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drawings/drawing4.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codeName="ThisWorkbook"/>
  <mc:AlternateContent xmlns:mc="http://schemas.openxmlformats.org/markup-compatibility/2006">
    <mc:Choice Requires="x15">
      <x15ac:absPath xmlns:x15ac="http://schemas.microsoft.com/office/spreadsheetml/2010/11/ac" url="S:\All-Funds Budget &amp; Budget Information\_3_BUDGET MODIFICATION FORMS\FY23 Budget Mod Forms\"/>
    </mc:Choice>
  </mc:AlternateContent>
  <xr:revisionPtr revIDLastSave="0" documentId="13_ncr:1_{78725CCA-37DD-4256-8B8E-67E2F3FAF499}" xr6:coauthVersionLast="47" xr6:coauthVersionMax="47" xr10:uidLastSave="{00000000-0000-0000-0000-000000000000}"/>
  <workbookProtection workbookAlgorithmName="SHA-512" workbookHashValue="m5Ol7jiUtP7h3iLNj8h/ZQS+hhx4x1a7TTd1RlLCaZ7Upp6vSFXlgN2yumU9Jm49Q+JYvBALK501fYEFFyHguw==" workbookSaltValue="LAYFotKY7s0WKKLeznLqzw==" workbookSpinCount="100000" lockStructure="1"/>
  <bookViews>
    <workbookView xWindow="-120" yWindow="-120" windowWidth="19440" windowHeight="11640" tabRatio="690" firstSheet="2" activeTab="3" xr2:uid="{00000000-000D-0000-FFFF-FFFF00000000}"/>
  </bookViews>
  <sheets>
    <sheet name="Budget form-original" sheetId="1" state="hidden" r:id="rId1"/>
    <sheet name="Budget form-NTL updated" sheetId="2" state="hidden" r:id="rId2"/>
    <sheet name="INSTRUCTIONS" sheetId="22" r:id="rId3"/>
    <sheet name="Budget Modification Form" sheetId="18" r:id="rId4"/>
    <sheet name="Chartfields" sheetId="23" state="hidden" r:id="rId5"/>
    <sheet name="Date Range for Forms" sheetId="30" state="hidden" r:id="rId6"/>
    <sheet name="OptCodes" sheetId="28" state="hidden" r:id="rId7"/>
    <sheet name="Budget Tree updated" sheetId="19" state="hidden" r:id="rId8"/>
    <sheet name="Budget form-ALL" sheetId="5" state="hidden" r:id="rId9"/>
    <sheet name="IFR" sheetId="12" state="hidden" r:id="rId10"/>
    <sheet name="Tax Levy" sheetId="8" state="hidden" r:id="rId11"/>
    <sheet name="Budget form_SAMPLE PAGE" sheetId="20" state="hidden" r:id="rId12"/>
    <sheet name="budg form data " sheetId="15" state="hidden" r:id="rId13"/>
    <sheet name="BAR Dept Tree-old" sheetId="11" state="hidden" r:id="rId14"/>
    <sheet name="Non Tax-Levy" sheetId="13" state="hidden" r:id="rId15"/>
    <sheet name="Level1" sheetId="24" state="hidden" r:id="rId16"/>
    <sheet name="Level2" sheetId="25" state="hidden" r:id="rId17"/>
    <sheet name="Level3" sheetId="26" state="hidden" r:id="rId18"/>
  </sheets>
  <externalReferences>
    <externalReference r:id="rId19"/>
    <externalReference r:id="rId20"/>
    <externalReference r:id="rId21"/>
  </externalReferences>
  <definedNames>
    <definedName name="_" localSheetId="0">'Budget form-original'!$AD$4</definedName>
    <definedName name="_xlnm._FilterDatabase" localSheetId="13" hidden="1">'BAR Dept Tree-old'!$A$1:$AB$1</definedName>
    <definedName name="_xlnm._FilterDatabase" localSheetId="11" hidden="1">'Budget form_SAMPLE PAGE'!$Z$3:$AC$425</definedName>
    <definedName name="_xlnm._FilterDatabase" localSheetId="8" hidden="1">'Budget form-ALL'!$AD$3:$AG$425</definedName>
    <definedName name="_xlnm._FilterDatabase" localSheetId="1" hidden="1">'Budget form-NTL updated'!$AJ$3:$AT$425</definedName>
    <definedName name="_xlnm._FilterDatabase" localSheetId="0" hidden="1">'Budget form-original'!$AD$3:$AN$425</definedName>
    <definedName name="_xlnm._FilterDatabase" localSheetId="3" hidden="1">'Budget Modification Form'!$Z$3:$AC$425</definedName>
    <definedName name="_xlnm._FilterDatabase" localSheetId="7" hidden="1">'Budget Tree updated'!$A$1:$AK$984</definedName>
    <definedName name="_xlnm._FilterDatabase" localSheetId="14" hidden="1">'Non Tax-Levy'!$A$1:$L$103</definedName>
    <definedName name="_xlnm._FilterDatabase" localSheetId="10" hidden="1">'Tax Levy'!$B$3:$D$99</definedName>
    <definedName name="Acad._Aff." localSheetId="11">'Non Tax-Levy'!$A$3:$A$5</definedName>
    <definedName name="Acad._Aff." localSheetId="8">'Non Tax-Levy'!$A$3:$A$5</definedName>
    <definedName name="Acad._Aff." localSheetId="1">'Budget form-NTL updated'!$AO$5:$AO$8</definedName>
    <definedName name="Acad._Aff." localSheetId="3">'Non Tax-Levy'!$A$3:$A$5</definedName>
    <definedName name="Acad._Aff.">'Budget form-ALL'!$AJ$6:$AJ$17</definedName>
    <definedName name="AcctInfo" localSheetId="11">'[1]Budget form'!#REF!</definedName>
    <definedName name="AcctInfo" localSheetId="1">'Budget form-NTL updated'!#REF!</definedName>
    <definedName name="AcctInfo" localSheetId="0">'Budget form-original'!#REF!</definedName>
    <definedName name="AcctInfo" localSheetId="3">'[1]Budget form'!#REF!</definedName>
    <definedName name="AcctInfo">'[1]Budget form'!#REF!</definedName>
    <definedName name="Allen_Aaronson_Dept_of_Mkt\Ib">'Non Tax-Levy'!$B$54:$B$55</definedName>
    <definedName name="Athletic_and_Recreation_ARC">'Non Tax-Levy'!$B$34:$B$36</definedName>
    <definedName name="BCTC_Computing_and_Tech_Ctr">'Non Tax-Levy'!$B$26:$B$28</definedName>
    <definedName name="Bert_Wasserman_Dept_Eco_and_Fin" localSheetId="11">'Budget form_SAMPLE PAGE'!#REF!</definedName>
    <definedName name="Bert_Wasserman_Dept_Eco_and_Fin" localSheetId="3">'Budget Modification Form'!#REF!</definedName>
    <definedName name="Bert_Wasserman_Dept_Eco_and_Fin">'Budget form-ALL'!#REF!</definedName>
    <definedName name="Bert_Wasserman_Dept_of_Eco_and_Fin">'Non Tax-Levy'!$B$56:$B$58</definedName>
    <definedName name="Campus_Facilities_and_Operations">'Non Tax-Levy'!$B$16</definedName>
    <definedName name="Career_Development_Center">'Non Tax-Levy'!$B$37</definedName>
    <definedName name="Career_Services_Operations">'Non Tax-Levy'!$B$59</definedName>
    <definedName name="Center_Performing_Arts">'Non Tax-Levy'!$B$41:$B$42</definedName>
    <definedName name="CodeDescr">OptCodes[Program, Spec Init, OU Description]</definedName>
    <definedName name="College">'Non Tax-Levy'!$A$47</definedName>
    <definedName name="College_Advancement">'Non Tax-Levy'!$B$20:$B$21</definedName>
    <definedName name="College_Now_Program">'Non Tax-Levy'!$B$3</definedName>
    <definedName name="Communication_Studies">'Non Tax-Levy'!$B$43</definedName>
    <definedName name="Conference_Center">'Non Tax-Levy'!$B$17</definedName>
    <definedName name="Controllers_Office">'Non Tax-Levy'!$B$18</definedName>
    <definedName name="DateRange">Date_Range_for_Forms[Date]</definedName>
    <definedName name="Deans_Office_MSPIA">'Non Tax-Levy'!$B$10:$B$11</definedName>
    <definedName name="Deans_Office_WSAS">'Non Tax-Levy'!$B$44:$B$48</definedName>
    <definedName name="Deans_Office_ZSB">'Non Tax-Levy'!$B$60:$B$75</definedName>
    <definedName name="Executive_Programs_ZSB">'Non Tax-Levy'!$B$76:$B$82</definedName>
    <definedName name="EXPCODES" localSheetId="11">'[1]Budget form'!#REF!</definedName>
    <definedName name="EXPCODES" localSheetId="1">'Budget form-NTL updated'!#REF!</definedName>
    <definedName name="EXPCODES" localSheetId="0">'Budget form-original'!#REF!</definedName>
    <definedName name="EXPCODES" localSheetId="3">'[1]Budget form'!#REF!</definedName>
    <definedName name="EXPCODES">'[1]Budget form'!#REF!</definedName>
    <definedName name="ExternalData_1" localSheetId="4" hidden="1">Chartfields!$A$1:$U$104</definedName>
    <definedName name="ExternalData_1" localSheetId="15" hidden="1">Level1!$A$1:$A$2</definedName>
    <definedName name="ExternalData_1" localSheetId="16" hidden="1">Level2!$A$1:$A$13</definedName>
    <definedName name="ExternalData_1" localSheetId="17" hidden="1">Level3!$A$1:$L$20</definedName>
    <definedName name="ExternalData_1" localSheetId="6" hidden="1">OptCodes!$A$1:$E$9</definedName>
    <definedName name="ExternalData_2" localSheetId="5" hidden="1">'Date Range for Forms'!$A$1:$A$552</definedName>
    <definedName name="Financial_Aid">'Non Tax-Levy'!$B$23</definedName>
    <definedName name="Fine_and_Performing_Arts">'Non Tax-Levy'!$B$49</definedName>
    <definedName name="Fundhead" localSheetId="11">'Budget form_SAMPLE PAGE'!#REF!</definedName>
    <definedName name="Fundhead" localSheetId="8">'Budget form-ALL'!#REF!</definedName>
    <definedName name="Fundhead" localSheetId="1">'Budget form-NTL updated'!#REF!</definedName>
    <definedName name="Fundhead" localSheetId="0">'Budget form-ALL'!#REF!</definedName>
    <definedName name="Fundhead" localSheetId="3">'Budget Modification Form'!#REF!</definedName>
    <definedName name="Fundhead">'[2]Budget form-ALL'!#REF!</definedName>
    <definedName name="Graduate_Programs_ZSB">'Non Tax-Levy'!$B$83:$B$86</definedName>
    <definedName name="Heading" localSheetId="11">'Budget form_SAMPLE PAGE'!#REF!</definedName>
    <definedName name="Heading" localSheetId="8">'Budget form-ALL'!#REF!</definedName>
    <definedName name="Heading" localSheetId="1">'Budget form-NTL updated'!#REF!</definedName>
    <definedName name="Heading" localSheetId="0">'Budget form-ALL'!#REF!</definedName>
    <definedName name="Heading" localSheetId="3">'Budget Modification Form'!#REF!</definedName>
    <definedName name="Heading">'[2]Budget form-ALL'!#REF!</definedName>
    <definedName name="IFR" localSheetId="7">[3]IFR!$B$5:$B$11</definedName>
    <definedName name="IFR">IFR!$B$5:$B$11</definedName>
    <definedName name="IFR_Acad_Aff">IFR!$F$7</definedName>
    <definedName name="IFR_Coll_Wide">IFR!$F$8</definedName>
    <definedName name="IFR_VPAF">IFR!$F$9:$F$11</definedName>
    <definedName name="IFR_VPEM">IFR!$F$12</definedName>
    <definedName name="IFR_VPISD">IFR!$F$13:$F$14</definedName>
    <definedName name="IFR_VPSA">IFR!$F$15</definedName>
    <definedName name="IFR_WSAS">IFR!$F$16:$F$17</definedName>
    <definedName name="IFR_ZSB">IFR!$F$18:$F$20</definedName>
    <definedName name="International_Student_Services">'Non Tax-Levy'!$B$25</definedName>
    <definedName name="Law">'Non Tax-Levy'!$B$87</definedName>
    <definedName name="Lawrence_Field_Ctr_Ent\Sm_Bus">'Non Tax-Levy'!$B$75</definedName>
    <definedName name="Ledger" localSheetId="11">'Budget form_SAMPLE PAGE'!$V$5:$V$7</definedName>
    <definedName name="Ledger" localSheetId="3">'Budget Modification Form'!$V$5:$V$8</definedName>
    <definedName name="Ledger">'Budget form-ALL'!$Z$5:$Z$7</definedName>
    <definedName name="LIBRARY">'Non Tax-Levy'!$B$29:$B$33</definedName>
    <definedName name="list_level1">Level_1[Column1]</definedName>
    <definedName name="list_level2">INDEX(tmp_list_level2,1):INDEX(tmp_list_level2,COUNTA(tmp_list_level2))</definedName>
    <definedName name="list_level3">INDEX(tmp_list_level3,1):INDEX(tmp_list_level3,COUNTA(tmp_list_level3))</definedName>
    <definedName name="Management">'Non Tax-Levy'!$B$88</definedName>
    <definedName name="Mathematics">'Non Tax-Levy'!$B$50:$B$51</definedName>
    <definedName name="Mishkin_Art_Gallery">'Non Tax-Levy'!$B$52</definedName>
    <definedName name="MSPIA" localSheetId="11">'Non Tax-Levy'!$A$7:$A$8</definedName>
    <definedName name="MSPIA" localSheetId="8">'Non Tax-Levy'!$A$7:$A$8</definedName>
    <definedName name="MSPIA" localSheetId="1">'Budget form-NTL updated'!$AO$12:$AO$16</definedName>
    <definedName name="MSPIA" localSheetId="0">'Budget form-original'!$AJ$19:$AJ$22</definedName>
    <definedName name="MSPIA" localSheetId="3">'Non Tax-Levy'!$A$7:$A$8</definedName>
    <definedName name="Newman_Real_Estate_Inst_NREI">'Non Tax-Levy'!$B$89:$B$90</definedName>
    <definedName name="OCM" localSheetId="11">'Budget form_SAMPLE PAGE'!#REF!</definedName>
    <definedName name="OCM" localSheetId="8">'Budget form-ALL'!#REF!</definedName>
    <definedName name="OCM" localSheetId="1">'Budget form-NTL updated'!#REF!</definedName>
    <definedName name="OCM" localSheetId="0">'Budget form-original'!$AJ$17</definedName>
    <definedName name="OCM" localSheetId="3">'Budget Modification Form'!#REF!</definedName>
    <definedName name="President" localSheetId="11">'Non Tax-Levy'!$A$6</definedName>
    <definedName name="President" localSheetId="8">'Non Tax-Levy'!$A$6</definedName>
    <definedName name="President" localSheetId="1">'Budget form-NTL updated'!$AO$9:$AO$11</definedName>
    <definedName name="President" localSheetId="0">'Budget form-original'!$AJ$18</definedName>
    <definedName name="President" localSheetId="3">'Non Tax-Levy'!$A$6</definedName>
    <definedName name="Presidents_Office">'Non Tax-Levy'!$B$7:$B$9</definedName>
    <definedName name="_xlnm.Print_Area" localSheetId="11">'Budget form_SAMPLE PAGE'!$A$1:$T$30</definedName>
    <definedName name="_xlnm.Print_Area" localSheetId="8">'Budget form-ALL'!$A$1:$X$30</definedName>
    <definedName name="_xlnm.Print_Area" localSheetId="1">'Budget form-NTL updated'!$A$1:$AE$30</definedName>
    <definedName name="_xlnm.Print_Area" localSheetId="0">'Budget form-original'!$A$1:$Y$30</definedName>
    <definedName name="_xlnm.Print_Area" localSheetId="3">'Budget Modification Form'!$A$1:$T$30</definedName>
    <definedName name="Programs">'Tax Levy'!$G$4:$G$11</definedName>
    <definedName name="Provost_Teaching_Operations">'Non Tax-Levy'!$B$4</definedName>
    <definedName name="Public_Affairs">'Non Tax-Levy'!$B$12:$B$14</definedName>
    <definedName name="Public_Safety">'Non Tax-Levy'!$B$19</definedName>
    <definedName name="Special_Coding">'Tax Levy'!$I$9:$I$11</definedName>
    <definedName name="Stan_Ross_Dept_Accountancy">'Non Tax-Levy'!$B$91</definedName>
    <definedName name="Statistics">'Non Tax-Levy'!$B$92</definedName>
    <definedName name="Student_Affairs_and_Serv">'Non Tax-Levy'!$B$38</definedName>
    <definedName name="Student_Disability_Services">'Non Tax-Levy'!$B$39</definedName>
    <definedName name="Student_Life">'Non Tax-Levy'!$B$40</definedName>
    <definedName name="Student_Services">'Non Tax-Levy'!$B$53</definedName>
    <definedName name="Subotnick_Fin_Services_Ctr">'Non Tax-Levy'!$B$93</definedName>
    <definedName name="Tax_Levy" localSheetId="7">'[3]Tax Levy'!$A$3:$A$14</definedName>
    <definedName name="Tax_Levy">'Tax Levy'!$A$3:$A$14</definedName>
    <definedName name="TL_Acad_Aff">'Tax Levy'!$C$4:$C$18</definedName>
    <definedName name="TL_MSPIA">'Tax Levy'!$C$21:$C$26</definedName>
    <definedName name="TL_OCM">'Tax Levy'!$C$19</definedName>
    <definedName name="TL_President">'Tax Levy'!$C$20</definedName>
    <definedName name="TL_VPAF">'Tax Levy'!$C$27:$C$40</definedName>
    <definedName name="TL_VPCA">'Tax Levy'!$C$41</definedName>
    <definedName name="TL_VPEM">'Tax Levy'!$C$42:$C$50</definedName>
    <definedName name="TL_VPISD">'Tax Levy'!$C$51:$C$54</definedName>
    <definedName name="TL_VPSA">'Tax Levy'!$C$55:$C$63</definedName>
    <definedName name="TL_WSAS">'Tax Levy'!$C$64:$C$79</definedName>
    <definedName name="TL_ZSB">'Tax Levy'!$C$80:$C$99</definedName>
    <definedName name="tmp_list_level2">INDEX(Level_2[],,MATCH('Budget Modification Form'!$C$7:$E$7&amp;"",Level_2[#Headers],0))</definedName>
    <definedName name="tmp_list_level3">INDEX(Level_3[],0,MATCH('Budget Modification Form'!$C$7:$E$7&amp;"\"&amp;'Budget Modification Form'!$B1,Level_3[#Headers],0))</definedName>
    <definedName name="Undergraduate_Admissions">'Non Tax-Levy'!$B$24</definedName>
    <definedName name="VP_AcadAff_Prov">'Non Tax-Levy'!$B$5:$B$6</definedName>
    <definedName name="VP_for_Admin_and_Finance">'Non Tax-Levy'!$B$15</definedName>
    <definedName name="VP_for_Student_Affairs_Enroll">'Non Tax-Levy'!$B$22</definedName>
    <definedName name="VPAF" localSheetId="11">'Non Tax-Levy'!$A$9:$A$13</definedName>
    <definedName name="VPAF" localSheetId="8">'Non Tax-Levy'!$A$9:$A$13</definedName>
    <definedName name="VPAF" localSheetId="1">'Budget form-NTL updated'!$AO$17:$AO$21</definedName>
    <definedName name="VPAF" localSheetId="0">'Budget form-original'!$AJ$23:$AJ$36</definedName>
    <definedName name="VPAF" localSheetId="3">'Non Tax-Levy'!$A$9:$A$13</definedName>
    <definedName name="VPCA" localSheetId="11">'Non Tax-Levy'!$A$14</definedName>
    <definedName name="VPCA" localSheetId="8">'Non Tax-Levy'!$A$14</definedName>
    <definedName name="VPCA" localSheetId="1">'Budget form-NTL updated'!$AO$22:$AO$23</definedName>
    <definedName name="VPCA" localSheetId="0">'Budget form-original'!$AJ$37</definedName>
    <definedName name="VPCA" localSheetId="3">'Non Tax-Levy'!$A$14</definedName>
    <definedName name="VPEM" localSheetId="11">'Non Tax-Levy'!$A$15:$A$18</definedName>
    <definedName name="VPEM" localSheetId="8">'Non Tax-Levy'!$A$15:$A$18</definedName>
    <definedName name="VPEM" localSheetId="1">'Budget form-NTL updated'!$AO$24:$AO$27</definedName>
    <definedName name="VPEM" localSheetId="0">'Budget form-original'!$AJ$38:$AJ$45</definedName>
    <definedName name="VPEM" localSheetId="3">'Non Tax-Levy'!$A$15:$A$18</definedName>
    <definedName name="VPISD">'Non Tax-Levy'!$A$19:$A$20</definedName>
    <definedName name="VPSA" localSheetId="11">'Non Tax-Levy'!$A$21:$A$25</definedName>
    <definedName name="VPSA" localSheetId="8">'Non Tax-Levy'!$A$21:$A$25</definedName>
    <definedName name="VPSA" localSheetId="1">'Budget form-NTL updated'!$AO$36:$AO$42</definedName>
    <definedName name="VPSA" localSheetId="0">'Budget form-original'!$AJ$50:$AJ$58</definedName>
    <definedName name="VPSA" localSheetId="3">'Non Tax-Levy'!$A$21:$A$25</definedName>
    <definedName name="Weissman_Ctr_for_Intl_Business">'Non Tax-Levy'!$B$94</definedName>
    <definedName name="WSAS" localSheetId="11">'Non Tax-Levy'!$A$26:$A$32</definedName>
    <definedName name="WSAS" localSheetId="8">'Non Tax-Levy'!$A$26:$A$32</definedName>
    <definedName name="WSAS" localSheetId="1">'Budget form-NTL updated'!$AO$43:$AO$55</definedName>
    <definedName name="WSAS" localSheetId="0">'Budget form-original'!$AJ$59:$AJ$74</definedName>
    <definedName name="WSAS" localSheetId="3">'Non Tax-Levy'!$A$26:$A$32</definedName>
    <definedName name="ZSB" localSheetId="11">'Non Tax-Levy'!$A$33:$A$46</definedName>
    <definedName name="ZSB" localSheetId="8">'Non Tax-Levy'!$A$33:$A$46</definedName>
    <definedName name="ZSB" localSheetId="0">'Budget form-original'!$AJ$75:$AJ$94</definedName>
    <definedName name="ZSB" localSheetId="3">'Non Tax-Levy'!$A$33:$A$46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22" i="18" l="1"/>
  <c r="R14" i="18" l="1"/>
  <c r="R15" i="18"/>
  <c r="R16" i="18"/>
  <c r="R17" i="18"/>
  <c r="R18" i="18"/>
  <c r="R19" i="18"/>
  <c r="R20" i="18"/>
  <c r="R13" i="18"/>
  <c r="K20" i="18"/>
  <c r="M20" i="18" s="1"/>
  <c r="O20" i="18" s="1"/>
  <c r="K19" i="18"/>
  <c r="M19" i="18" s="1"/>
  <c r="O19" i="18" s="1"/>
  <c r="K18" i="18"/>
  <c r="M18" i="18" s="1"/>
  <c r="O18" i="18" s="1"/>
  <c r="K17" i="18"/>
  <c r="M17" i="18" s="1"/>
  <c r="O17" i="18" s="1"/>
  <c r="K16" i="18"/>
  <c r="M16" i="18" s="1"/>
  <c r="O16" i="18" s="1"/>
  <c r="K15" i="18"/>
  <c r="M15" i="18" s="1"/>
  <c r="O15" i="18" s="1"/>
  <c r="K14" i="18"/>
  <c r="N14" i="18" s="1"/>
  <c r="K13" i="18"/>
  <c r="N13" i="18" s="1"/>
  <c r="P18" i="18" l="1"/>
  <c r="P14" i="18"/>
  <c r="Q18" i="18"/>
  <c r="P13" i="18"/>
  <c r="P17" i="18"/>
  <c r="Q13" i="18"/>
  <c r="Q17" i="18"/>
  <c r="P20" i="18"/>
  <c r="P16" i="18"/>
  <c r="Q20" i="18"/>
  <c r="Q16" i="18"/>
  <c r="P19" i="18"/>
  <c r="P15" i="18"/>
  <c r="Q19" i="18"/>
  <c r="Q15" i="18"/>
  <c r="Q14" i="18"/>
  <c r="N20" i="18"/>
  <c r="N16" i="18"/>
  <c r="N17" i="18"/>
  <c r="N19" i="18"/>
  <c r="N15" i="18"/>
  <c r="N18" i="18"/>
  <c r="AJ984" i="19" l="1"/>
  <c r="AI984" i="19"/>
  <c r="AC984" i="19"/>
  <c r="AB984" i="19"/>
  <c r="AA984" i="19"/>
  <c r="V984" i="19"/>
  <c r="D984" i="19"/>
  <c r="AJ983" i="19"/>
  <c r="AI983" i="19"/>
  <c r="AC983" i="19"/>
  <c r="AB983" i="19"/>
  <c r="AA983" i="19"/>
  <c r="V983" i="19"/>
  <c r="D983" i="19"/>
  <c r="AJ982" i="19"/>
  <c r="AI982" i="19"/>
  <c r="AC982" i="19"/>
  <c r="AB982" i="19"/>
  <c r="AA982" i="19"/>
  <c r="V982" i="19"/>
  <c r="D982" i="19"/>
  <c r="AJ981" i="19"/>
  <c r="AI981" i="19"/>
  <c r="AC981" i="19"/>
  <c r="AB981" i="19"/>
  <c r="AA981" i="19"/>
  <c r="V981" i="19"/>
  <c r="D981" i="19"/>
  <c r="AJ980" i="19"/>
  <c r="AI980" i="19"/>
  <c r="AC980" i="19"/>
  <c r="AB980" i="19"/>
  <c r="AA980" i="19"/>
  <c r="V980" i="19"/>
  <c r="D980" i="19"/>
  <c r="AJ979" i="19"/>
  <c r="AI979" i="19"/>
  <c r="AC979" i="19"/>
  <c r="AB979" i="19"/>
  <c r="AA979" i="19"/>
  <c r="V979" i="19"/>
  <c r="D979" i="19"/>
  <c r="AJ978" i="19"/>
  <c r="AI978" i="19"/>
  <c r="AC978" i="19"/>
  <c r="AB978" i="19"/>
  <c r="AA978" i="19"/>
  <c r="V978" i="19"/>
  <c r="D978" i="19"/>
  <c r="AJ977" i="19"/>
  <c r="AI977" i="19"/>
  <c r="AC977" i="19"/>
  <c r="AB977" i="19"/>
  <c r="AA977" i="19"/>
  <c r="V977" i="19"/>
  <c r="D977" i="19"/>
  <c r="AJ976" i="19"/>
  <c r="AI976" i="19"/>
  <c r="AC976" i="19"/>
  <c r="AB976" i="19"/>
  <c r="AA976" i="19"/>
  <c r="V976" i="19"/>
  <c r="D976" i="19"/>
  <c r="AJ975" i="19"/>
  <c r="AI975" i="19"/>
  <c r="AC975" i="19"/>
  <c r="AB975" i="19"/>
  <c r="AA975" i="19"/>
  <c r="V975" i="19"/>
  <c r="D975" i="19"/>
  <c r="AJ974" i="19"/>
  <c r="AI974" i="19"/>
  <c r="AC974" i="19"/>
  <c r="AB974" i="19"/>
  <c r="AA974" i="19"/>
  <c r="V974" i="19"/>
  <c r="D974" i="19"/>
  <c r="AJ973" i="19"/>
  <c r="AI973" i="19"/>
  <c r="AC973" i="19"/>
  <c r="AB973" i="19"/>
  <c r="AA973" i="19"/>
  <c r="V973" i="19"/>
  <c r="D973" i="19"/>
  <c r="AJ972" i="19"/>
  <c r="AI972" i="19"/>
  <c r="AC972" i="19"/>
  <c r="AB972" i="19"/>
  <c r="AA972" i="19"/>
  <c r="V972" i="19"/>
  <c r="D972" i="19"/>
  <c r="AJ971" i="19"/>
  <c r="AI971" i="19"/>
  <c r="AC971" i="19"/>
  <c r="AB971" i="19"/>
  <c r="AA971" i="19"/>
  <c r="V971" i="19"/>
  <c r="D971" i="19"/>
  <c r="AJ970" i="19"/>
  <c r="AI970" i="19"/>
  <c r="AC970" i="19"/>
  <c r="AB970" i="19"/>
  <c r="AA970" i="19"/>
  <c r="V970" i="19"/>
  <c r="D970" i="19"/>
  <c r="AJ969" i="19"/>
  <c r="AI969" i="19"/>
  <c r="AC969" i="19"/>
  <c r="AB969" i="19"/>
  <c r="AA969" i="19"/>
  <c r="V969" i="19"/>
  <c r="D969" i="19"/>
  <c r="AJ968" i="19"/>
  <c r="AI968" i="19"/>
  <c r="AC968" i="19"/>
  <c r="AB968" i="19"/>
  <c r="AA968" i="19"/>
  <c r="V968" i="19"/>
  <c r="D968" i="19"/>
  <c r="AJ967" i="19"/>
  <c r="AI967" i="19"/>
  <c r="AC967" i="19"/>
  <c r="AB967" i="19"/>
  <c r="AA967" i="19"/>
  <c r="V967" i="19"/>
  <c r="D967" i="19"/>
  <c r="AJ966" i="19"/>
  <c r="AI966" i="19"/>
  <c r="AC966" i="19"/>
  <c r="AB966" i="19"/>
  <c r="AA966" i="19"/>
  <c r="V966" i="19"/>
  <c r="D966" i="19"/>
  <c r="AJ965" i="19"/>
  <c r="AI965" i="19"/>
  <c r="AC965" i="19"/>
  <c r="AB965" i="19"/>
  <c r="AA965" i="19"/>
  <c r="V965" i="19"/>
  <c r="D965" i="19"/>
  <c r="AJ964" i="19"/>
  <c r="AI964" i="19"/>
  <c r="AC964" i="19"/>
  <c r="AB964" i="19"/>
  <c r="AA964" i="19"/>
  <c r="V964" i="19"/>
  <c r="D964" i="19"/>
  <c r="AJ963" i="19"/>
  <c r="AI963" i="19"/>
  <c r="AC963" i="19"/>
  <c r="AB963" i="19"/>
  <c r="AA963" i="19"/>
  <c r="V963" i="19"/>
  <c r="D963" i="19"/>
  <c r="AJ962" i="19"/>
  <c r="AI962" i="19"/>
  <c r="AC962" i="19"/>
  <c r="AB962" i="19"/>
  <c r="AA962" i="19"/>
  <c r="V962" i="19"/>
  <c r="D962" i="19"/>
  <c r="AJ961" i="19"/>
  <c r="AI961" i="19"/>
  <c r="AC961" i="19"/>
  <c r="AB961" i="19"/>
  <c r="AA961" i="19"/>
  <c r="V961" i="19"/>
  <c r="D961" i="19"/>
  <c r="AJ960" i="19"/>
  <c r="AI960" i="19"/>
  <c r="AC960" i="19"/>
  <c r="AB960" i="19"/>
  <c r="AA960" i="19"/>
  <c r="V960" i="19"/>
  <c r="D960" i="19"/>
  <c r="AJ959" i="19"/>
  <c r="AI959" i="19"/>
  <c r="AC959" i="19"/>
  <c r="AB959" i="19"/>
  <c r="AA959" i="19"/>
  <c r="V959" i="19"/>
  <c r="D959" i="19"/>
  <c r="AJ958" i="19"/>
  <c r="AI958" i="19"/>
  <c r="AC958" i="19"/>
  <c r="AB958" i="19"/>
  <c r="AA958" i="19"/>
  <c r="V958" i="19"/>
  <c r="D958" i="19"/>
  <c r="AJ957" i="19"/>
  <c r="AI957" i="19"/>
  <c r="AC957" i="19"/>
  <c r="AB957" i="19"/>
  <c r="AA957" i="19"/>
  <c r="V957" i="19"/>
  <c r="D957" i="19"/>
  <c r="AJ956" i="19"/>
  <c r="AI956" i="19"/>
  <c r="AC956" i="19"/>
  <c r="AB956" i="19"/>
  <c r="AA956" i="19"/>
  <c r="V956" i="19"/>
  <c r="D956" i="19"/>
  <c r="AJ955" i="19"/>
  <c r="AI955" i="19"/>
  <c r="AC955" i="19"/>
  <c r="AB955" i="19"/>
  <c r="AA955" i="19"/>
  <c r="V955" i="19"/>
  <c r="D955" i="19"/>
  <c r="AJ954" i="19"/>
  <c r="AI954" i="19"/>
  <c r="AC954" i="19"/>
  <c r="AB954" i="19"/>
  <c r="AA954" i="19"/>
  <c r="V954" i="19"/>
  <c r="D954" i="19"/>
  <c r="AJ953" i="19"/>
  <c r="AI953" i="19"/>
  <c r="AC953" i="19"/>
  <c r="AB953" i="19"/>
  <c r="AA953" i="19"/>
  <c r="V953" i="19"/>
  <c r="D953" i="19"/>
  <c r="AJ952" i="19"/>
  <c r="AI952" i="19"/>
  <c r="AC952" i="19"/>
  <c r="AB952" i="19"/>
  <c r="AA952" i="19"/>
  <c r="V952" i="19"/>
  <c r="D952" i="19"/>
  <c r="AJ951" i="19"/>
  <c r="AI951" i="19"/>
  <c r="AC951" i="19"/>
  <c r="AB951" i="19"/>
  <c r="AA951" i="19"/>
  <c r="V951" i="19"/>
  <c r="D951" i="19"/>
  <c r="AJ950" i="19"/>
  <c r="AI950" i="19"/>
  <c r="AC950" i="19"/>
  <c r="AB950" i="19"/>
  <c r="AA950" i="19"/>
  <c r="V950" i="19"/>
  <c r="D950" i="19"/>
  <c r="AJ949" i="19"/>
  <c r="AI949" i="19"/>
  <c r="AC949" i="19"/>
  <c r="AB949" i="19"/>
  <c r="AA949" i="19"/>
  <c r="V949" i="19"/>
  <c r="D949" i="19"/>
  <c r="AJ948" i="19"/>
  <c r="AI948" i="19"/>
  <c r="AC948" i="19"/>
  <c r="AB948" i="19"/>
  <c r="AA948" i="19"/>
  <c r="V948" i="19"/>
  <c r="D948" i="19"/>
  <c r="AJ947" i="19"/>
  <c r="AI947" i="19"/>
  <c r="AC947" i="19"/>
  <c r="AB947" i="19"/>
  <c r="AA947" i="19"/>
  <c r="V947" i="19"/>
  <c r="D947" i="19"/>
  <c r="AJ946" i="19"/>
  <c r="AI946" i="19"/>
  <c r="AC946" i="19"/>
  <c r="AB946" i="19"/>
  <c r="AA946" i="19"/>
  <c r="V946" i="19"/>
  <c r="D946" i="19"/>
  <c r="AJ945" i="19"/>
  <c r="AI945" i="19"/>
  <c r="AC945" i="19"/>
  <c r="AB945" i="19"/>
  <c r="AA945" i="19"/>
  <c r="V945" i="19"/>
  <c r="D945" i="19"/>
  <c r="AJ944" i="19"/>
  <c r="AI944" i="19"/>
  <c r="AC944" i="19"/>
  <c r="AB944" i="19"/>
  <c r="AA944" i="19"/>
  <c r="V944" i="19"/>
  <c r="D944" i="19"/>
  <c r="AJ943" i="19"/>
  <c r="AI943" i="19"/>
  <c r="AC943" i="19"/>
  <c r="AB943" i="19"/>
  <c r="AA943" i="19"/>
  <c r="V943" i="19"/>
  <c r="D943" i="19"/>
  <c r="AJ942" i="19"/>
  <c r="AI942" i="19"/>
  <c r="AC942" i="19"/>
  <c r="AB942" i="19"/>
  <c r="AA942" i="19"/>
  <c r="V942" i="19"/>
  <c r="D942" i="19"/>
  <c r="AJ941" i="19"/>
  <c r="AI941" i="19"/>
  <c r="AC941" i="19"/>
  <c r="AB941" i="19"/>
  <c r="AA941" i="19"/>
  <c r="V941" i="19"/>
  <c r="D941" i="19"/>
  <c r="AJ940" i="19"/>
  <c r="AI940" i="19"/>
  <c r="AC940" i="19"/>
  <c r="AB940" i="19"/>
  <c r="AA940" i="19"/>
  <c r="V940" i="19"/>
  <c r="D940" i="19"/>
  <c r="AJ939" i="19"/>
  <c r="AI939" i="19"/>
  <c r="AC939" i="19"/>
  <c r="AB939" i="19"/>
  <c r="AA939" i="19"/>
  <c r="V939" i="19"/>
  <c r="D939" i="19"/>
  <c r="AJ938" i="19"/>
  <c r="AI938" i="19"/>
  <c r="AC938" i="19"/>
  <c r="AB938" i="19"/>
  <c r="AA938" i="19"/>
  <c r="V938" i="19"/>
  <c r="D938" i="19"/>
  <c r="AJ937" i="19"/>
  <c r="AI937" i="19"/>
  <c r="AC937" i="19"/>
  <c r="AB937" i="19"/>
  <c r="AA937" i="19"/>
  <c r="V937" i="19"/>
  <c r="D937" i="19"/>
  <c r="AJ936" i="19"/>
  <c r="AI936" i="19"/>
  <c r="AC936" i="19"/>
  <c r="AB936" i="19"/>
  <c r="AA936" i="19"/>
  <c r="V936" i="19"/>
  <c r="D936" i="19"/>
  <c r="AJ935" i="19"/>
  <c r="AI935" i="19"/>
  <c r="AC935" i="19"/>
  <c r="AB935" i="19"/>
  <c r="AA935" i="19"/>
  <c r="V935" i="19"/>
  <c r="D935" i="19"/>
  <c r="AJ934" i="19"/>
  <c r="AI934" i="19"/>
  <c r="AC934" i="19"/>
  <c r="AB934" i="19"/>
  <c r="AA934" i="19"/>
  <c r="V934" i="19"/>
  <c r="D934" i="19"/>
  <c r="AJ933" i="19"/>
  <c r="AI933" i="19"/>
  <c r="AC933" i="19"/>
  <c r="AB933" i="19"/>
  <c r="AA933" i="19"/>
  <c r="V933" i="19"/>
  <c r="D933" i="19"/>
  <c r="AJ932" i="19"/>
  <c r="AI932" i="19"/>
  <c r="AC932" i="19"/>
  <c r="AB932" i="19"/>
  <c r="AA932" i="19"/>
  <c r="V932" i="19"/>
  <c r="D932" i="19"/>
  <c r="AJ931" i="19"/>
  <c r="AI931" i="19"/>
  <c r="AC931" i="19"/>
  <c r="AB931" i="19"/>
  <c r="AA931" i="19"/>
  <c r="V931" i="19"/>
  <c r="D931" i="19"/>
  <c r="AJ930" i="19"/>
  <c r="AI930" i="19"/>
  <c r="AC930" i="19"/>
  <c r="AB930" i="19"/>
  <c r="AA930" i="19"/>
  <c r="V930" i="19"/>
  <c r="D930" i="19"/>
  <c r="AJ929" i="19"/>
  <c r="AI929" i="19"/>
  <c r="AC929" i="19"/>
  <c r="AB929" i="19"/>
  <c r="AA929" i="19"/>
  <c r="V929" i="19"/>
  <c r="D929" i="19"/>
  <c r="AJ928" i="19"/>
  <c r="AI928" i="19"/>
  <c r="AC928" i="19"/>
  <c r="AB928" i="19"/>
  <c r="AA928" i="19"/>
  <c r="V928" i="19"/>
  <c r="D928" i="19"/>
  <c r="AJ927" i="19"/>
  <c r="AI927" i="19"/>
  <c r="AC927" i="19"/>
  <c r="AB927" i="19"/>
  <c r="AA927" i="19"/>
  <c r="V927" i="19"/>
  <c r="D927" i="19"/>
  <c r="AJ926" i="19"/>
  <c r="AI926" i="19"/>
  <c r="AC926" i="19"/>
  <c r="AB926" i="19"/>
  <c r="AA926" i="19"/>
  <c r="V926" i="19"/>
  <c r="D926" i="19"/>
  <c r="AJ925" i="19"/>
  <c r="AI925" i="19"/>
  <c r="AC925" i="19"/>
  <c r="AB925" i="19"/>
  <c r="AA925" i="19"/>
  <c r="V925" i="19"/>
  <c r="D925" i="19"/>
  <c r="AJ924" i="19"/>
  <c r="AI924" i="19"/>
  <c r="AC924" i="19"/>
  <c r="AB924" i="19"/>
  <c r="AA924" i="19"/>
  <c r="V924" i="19"/>
  <c r="D924" i="19"/>
  <c r="AJ923" i="19"/>
  <c r="AI923" i="19"/>
  <c r="AC923" i="19"/>
  <c r="AB923" i="19"/>
  <c r="AA923" i="19"/>
  <c r="V923" i="19"/>
  <c r="D923" i="19"/>
  <c r="AJ922" i="19"/>
  <c r="AI922" i="19"/>
  <c r="AC922" i="19"/>
  <c r="AB922" i="19"/>
  <c r="AA922" i="19"/>
  <c r="V922" i="19"/>
  <c r="D922" i="19"/>
  <c r="AJ921" i="19"/>
  <c r="AI921" i="19"/>
  <c r="AC921" i="19"/>
  <c r="AB921" i="19"/>
  <c r="AA921" i="19"/>
  <c r="V921" i="19"/>
  <c r="D921" i="19"/>
  <c r="AJ920" i="19"/>
  <c r="AI920" i="19"/>
  <c r="AC920" i="19"/>
  <c r="AB920" i="19"/>
  <c r="AA920" i="19"/>
  <c r="V920" i="19"/>
  <c r="D920" i="19"/>
  <c r="AJ919" i="19"/>
  <c r="AI919" i="19"/>
  <c r="AC919" i="19"/>
  <c r="AB919" i="19"/>
  <c r="AA919" i="19"/>
  <c r="V919" i="19"/>
  <c r="D919" i="19"/>
  <c r="AJ918" i="19"/>
  <c r="AI918" i="19"/>
  <c r="AC918" i="19"/>
  <c r="AB918" i="19"/>
  <c r="AA918" i="19"/>
  <c r="V918" i="19"/>
  <c r="D918" i="19"/>
  <c r="AJ917" i="19"/>
  <c r="AI917" i="19"/>
  <c r="AC917" i="19"/>
  <c r="AB917" i="19"/>
  <c r="AA917" i="19"/>
  <c r="V917" i="19"/>
  <c r="D917" i="19"/>
  <c r="AJ916" i="19"/>
  <c r="AI916" i="19"/>
  <c r="AC916" i="19"/>
  <c r="AB916" i="19"/>
  <c r="AA916" i="19"/>
  <c r="V916" i="19"/>
  <c r="D916" i="19"/>
  <c r="AJ915" i="19"/>
  <c r="AI915" i="19"/>
  <c r="AC915" i="19"/>
  <c r="AB915" i="19"/>
  <c r="AA915" i="19"/>
  <c r="V915" i="19"/>
  <c r="D915" i="19"/>
  <c r="AJ914" i="19"/>
  <c r="AI914" i="19"/>
  <c r="AC914" i="19"/>
  <c r="AB914" i="19"/>
  <c r="AA914" i="19"/>
  <c r="V914" i="19"/>
  <c r="D914" i="19"/>
  <c r="AJ913" i="19"/>
  <c r="AI913" i="19"/>
  <c r="AC913" i="19"/>
  <c r="AB913" i="19"/>
  <c r="AA913" i="19"/>
  <c r="V913" i="19"/>
  <c r="D913" i="19"/>
  <c r="AJ912" i="19"/>
  <c r="AI912" i="19"/>
  <c r="AC912" i="19"/>
  <c r="AB912" i="19"/>
  <c r="AA912" i="19"/>
  <c r="V912" i="19"/>
  <c r="D912" i="19"/>
  <c r="AJ911" i="19"/>
  <c r="AI911" i="19"/>
  <c r="AC911" i="19"/>
  <c r="AB911" i="19"/>
  <c r="AA911" i="19"/>
  <c r="V911" i="19"/>
  <c r="D911" i="19"/>
  <c r="AJ910" i="19"/>
  <c r="AI910" i="19"/>
  <c r="AC910" i="19"/>
  <c r="AB910" i="19"/>
  <c r="AA910" i="19"/>
  <c r="V910" i="19"/>
  <c r="D910" i="19"/>
  <c r="AJ909" i="19"/>
  <c r="AI909" i="19"/>
  <c r="AC909" i="19"/>
  <c r="AB909" i="19"/>
  <c r="AA909" i="19"/>
  <c r="V909" i="19"/>
  <c r="D909" i="19"/>
  <c r="AJ908" i="19"/>
  <c r="AI908" i="19"/>
  <c r="AC908" i="19"/>
  <c r="AB908" i="19"/>
  <c r="AA908" i="19"/>
  <c r="V908" i="19"/>
  <c r="D908" i="19"/>
  <c r="AJ907" i="19"/>
  <c r="AI907" i="19"/>
  <c r="AC907" i="19"/>
  <c r="AB907" i="19"/>
  <c r="AA907" i="19"/>
  <c r="V907" i="19"/>
  <c r="D907" i="19"/>
  <c r="AJ906" i="19"/>
  <c r="AI906" i="19"/>
  <c r="AC906" i="19"/>
  <c r="AB906" i="19"/>
  <c r="AA906" i="19"/>
  <c r="V906" i="19"/>
  <c r="D906" i="19"/>
  <c r="AJ905" i="19"/>
  <c r="AI905" i="19"/>
  <c r="AC905" i="19"/>
  <c r="AB905" i="19"/>
  <c r="AA905" i="19"/>
  <c r="V905" i="19"/>
  <c r="D905" i="19"/>
  <c r="AJ904" i="19"/>
  <c r="AI904" i="19"/>
  <c r="AC904" i="19"/>
  <c r="AB904" i="19"/>
  <c r="AA904" i="19"/>
  <c r="V904" i="19"/>
  <c r="D904" i="19"/>
  <c r="AJ903" i="19"/>
  <c r="AI903" i="19"/>
  <c r="AC903" i="19"/>
  <c r="AB903" i="19"/>
  <c r="AA903" i="19"/>
  <c r="V903" i="19"/>
  <c r="D903" i="19"/>
  <c r="AJ902" i="19"/>
  <c r="AI902" i="19"/>
  <c r="AC902" i="19"/>
  <c r="AB902" i="19"/>
  <c r="AA902" i="19"/>
  <c r="V902" i="19"/>
  <c r="D902" i="19"/>
  <c r="AJ901" i="19"/>
  <c r="AI901" i="19"/>
  <c r="AC901" i="19"/>
  <c r="AB901" i="19"/>
  <c r="AA901" i="19"/>
  <c r="V901" i="19"/>
  <c r="D901" i="19"/>
  <c r="AJ900" i="19"/>
  <c r="AI900" i="19"/>
  <c r="AC900" i="19"/>
  <c r="AB900" i="19"/>
  <c r="AA900" i="19"/>
  <c r="V900" i="19"/>
  <c r="D900" i="19"/>
  <c r="AJ899" i="19"/>
  <c r="AI899" i="19"/>
  <c r="AC899" i="19"/>
  <c r="AB899" i="19"/>
  <c r="AA899" i="19"/>
  <c r="V899" i="19"/>
  <c r="D899" i="19"/>
  <c r="AJ898" i="19"/>
  <c r="AI898" i="19"/>
  <c r="AC898" i="19"/>
  <c r="AB898" i="19"/>
  <c r="AA898" i="19"/>
  <c r="V898" i="19"/>
  <c r="D898" i="19"/>
  <c r="AJ897" i="19"/>
  <c r="AI897" i="19"/>
  <c r="AC897" i="19"/>
  <c r="AB897" i="19"/>
  <c r="AA897" i="19"/>
  <c r="V897" i="19"/>
  <c r="D897" i="19"/>
  <c r="AJ896" i="19"/>
  <c r="AI896" i="19"/>
  <c r="AC896" i="19"/>
  <c r="AB896" i="19"/>
  <c r="AA896" i="19"/>
  <c r="V896" i="19"/>
  <c r="D896" i="19"/>
  <c r="AJ895" i="19"/>
  <c r="AI895" i="19"/>
  <c r="AC895" i="19"/>
  <c r="AB895" i="19"/>
  <c r="AA895" i="19"/>
  <c r="V895" i="19"/>
  <c r="D895" i="19"/>
  <c r="AJ894" i="19"/>
  <c r="AI894" i="19"/>
  <c r="AC894" i="19"/>
  <c r="AB894" i="19"/>
  <c r="AA894" i="19"/>
  <c r="V894" i="19"/>
  <c r="D894" i="19"/>
  <c r="AJ893" i="19"/>
  <c r="AI893" i="19"/>
  <c r="AC893" i="19"/>
  <c r="AB893" i="19"/>
  <c r="AA893" i="19"/>
  <c r="V893" i="19"/>
  <c r="D893" i="19"/>
  <c r="AJ892" i="19"/>
  <c r="AI892" i="19"/>
  <c r="AC892" i="19"/>
  <c r="AB892" i="19"/>
  <c r="AA892" i="19"/>
  <c r="V892" i="19"/>
  <c r="D892" i="19"/>
  <c r="AJ891" i="19"/>
  <c r="AI891" i="19"/>
  <c r="AC891" i="19"/>
  <c r="AB891" i="19"/>
  <c r="AA891" i="19"/>
  <c r="V891" i="19"/>
  <c r="D891" i="19"/>
  <c r="AJ890" i="19"/>
  <c r="AI890" i="19"/>
  <c r="AC890" i="19"/>
  <c r="AB890" i="19"/>
  <c r="AA890" i="19"/>
  <c r="V890" i="19"/>
  <c r="D890" i="19"/>
  <c r="AJ889" i="19"/>
  <c r="AI889" i="19"/>
  <c r="AC889" i="19"/>
  <c r="AB889" i="19"/>
  <c r="AA889" i="19"/>
  <c r="V889" i="19"/>
  <c r="D889" i="19"/>
  <c r="AJ888" i="19"/>
  <c r="AI888" i="19"/>
  <c r="AC888" i="19"/>
  <c r="AB888" i="19"/>
  <c r="AA888" i="19"/>
  <c r="V888" i="19"/>
  <c r="D888" i="19"/>
  <c r="AJ887" i="19"/>
  <c r="AI887" i="19"/>
  <c r="AC887" i="19"/>
  <c r="AB887" i="19"/>
  <c r="AA887" i="19"/>
  <c r="V887" i="19"/>
  <c r="D887" i="19"/>
  <c r="AJ886" i="19"/>
  <c r="AI886" i="19"/>
  <c r="AC886" i="19"/>
  <c r="AB886" i="19"/>
  <c r="AA886" i="19"/>
  <c r="V886" i="19"/>
  <c r="D886" i="19"/>
  <c r="AJ885" i="19"/>
  <c r="AI885" i="19"/>
  <c r="AC885" i="19"/>
  <c r="AB885" i="19"/>
  <c r="AA885" i="19"/>
  <c r="V885" i="19"/>
  <c r="D885" i="19"/>
  <c r="AJ884" i="19"/>
  <c r="AI884" i="19"/>
  <c r="AC884" i="19"/>
  <c r="AB884" i="19"/>
  <c r="AA884" i="19"/>
  <c r="V884" i="19"/>
  <c r="D884" i="19"/>
  <c r="AJ883" i="19"/>
  <c r="AI883" i="19"/>
  <c r="AC883" i="19"/>
  <c r="AB883" i="19"/>
  <c r="AA883" i="19"/>
  <c r="V883" i="19"/>
  <c r="D883" i="19"/>
  <c r="AJ882" i="19"/>
  <c r="AI882" i="19"/>
  <c r="AC882" i="19"/>
  <c r="AB882" i="19"/>
  <c r="AA882" i="19"/>
  <c r="V882" i="19"/>
  <c r="D882" i="19"/>
  <c r="AJ881" i="19"/>
  <c r="AI881" i="19"/>
  <c r="AC881" i="19"/>
  <c r="AB881" i="19"/>
  <c r="AA881" i="19"/>
  <c r="V881" i="19"/>
  <c r="D881" i="19"/>
  <c r="AJ880" i="19"/>
  <c r="AI880" i="19"/>
  <c r="AC880" i="19"/>
  <c r="AB880" i="19"/>
  <c r="AA880" i="19"/>
  <c r="V880" i="19"/>
  <c r="D880" i="19"/>
  <c r="AJ879" i="19"/>
  <c r="AI879" i="19"/>
  <c r="AC879" i="19"/>
  <c r="AB879" i="19"/>
  <c r="AA879" i="19"/>
  <c r="V879" i="19"/>
  <c r="D879" i="19"/>
  <c r="AJ878" i="19"/>
  <c r="AI878" i="19"/>
  <c r="AC878" i="19"/>
  <c r="AB878" i="19"/>
  <c r="AA878" i="19"/>
  <c r="V878" i="19"/>
  <c r="D878" i="19"/>
  <c r="AJ877" i="19"/>
  <c r="AI877" i="19"/>
  <c r="AC877" i="19"/>
  <c r="AB877" i="19"/>
  <c r="AA877" i="19"/>
  <c r="V877" i="19"/>
  <c r="D877" i="19"/>
  <c r="AJ876" i="19"/>
  <c r="AI876" i="19"/>
  <c r="AC876" i="19"/>
  <c r="AB876" i="19"/>
  <c r="AA876" i="19"/>
  <c r="V876" i="19"/>
  <c r="D876" i="19"/>
  <c r="AJ875" i="19"/>
  <c r="AI875" i="19"/>
  <c r="AC875" i="19"/>
  <c r="AB875" i="19"/>
  <c r="AA875" i="19"/>
  <c r="V875" i="19"/>
  <c r="D875" i="19"/>
  <c r="AJ874" i="19"/>
  <c r="AI874" i="19"/>
  <c r="AC874" i="19"/>
  <c r="AB874" i="19"/>
  <c r="AA874" i="19"/>
  <c r="V874" i="19"/>
  <c r="D874" i="19"/>
  <c r="AJ873" i="19"/>
  <c r="AI873" i="19"/>
  <c r="AC873" i="19"/>
  <c r="AB873" i="19"/>
  <c r="AA873" i="19"/>
  <c r="V873" i="19"/>
  <c r="D873" i="19"/>
  <c r="AJ872" i="19"/>
  <c r="AI872" i="19"/>
  <c r="AC872" i="19"/>
  <c r="AB872" i="19"/>
  <c r="AA872" i="19"/>
  <c r="V872" i="19"/>
  <c r="D872" i="19"/>
  <c r="AJ871" i="19"/>
  <c r="AI871" i="19"/>
  <c r="AC871" i="19"/>
  <c r="AB871" i="19"/>
  <c r="AA871" i="19"/>
  <c r="V871" i="19"/>
  <c r="D871" i="19"/>
  <c r="AJ870" i="19"/>
  <c r="AI870" i="19"/>
  <c r="AC870" i="19"/>
  <c r="AB870" i="19"/>
  <c r="AA870" i="19"/>
  <c r="V870" i="19"/>
  <c r="D870" i="19"/>
  <c r="AJ869" i="19"/>
  <c r="AI869" i="19"/>
  <c r="AC869" i="19"/>
  <c r="AB869" i="19"/>
  <c r="AA869" i="19"/>
  <c r="V869" i="19"/>
  <c r="D869" i="19"/>
  <c r="AJ868" i="19"/>
  <c r="AI868" i="19"/>
  <c r="AC868" i="19"/>
  <c r="AB868" i="19"/>
  <c r="AA868" i="19"/>
  <c r="V868" i="19"/>
  <c r="D868" i="19"/>
  <c r="AJ867" i="19"/>
  <c r="AI867" i="19"/>
  <c r="AC867" i="19"/>
  <c r="AB867" i="19"/>
  <c r="AA867" i="19"/>
  <c r="V867" i="19"/>
  <c r="D867" i="19"/>
  <c r="AJ866" i="19"/>
  <c r="AI866" i="19"/>
  <c r="AC866" i="19"/>
  <c r="AB866" i="19"/>
  <c r="AA866" i="19"/>
  <c r="V866" i="19"/>
  <c r="D866" i="19"/>
  <c r="AJ865" i="19"/>
  <c r="AI865" i="19"/>
  <c r="AC865" i="19"/>
  <c r="AB865" i="19"/>
  <c r="AA865" i="19"/>
  <c r="V865" i="19"/>
  <c r="D865" i="19"/>
  <c r="AJ864" i="19"/>
  <c r="AI864" i="19"/>
  <c r="AC864" i="19"/>
  <c r="AB864" i="19"/>
  <c r="AA864" i="19"/>
  <c r="V864" i="19"/>
  <c r="D864" i="19"/>
  <c r="AJ863" i="19"/>
  <c r="AI863" i="19"/>
  <c r="AC863" i="19"/>
  <c r="AB863" i="19"/>
  <c r="AA863" i="19"/>
  <c r="V863" i="19"/>
  <c r="D863" i="19"/>
  <c r="AJ862" i="19"/>
  <c r="AI862" i="19"/>
  <c r="AC862" i="19"/>
  <c r="AB862" i="19"/>
  <c r="AA862" i="19"/>
  <c r="V862" i="19"/>
  <c r="D862" i="19"/>
  <c r="AJ861" i="19"/>
  <c r="AI861" i="19"/>
  <c r="AC861" i="19"/>
  <c r="AB861" i="19"/>
  <c r="AA861" i="19"/>
  <c r="V861" i="19"/>
  <c r="D861" i="19"/>
  <c r="AJ860" i="19"/>
  <c r="AI860" i="19"/>
  <c r="AC860" i="19"/>
  <c r="AB860" i="19"/>
  <c r="AA860" i="19"/>
  <c r="V860" i="19"/>
  <c r="D860" i="19"/>
  <c r="AJ859" i="19"/>
  <c r="AI859" i="19"/>
  <c r="AC859" i="19"/>
  <c r="AB859" i="19"/>
  <c r="AA859" i="19"/>
  <c r="V859" i="19"/>
  <c r="D859" i="19"/>
  <c r="AJ858" i="19"/>
  <c r="AI858" i="19"/>
  <c r="AC858" i="19"/>
  <c r="AB858" i="19"/>
  <c r="AA858" i="19"/>
  <c r="V858" i="19"/>
  <c r="D858" i="19"/>
  <c r="AJ857" i="19"/>
  <c r="AI857" i="19"/>
  <c r="AC857" i="19"/>
  <c r="AB857" i="19"/>
  <c r="AA857" i="19"/>
  <c r="V857" i="19"/>
  <c r="D857" i="19"/>
  <c r="AJ856" i="19"/>
  <c r="AI856" i="19"/>
  <c r="AC856" i="19"/>
  <c r="AB856" i="19"/>
  <c r="AA856" i="19"/>
  <c r="V856" i="19"/>
  <c r="D856" i="19"/>
  <c r="AJ855" i="19"/>
  <c r="AI855" i="19"/>
  <c r="AC855" i="19"/>
  <c r="AB855" i="19"/>
  <c r="AA855" i="19"/>
  <c r="V855" i="19"/>
  <c r="D855" i="19"/>
  <c r="AJ854" i="19"/>
  <c r="AI854" i="19"/>
  <c r="AC854" i="19"/>
  <c r="AB854" i="19"/>
  <c r="AA854" i="19"/>
  <c r="V854" i="19"/>
  <c r="D854" i="19"/>
  <c r="AJ853" i="19"/>
  <c r="AI853" i="19"/>
  <c r="AC853" i="19"/>
  <c r="AB853" i="19"/>
  <c r="AA853" i="19"/>
  <c r="V853" i="19"/>
  <c r="D853" i="19"/>
  <c r="AJ852" i="19"/>
  <c r="AI852" i="19"/>
  <c r="AC852" i="19"/>
  <c r="AB852" i="19"/>
  <c r="AA852" i="19"/>
  <c r="V852" i="19"/>
  <c r="D852" i="19"/>
  <c r="AJ851" i="19"/>
  <c r="AI851" i="19"/>
  <c r="AC851" i="19"/>
  <c r="AB851" i="19"/>
  <c r="AA851" i="19"/>
  <c r="V851" i="19"/>
  <c r="D851" i="19"/>
  <c r="AJ850" i="19"/>
  <c r="AI850" i="19"/>
  <c r="AC850" i="19"/>
  <c r="AB850" i="19"/>
  <c r="AA850" i="19"/>
  <c r="V850" i="19"/>
  <c r="D850" i="19"/>
  <c r="AJ849" i="19"/>
  <c r="AI849" i="19"/>
  <c r="AC849" i="19"/>
  <c r="AB849" i="19"/>
  <c r="AA849" i="19"/>
  <c r="V849" i="19"/>
  <c r="D849" i="19"/>
  <c r="AJ848" i="19"/>
  <c r="AI848" i="19"/>
  <c r="AC848" i="19"/>
  <c r="AB848" i="19"/>
  <c r="AA848" i="19"/>
  <c r="V848" i="19"/>
  <c r="D848" i="19"/>
  <c r="AJ847" i="19"/>
  <c r="AI847" i="19"/>
  <c r="AC847" i="19"/>
  <c r="AB847" i="19"/>
  <c r="AA847" i="19"/>
  <c r="V847" i="19"/>
  <c r="D847" i="19"/>
  <c r="AJ846" i="19"/>
  <c r="AI846" i="19"/>
  <c r="AC846" i="19"/>
  <c r="AB846" i="19"/>
  <c r="AA846" i="19"/>
  <c r="V846" i="19"/>
  <c r="D846" i="19"/>
  <c r="AJ845" i="19"/>
  <c r="AI845" i="19"/>
  <c r="AC845" i="19"/>
  <c r="AB845" i="19"/>
  <c r="AA845" i="19"/>
  <c r="V845" i="19"/>
  <c r="D845" i="19"/>
  <c r="AJ844" i="19"/>
  <c r="AI844" i="19"/>
  <c r="AC844" i="19"/>
  <c r="AB844" i="19"/>
  <c r="AA844" i="19"/>
  <c r="V844" i="19"/>
  <c r="D844" i="19"/>
  <c r="AJ843" i="19"/>
  <c r="AI843" i="19"/>
  <c r="AC843" i="19"/>
  <c r="AB843" i="19"/>
  <c r="AA843" i="19"/>
  <c r="V843" i="19"/>
  <c r="D843" i="19"/>
  <c r="AJ842" i="19"/>
  <c r="AI842" i="19"/>
  <c r="AC842" i="19"/>
  <c r="AB842" i="19"/>
  <c r="AA842" i="19"/>
  <c r="V842" i="19"/>
  <c r="D842" i="19"/>
  <c r="AJ841" i="19"/>
  <c r="AI841" i="19"/>
  <c r="AC841" i="19"/>
  <c r="AB841" i="19"/>
  <c r="AA841" i="19"/>
  <c r="V841" i="19"/>
  <c r="D841" i="19"/>
  <c r="AJ840" i="19"/>
  <c r="AI840" i="19"/>
  <c r="AC840" i="19"/>
  <c r="AB840" i="19"/>
  <c r="AA840" i="19"/>
  <c r="V840" i="19"/>
  <c r="D840" i="19"/>
  <c r="AJ839" i="19"/>
  <c r="AI839" i="19"/>
  <c r="AC839" i="19"/>
  <c r="AB839" i="19"/>
  <c r="AA839" i="19"/>
  <c r="V839" i="19"/>
  <c r="D839" i="19"/>
  <c r="AJ838" i="19"/>
  <c r="AI838" i="19"/>
  <c r="AC838" i="19"/>
  <c r="AB838" i="19"/>
  <c r="AA838" i="19"/>
  <c r="V838" i="19"/>
  <c r="D838" i="19"/>
  <c r="AJ837" i="19"/>
  <c r="AI837" i="19"/>
  <c r="AC837" i="19"/>
  <c r="AB837" i="19"/>
  <c r="AA837" i="19"/>
  <c r="V837" i="19"/>
  <c r="D837" i="19"/>
  <c r="AJ836" i="19"/>
  <c r="AI836" i="19"/>
  <c r="AC836" i="19"/>
  <c r="AB836" i="19"/>
  <c r="AA836" i="19"/>
  <c r="V836" i="19"/>
  <c r="D836" i="19"/>
  <c r="AJ835" i="19"/>
  <c r="AI835" i="19"/>
  <c r="AC835" i="19"/>
  <c r="AB835" i="19"/>
  <c r="AA835" i="19"/>
  <c r="V835" i="19"/>
  <c r="D835" i="19"/>
  <c r="AJ834" i="19"/>
  <c r="AI834" i="19"/>
  <c r="AC834" i="19"/>
  <c r="AB834" i="19"/>
  <c r="AA834" i="19"/>
  <c r="V834" i="19"/>
  <c r="D834" i="19"/>
  <c r="AJ833" i="19"/>
  <c r="AI833" i="19"/>
  <c r="AC833" i="19"/>
  <c r="AB833" i="19"/>
  <c r="AA833" i="19"/>
  <c r="V833" i="19"/>
  <c r="D833" i="19"/>
  <c r="AJ832" i="19"/>
  <c r="AI832" i="19"/>
  <c r="AC832" i="19"/>
  <c r="AB832" i="19"/>
  <c r="AA832" i="19"/>
  <c r="V832" i="19"/>
  <c r="D832" i="19"/>
  <c r="AJ831" i="19"/>
  <c r="AI831" i="19"/>
  <c r="AC831" i="19"/>
  <c r="AB831" i="19"/>
  <c r="AA831" i="19"/>
  <c r="V831" i="19"/>
  <c r="D831" i="19"/>
  <c r="AJ830" i="19"/>
  <c r="AI830" i="19"/>
  <c r="AC830" i="19"/>
  <c r="AB830" i="19"/>
  <c r="AA830" i="19"/>
  <c r="V830" i="19"/>
  <c r="D830" i="19"/>
  <c r="AJ829" i="19"/>
  <c r="AI829" i="19"/>
  <c r="AC829" i="19"/>
  <c r="AB829" i="19"/>
  <c r="AA829" i="19"/>
  <c r="V829" i="19"/>
  <c r="D829" i="19"/>
  <c r="AJ828" i="19"/>
  <c r="AI828" i="19"/>
  <c r="AC828" i="19"/>
  <c r="AB828" i="19"/>
  <c r="AA828" i="19"/>
  <c r="V828" i="19"/>
  <c r="D828" i="19"/>
  <c r="AJ827" i="19"/>
  <c r="AI827" i="19"/>
  <c r="AC827" i="19"/>
  <c r="AB827" i="19"/>
  <c r="AA827" i="19"/>
  <c r="V827" i="19"/>
  <c r="D827" i="19"/>
  <c r="AJ826" i="19"/>
  <c r="AI826" i="19"/>
  <c r="AC826" i="19"/>
  <c r="AB826" i="19"/>
  <c r="AA826" i="19"/>
  <c r="V826" i="19"/>
  <c r="D826" i="19"/>
  <c r="AJ825" i="19"/>
  <c r="AI825" i="19"/>
  <c r="AC825" i="19"/>
  <c r="AB825" i="19"/>
  <c r="AA825" i="19"/>
  <c r="V825" i="19"/>
  <c r="D825" i="19"/>
  <c r="AJ824" i="19"/>
  <c r="AI824" i="19"/>
  <c r="AC824" i="19"/>
  <c r="AB824" i="19"/>
  <c r="AA824" i="19"/>
  <c r="V824" i="19"/>
  <c r="D824" i="19"/>
  <c r="AJ823" i="19"/>
  <c r="AI823" i="19"/>
  <c r="AC823" i="19"/>
  <c r="AB823" i="19"/>
  <c r="AA823" i="19"/>
  <c r="V823" i="19"/>
  <c r="D823" i="19"/>
  <c r="AJ822" i="19"/>
  <c r="AI822" i="19"/>
  <c r="AC822" i="19"/>
  <c r="AB822" i="19"/>
  <c r="AA822" i="19"/>
  <c r="V822" i="19"/>
  <c r="D822" i="19"/>
  <c r="AJ821" i="19"/>
  <c r="AI821" i="19"/>
  <c r="AC821" i="19"/>
  <c r="AB821" i="19"/>
  <c r="AA821" i="19"/>
  <c r="V821" i="19"/>
  <c r="D821" i="19"/>
  <c r="AJ820" i="19"/>
  <c r="AI820" i="19"/>
  <c r="AC820" i="19"/>
  <c r="AB820" i="19"/>
  <c r="AA820" i="19"/>
  <c r="V820" i="19"/>
  <c r="D820" i="19"/>
  <c r="AJ819" i="19"/>
  <c r="AI819" i="19"/>
  <c r="AC819" i="19"/>
  <c r="AB819" i="19"/>
  <c r="AA819" i="19"/>
  <c r="V819" i="19"/>
  <c r="D819" i="19"/>
  <c r="AJ818" i="19"/>
  <c r="AI818" i="19"/>
  <c r="AC818" i="19"/>
  <c r="AB818" i="19"/>
  <c r="AA818" i="19"/>
  <c r="V818" i="19"/>
  <c r="D818" i="19"/>
  <c r="AJ817" i="19"/>
  <c r="AI817" i="19"/>
  <c r="AC817" i="19"/>
  <c r="AB817" i="19"/>
  <c r="AA817" i="19"/>
  <c r="V817" i="19"/>
  <c r="D817" i="19"/>
  <c r="AJ816" i="19"/>
  <c r="AI816" i="19"/>
  <c r="AC816" i="19"/>
  <c r="AB816" i="19"/>
  <c r="AA816" i="19"/>
  <c r="V816" i="19"/>
  <c r="D816" i="19"/>
  <c r="AJ815" i="19"/>
  <c r="AI815" i="19"/>
  <c r="AC815" i="19"/>
  <c r="AB815" i="19"/>
  <c r="AA815" i="19"/>
  <c r="V815" i="19"/>
  <c r="D815" i="19"/>
  <c r="AJ814" i="19"/>
  <c r="AI814" i="19"/>
  <c r="AC814" i="19"/>
  <c r="AB814" i="19"/>
  <c r="AA814" i="19"/>
  <c r="V814" i="19"/>
  <c r="D814" i="19"/>
  <c r="AJ813" i="19"/>
  <c r="AI813" i="19"/>
  <c r="AC813" i="19"/>
  <c r="AB813" i="19"/>
  <c r="AA813" i="19"/>
  <c r="V813" i="19"/>
  <c r="D813" i="19"/>
  <c r="AJ812" i="19"/>
  <c r="AI812" i="19"/>
  <c r="AC812" i="19"/>
  <c r="AB812" i="19"/>
  <c r="AA812" i="19"/>
  <c r="V812" i="19"/>
  <c r="D812" i="19"/>
  <c r="AJ811" i="19"/>
  <c r="AI811" i="19"/>
  <c r="AC811" i="19"/>
  <c r="AB811" i="19"/>
  <c r="AA811" i="19"/>
  <c r="V811" i="19"/>
  <c r="D811" i="19"/>
  <c r="AJ810" i="19"/>
  <c r="AI810" i="19"/>
  <c r="AC810" i="19"/>
  <c r="AB810" i="19"/>
  <c r="AA810" i="19"/>
  <c r="V810" i="19"/>
  <c r="D810" i="19"/>
  <c r="AJ809" i="19"/>
  <c r="AI809" i="19"/>
  <c r="AC809" i="19"/>
  <c r="AB809" i="19"/>
  <c r="AA809" i="19"/>
  <c r="V809" i="19"/>
  <c r="D809" i="19"/>
  <c r="AJ808" i="19"/>
  <c r="AI808" i="19"/>
  <c r="AC808" i="19"/>
  <c r="AB808" i="19"/>
  <c r="AA808" i="19"/>
  <c r="V808" i="19"/>
  <c r="D808" i="19"/>
  <c r="AJ807" i="19"/>
  <c r="AI807" i="19"/>
  <c r="AC807" i="19"/>
  <c r="AB807" i="19"/>
  <c r="AA807" i="19"/>
  <c r="V807" i="19"/>
  <c r="D807" i="19"/>
  <c r="AJ806" i="19"/>
  <c r="AI806" i="19"/>
  <c r="AC806" i="19"/>
  <c r="AB806" i="19"/>
  <c r="AA806" i="19"/>
  <c r="V806" i="19"/>
  <c r="D806" i="19"/>
  <c r="AJ805" i="19"/>
  <c r="AI805" i="19"/>
  <c r="AC805" i="19"/>
  <c r="AB805" i="19"/>
  <c r="AA805" i="19"/>
  <c r="V805" i="19"/>
  <c r="D805" i="19"/>
  <c r="AJ804" i="19"/>
  <c r="AI804" i="19"/>
  <c r="AC804" i="19"/>
  <c r="AB804" i="19"/>
  <c r="AA804" i="19"/>
  <c r="V804" i="19"/>
  <c r="D804" i="19"/>
  <c r="AJ803" i="19"/>
  <c r="AI803" i="19"/>
  <c r="AC803" i="19"/>
  <c r="AB803" i="19"/>
  <c r="AA803" i="19"/>
  <c r="V803" i="19"/>
  <c r="D803" i="19"/>
  <c r="AJ802" i="19"/>
  <c r="AI802" i="19"/>
  <c r="AC802" i="19"/>
  <c r="AB802" i="19"/>
  <c r="AA802" i="19"/>
  <c r="V802" i="19"/>
  <c r="D802" i="19"/>
  <c r="AJ801" i="19"/>
  <c r="AI801" i="19"/>
  <c r="AC801" i="19"/>
  <c r="AB801" i="19"/>
  <c r="AA801" i="19"/>
  <c r="V801" i="19"/>
  <c r="D801" i="19"/>
  <c r="AJ800" i="19"/>
  <c r="AI800" i="19"/>
  <c r="AC800" i="19"/>
  <c r="AB800" i="19"/>
  <c r="AA800" i="19"/>
  <c r="V800" i="19"/>
  <c r="D800" i="19"/>
  <c r="AJ799" i="19"/>
  <c r="AI799" i="19"/>
  <c r="AC799" i="19"/>
  <c r="AB799" i="19"/>
  <c r="AA799" i="19"/>
  <c r="V799" i="19"/>
  <c r="D799" i="19"/>
  <c r="AJ798" i="19"/>
  <c r="AI798" i="19"/>
  <c r="AC798" i="19"/>
  <c r="AB798" i="19"/>
  <c r="AA798" i="19"/>
  <c r="V798" i="19"/>
  <c r="D798" i="19"/>
  <c r="AJ797" i="19"/>
  <c r="AI797" i="19"/>
  <c r="AC797" i="19"/>
  <c r="AB797" i="19"/>
  <c r="AA797" i="19"/>
  <c r="V797" i="19"/>
  <c r="D797" i="19"/>
  <c r="AJ796" i="19"/>
  <c r="AI796" i="19"/>
  <c r="AC796" i="19"/>
  <c r="AB796" i="19"/>
  <c r="AA796" i="19"/>
  <c r="V796" i="19"/>
  <c r="D796" i="19"/>
  <c r="AJ795" i="19"/>
  <c r="AI795" i="19"/>
  <c r="AC795" i="19"/>
  <c r="AB795" i="19"/>
  <c r="AA795" i="19"/>
  <c r="V795" i="19"/>
  <c r="D795" i="19"/>
  <c r="AJ794" i="19"/>
  <c r="AI794" i="19"/>
  <c r="AC794" i="19"/>
  <c r="AB794" i="19"/>
  <c r="AA794" i="19"/>
  <c r="V794" i="19"/>
  <c r="D794" i="19"/>
  <c r="AJ793" i="19"/>
  <c r="AI793" i="19"/>
  <c r="AC793" i="19"/>
  <c r="AB793" i="19"/>
  <c r="AA793" i="19"/>
  <c r="V793" i="19"/>
  <c r="D793" i="19"/>
  <c r="AJ792" i="19"/>
  <c r="AI792" i="19"/>
  <c r="AC792" i="19"/>
  <c r="AB792" i="19"/>
  <c r="AA792" i="19"/>
  <c r="V792" i="19"/>
  <c r="D792" i="19"/>
  <c r="AJ791" i="19"/>
  <c r="AI791" i="19"/>
  <c r="AC791" i="19"/>
  <c r="AB791" i="19"/>
  <c r="AA791" i="19"/>
  <c r="V791" i="19"/>
  <c r="D791" i="19"/>
  <c r="AJ790" i="19"/>
  <c r="AI790" i="19"/>
  <c r="AC790" i="19"/>
  <c r="AB790" i="19"/>
  <c r="AA790" i="19"/>
  <c r="V790" i="19"/>
  <c r="D790" i="19"/>
  <c r="AJ789" i="19"/>
  <c r="AI789" i="19"/>
  <c r="AC789" i="19"/>
  <c r="AB789" i="19"/>
  <c r="AA789" i="19"/>
  <c r="V789" i="19"/>
  <c r="D789" i="19"/>
  <c r="AJ788" i="19"/>
  <c r="AI788" i="19"/>
  <c r="AC788" i="19"/>
  <c r="AB788" i="19"/>
  <c r="AA788" i="19"/>
  <c r="V788" i="19"/>
  <c r="D788" i="19"/>
  <c r="AJ787" i="19"/>
  <c r="AI787" i="19"/>
  <c r="AC787" i="19"/>
  <c r="AB787" i="19"/>
  <c r="AA787" i="19"/>
  <c r="V787" i="19"/>
  <c r="D787" i="19"/>
  <c r="AJ786" i="19"/>
  <c r="AI786" i="19"/>
  <c r="AC786" i="19"/>
  <c r="AB786" i="19"/>
  <c r="AA786" i="19"/>
  <c r="V786" i="19"/>
  <c r="D786" i="19"/>
  <c r="AJ785" i="19"/>
  <c r="AI785" i="19"/>
  <c r="AC785" i="19"/>
  <c r="AB785" i="19"/>
  <c r="AA785" i="19"/>
  <c r="V785" i="19"/>
  <c r="D785" i="19"/>
  <c r="AJ784" i="19"/>
  <c r="AI784" i="19"/>
  <c r="AC784" i="19"/>
  <c r="AB784" i="19"/>
  <c r="AA784" i="19"/>
  <c r="V784" i="19"/>
  <c r="D784" i="19"/>
  <c r="AJ783" i="19"/>
  <c r="AI783" i="19"/>
  <c r="AC783" i="19"/>
  <c r="AB783" i="19"/>
  <c r="AA783" i="19"/>
  <c r="V783" i="19"/>
  <c r="D783" i="19"/>
  <c r="AJ782" i="19"/>
  <c r="AI782" i="19"/>
  <c r="AC782" i="19"/>
  <c r="AB782" i="19"/>
  <c r="AA782" i="19"/>
  <c r="V782" i="19"/>
  <c r="D782" i="19"/>
  <c r="AJ781" i="19"/>
  <c r="AI781" i="19"/>
  <c r="AC781" i="19"/>
  <c r="AB781" i="19"/>
  <c r="AA781" i="19"/>
  <c r="V781" i="19"/>
  <c r="D781" i="19"/>
  <c r="AJ780" i="19"/>
  <c r="AI780" i="19"/>
  <c r="AC780" i="19"/>
  <c r="AB780" i="19"/>
  <c r="AA780" i="19"/>
  <c r="V780" i="19"/>
  <c r="D780" i="19"/>
  <c r="AJ779" i="19"/>
  <c r="AI779" i="19"/>
  <c r="AC779" i="19"/>
  <c r="AB779" i="19"/>
  <c r="AA779" i="19"/>
  <c r="V779" i="19"/>
  <c r="D779" i="19"/>
  <c r="AJ778" i="19"/>
  <c r="AI778" i="19"/>
  <c r="AC778" i="19"/>
  <c r="AB778" i="19"/>
  <c r="AA778" i="19"/>
  <c r="V778" i="19"/>
  <c r="D778" i="19"/>
  <c r="AJ777" i="19"/>
  <c r="AI777" i="19"/>
  <c r="AC777" i="19"/>
  <c r="AB777" i="19"/>
  <c r="AA777" i="19"/>
  <c r="V777" i="19"/>
  <c r="D777" i="19"/>
  <c r="AJ776" i="19"/>
  <c r="AI776" i="19"/>
  <c r="AC776" i="19"/>
  <c r="AB776" i="19"/>
  <c r="AA776" i="19"/>
  <c r="V776" i="19"/>
  <c r="D776" i="19"/>
  <c r="AJ775" i="19"/>
  <c r="AI775" i="19"/>
  <c r="AC775" i="19"/>
  <c r="AB775" i="19"/>
  <c r="AA775" i="19"/>
  <c r="V775" i="19"/>
  <c r="D775" i="19"/>
  <c r="AJ774" i="19"/>
  <c r="AI774" i="19"/>
  <c r="AC774" i="19"/>
  <c r="AB774" i="19"/>
  <c r="AA774" i="19"/>
  <c r="V774" i="19"/>
  <c r="D774" i="19"/>
  <c r="AJ773" i="19"/>
  <c r="AI773" i="19"/>
  <c r="AC773" i="19"/>
  <c r="AB773" i="19"/>
  <c r="AA773" i="19"/>
  <c r="V773" i="19"/>
  <c r="D773" i="19"/>
  <c r="AJ772" i="19"/>
  <c r="AI772" i="19"/>
  <c r="AC772" i="19"/>
  <c r="AB772" i="19"/>
  <c r="AA772" i="19"/>
  <c r="V772" i="19"/>
  <c r="D772" i="19"/>
  <c r="AJ771" i="19"/>
  <c r="AI771" i="19"/>
  <c r="AC771" i="19"/>
  <c r="AB771" i="19"/>
  <c r="AA771" i="19"/>
  <c r="V771" i="19"/>
  <c r="D771" i="19"/>
  <c r="AJ770" i="19"/>
  <c r="AI770" i="19"/>
  <c r="AC770" i="19"/>
  <c r="AB770" i="19"/>
  <c r="AA770" i="19"/>
  <c r="V770" i="19"/>
  <c r="D770" i="19"/>
  <c r="AJ769" i="19"/>
  <c r="AI769" i="19"/>
  <c r="AC769" i="19"/>
  <c r="AB769" i="19"/>
  <c r="AA769" i="19"/>
  <c r="V769" i="19"/>
  <c r="D769" i="19"/>
  <c r="AJ768" i="19"/>
  <c r="AI768" i="19"/>
  <c r="AC768" i="19"/>
  <c r="AB768" i="19"/>
  <c r="AA768" i="19"/>
  <c r="V768" i="19"/>
  <c r="D768" i="19"/>
  <c r="AJ767" i="19"/>
  <c r="AI767" i="19"/>
  <c r="AC767" i="19"/>
  <c r="AB767" i="19"/>
  <c r="AA767" i="19"/>
  <c r="V767" i="19"/>
  <c r="D767" i="19"/>
  <c r="AJ766" i="19"/>
  <c r="AI766" i="19"/>
  <c r="AC766" i="19"/>
  <c r="AB766" i="19"/>
  <c r="AA766" i="19"/>
  <c r="V766" i="19"/>
  <c r="D766" i="19"/>
  <c r="AJ765" i="19"/>
  <c r="AI765" i="19"/>
  <c r="AC765" i="19"/>
  <c r="AB765" i="19"/>
  <c r="AA765" i="19"/>
  <c r="V765" i="19"/>
  <c r="D765" i="19"/>
  <c r="AJ764" i="19"/>
  <c r="AI764" i="19"/>
  <c r="AC764" i="19"/>
  <c r="AB764" i="19"/>
  <c r="AA764" i="19"/>
  <c r="V764" i="19"/>
  <c r="D764" i="19"/>
  <c r="AJ763" i="19"/>
  <c r="AI763" i="19"/>
  <c r="AC763" i="19"/>
  <c r="AB763" i="19"/>
  <c r="AA763" i="19"/>
  <c r="V763" i="19"/>
  <c r="D763" i="19"/>
  <c r="AJ762" i="19"/>
  <c r="AI762" i="19"/>
  <c r="AC762" i="19"/>
  <c r="AB762" i="19"/>
  <c r="AA762" i="19"/>
  <c r="V762" i="19"/>
  <c r="D762" i="19"/>
  <c r="AJ761" i="19"/>
  <c r="AI761" i="19"/>
  <c r="AC761" i="19"/>
  <c r="AB761" i="19"/>
  <c r="AA761" i="19"/>
  <c r="V761" i="19"/>
  <c r="D761" i="19"/>
  <c r="AJ760" i="19"/>
  <c r="AI760" i="19"/>
  <c r="AC760" i="19"/>
  <c r="AB760" i="19"/>
  <c r="AA760" i="19"/>
  <c r="V760" i="19"/>
  <c r="D760" i="19"/>
  <c r="AJ759" i="19"/>
  <c r="AI759" i="19"/>
  <c r="AC759" i="19"/>
  <c r="AB759" i="19"/>
  <c r="AA759" i="19"/>
  <c r="V759" i="19"/>
  <c r="D759" i="19"/>
  <c r="AJ758" i="19"/>
  <c r="AI758" i="19"/>
  <c r="AC758" i="19"/>
  <c r="AB758" i="19"/>
  <c r="AA758" i="19"/>
  <c r="V758" i="19"/>
  <c r="D758" i="19"/>
  <c r="AJ757" i="19"/>
  <c r="AI757" i="19"/>
  <c r="AC757" i="19"/>
  <c r="AB757" i="19"/>
  <c r="AA757" i="19"/>
  <c r="V757" i="19"/>
  <c r="D757" i="19"/>
  <c r="AJ756" i="19"/>
  <c r="AI756" i="19"/>
  <c r="AC756" i="19"/>
  <c r="AB756" i="19"/>
  <c r="AA756" i="19"/>
  <c r="V756" i="19"/>
  <c r="D756" i="19"/>
  <c r="AJ755" i="19"/>
  <c r="AI755" i="19"/>
  <c r="AC755" i="19"/>
  <c r="AB755" i="19"/>
  <c r="AA755" i="19"/>
  <c r="V755" i="19"/>
  <c r="D755" i="19"/>
  <c r="AJ754" i="19"/>
  <c r="AI754" i="19"/>
  <c r="AC754" i="19"/>
  <c r="AB754" i="19"/>
  <c r="AA754" i="19"/>
  <c r="V754" i="19"/>
  <c r="D754" i="19"/>
  <c r="AJ753" i="19"/>
  <c r="AI753" i="19"/>
  <c r="AC753" i="19"/>
  <c r="AB753" i="19"/>
  <c r="AA753" i="19"/>
  <c r="V753" i="19"/>
  <c r="D753" i="19"/>
  <c r="AJ752" i="19"/>
  <c r="AI752" i="19"/>
  <c r="AC752" i="19"/>
  <c r="AB752" i="19"/>
  <c r="AA752" i="19"/>
  <c r="V752" i="19"/>
  <c r="D752" i="19"/>
  <c r="AJ751" i="19"/>
  <c r="AI751" i="19"/>
  <c r="AC751" i="19"/>
  <c r="AB751" i="19"/>
  <c r="AA751" i="19"/>
  <c r="V751" i="19"/>
  <c r="D751" i="19"/>
  <c r="AJ750" i="19"/>
  <c r="AI750" i="19"/>
  <c r="AC750" i="19"/>
  <c r="AB750" i="19"/>
  <c r="AA750" i="19"/>
  <c r="V750" i="19"/>
  <c r="D750" i="19"/>
  <c r="AJ749" i="19"/>
  <c r="AI749" i="19"/>
  <c r="AC749" i="19"/>
  <c r="AB749" i="19"/>
  <c r="AA749" i="19"/>
  <c r="V749" i="19"/>
  <c r="D749" i="19"/>
  <c r="AJ748" i="19"/>
  <c r="AI748" i="19"/>
  <c r="AC748" i="19"/>
  <c r="AB748" i="19"/>
  <c r="AA748" i="19"/>
  <c r="V748" i="19"/>
  <c r="D748" i="19"/>
  <c r="AJ747" i="19"/>
  <c r="AI747" i="19"/>
  <c r="AC747" i="19"/>
  <c r="AB747" i="19"/>
  <c r="AA747" i="19"/>
  <c r="V747" i="19"/>
  <c r="D747" i="19"/>
  <c r="AJ746" i="19"/>
  <c r="AI746" i="19"/>
  <c r="AC746" i="19"/>
  <c r="AB746" i="19"/>
  <c r="AA746" i="19"/>
  <c r="V746" i="19"/>
  <c r="D746" i="19"/>
  <c r="AJ745" i="19"/>
  <c r="AI745" i="19"/>
  <c r="AC745" i="19"/>
  <c r="AB745" i="19"/>
  <c r="AA745" i="19"/>
  <c r="V745" i="19"/>
  <c r="D745" i="19"/>
  <c r="AJ744" i="19"/>
  <c r="AI744" i="19"/>
  <c r="AC744" i="19"/>
  <c r="AB744" i="19"/>
  <c r="AA744" i="19"/>
  <c r="V744" i="19"/>
  <c r="D744" i="19"/>
  <c r="AJ743" i="19"/>
  <c r="AI743" i="19"/>
  <c r="AC743" i="19"/>
  <c r="AB743" i="19"/>
  <c r="AA743" i="19"/>
  <c r="V743" i="19"/>
  <c r="D743" i="19"/>
  <c r="AJ742" i="19"/>
  <c r="AI742" i="19"/>
  <c r="AC742" i="19"/>
  <c r="AB742" i="19"/>
  <c r="AA742" i="19"/>
  <c r="V742" i="19"/>
  <c r="D742" i="19"/>
  <c r="AJ741" i="19"/>
  <c r="AI741" i="19"/>
  <c r="AC741" i="19"/>
  <c r="AB741" i="19"/>
  <c r="AA741" i="19"/>
  <c r="V741" i="19"/>
  <c r="D741" i="19"/>
  <c r="AJ740" i="19"/>
  <c r="AI740" i="19"/>
  <c r="AC740" i="19"/>
  <c r="AB740" i="19"/>
  <c r="AA740" i="19"/>
  <c r="V740" i="19"/>
  <c r="D740" i="19"/>
  <c r="AJ739" i="19"/>
  <c r="AI739" i="19"/>
  <c r="AC739" i="19"/>
  <c r="AB739" i="19"/>
  <c r="AA739" i="19"/>
  <c r="V739" i="19"/>
  <c r="D739" i="19"/>
  <c r="AJ738" i="19"/>
  <c r="AI738" i="19"/>
  <c r="AC738" i="19"/>
  <c r="AB738" i="19"/>
  <c r="AA738" i="19"/>
  <c r="V738" i="19"/>
  <c r="D738" i="19"/>
  <c r="AJ737" i="19"/>
  <c r="AI737" i="19"/>
  <c r="AC737" i="19"/>
  <c r="AB737" i="19"/>
  <c r="AA737" i="19"/>
  <c r="V737" i="19"/>
  <c r="D737" i="19"/>
  <c r="AJ736" i="19"/>
  <c r="AI736" i="19"/>
  <c r="AC736" i="19"/>
  <c r="AB736" i="19"/>
  <c r="AA736" i="19"/>
  <c r="V736" i="19"/>
  <c r="D736" i="19"/>
  <c r="AJ735" i="19"/>
  <c r="AI735" i="19"/>
  <c r="AC735" i="19"/>
  <c r="AB735" i="19"/>
  <c r="AA735" i="19"/>
  <c r="V735" i="19"/>
  <c r="D735" i="19"/>
  <c r="AJ734" i="19"/>
  <c r="AI734" i="19"/>
  <c r="AC734" i="19"/>
  <c r="AB734" i="19"/>
  <c r="AA734" i="19"/>
  <c r="V734" i="19"/>
  <c r="D734" i="19"/>
  <c r="AJ733" i="19"/>
  <c r="AI733" i="19"/>
  <c r="AC733" i="19"/>
  <c r="AB733" i="19"/>
  <c r="AA733" i="19"/>
  <c r="V733" i="19"/>
  <c r="D733" i="19"/>
  <c r="AJ732" i="19"/>
  <c r="AI732" i="19"/>
  <c r="AC732" i="19"/>
  <c r="AB732" i="19"/>
  <c r="AA732" i="19"/>
  <c r="V732" i="19"/>
  <c r="D732" i="19"/>
  <c r="AJ731" i="19"/>
  <c r="AI731" i="19"/>
  <c r="AC731" i="19"/>
  <c r="AB731" i="19"/>
  <c r="AA731" i="19"/>
  <c r="V731" i="19"/>
  <c r="D731" i="19"/>
  <c r="AJ730" i="19"/>
  <c r="AI730" i="19"/>
  <c r="AC730" i="19"/>
  <c r="AB730" i="19"/>
  <c r="AA730" i="19"/>
  <c r="V730" i="19"/>
  <c r="D730" i="19"/>
  <c r="AJ729" i="19"/>
  <c r="AI729" i="19"/>
  <c r="AC729" i="19"/>
  <c r="AB729" i="19"/>
  <c r="AA729" i="19"/>
  <c r="V729" i="19"/>
  <c r="D729" i="19"/>
  <c r="AJ728" i="19"/>
  <c r="AI728" i="19"/>
  <c r="AC728" i="19"/>
  <c r="AB728" i="19"/>
  <c r="AA728" i="19"/>
  <c r="V728" i="19"/>
  <c r="D728" i="19"/>
  <c r="AJ727" i="19"/>
  <c r="AI727" i="19"/>
  <c r="AC727" i="19"/>
  <c r="AB727" i="19"/>
  <c r="AA727" i="19"/>
  <c r="V727" i="19"/>
  <c r="D727" i="19"/>
  <c r="AJ726" i="19"/>
  <c r="AI726" i="19"/>
  <c r="AC726" i="19"/>
  <c r="AB726" i="19"/>
  <c r="AA726" i="19"/>
  <c r="V726" i="19"/>
  <c r="D726" i="19"/>
  <c r="AJ725" i="19"/>
  <c r="AI725" i="19"/>
  <c r="AC725" i="19"/>
  <c r="AB725" i="19"/>
  <c r="AA725" i="19"/>
  <c r="V725" i="19"/>
  <c r="D725" i="19"/>
  <c r="AJ724" i="19"/>
  <c r="AI724" i="19"/>
  <c r="AC724" i="19"/>
  <c r="AB724" i="19"/>
  <c r="AA724" i="19"/>
  <c r="V724" i="19"/>
  <c r="D724" i="19"/>
  <c r="AJ723" i="19"/>
  <c r="AI723" i="19"/>
  <c r="AC723" i="19"/>
  <c r="AB723" i="19"/>
  <c r="AA723" i="19"/>
  <c r="V723" i="19"/>
  <c r="D723" i="19"/>
  <c r="AJ722" i="19"/>
  <c r="AI722" i="19"/>
  <c r="AC722" i="19"/>
  <c r="AB722" i="19"/>
  <c r="AA722" i="19"/>
  <c r="V722" i="19"/>
  <c r="D722" i="19"/>
  <c r="AJ721" i="19"/>
  <c r="AI721" i="19"/>
  <c r="AC721" i="19"/>
  <c r="AB721" i="19"/>
  <c r="AA721" i="19"/>
  <c r="V721" i="19"/>
  <c r="D721" i="19"/>
  <c r="AJ720" i="19"/>
  <c r="AI720" i="19"/>
  <c r="AC720" i="19"/>
  <c r="AB720" i="19"/>
  <c r="AA720" i="19"/>
  <c r="V720" i="19"/>
  <c r="D720" i="19"/>
  <c r="AJ719" i="19"/>
  <c r="AI719" i="19"/>
  <c r="AC719" i="19"/>
  <c r="AB719" i="19"/>
  <c r="AA719" i="19"/>
  <c r="V719" i="19"/>
  <c r="D719" i="19"/>
  <c r="AJ718" i="19"/>
  <c r="AI718" i="19"/>
  <c r="AC718" i="19"/>
  <c r="AB718" i="19"/>
  <c r="AA718" i="19"/>
  <c r="V718" i="19"/>
  <c r="D718" i="19"/>
  <c r="AJ717" i="19"/>
  <c r="AI717" i="19"/>
  <c r="AC717" i="19"/>
  <c r="AB717" i="19"/>
  <c r="AA717" i="19"/>
  <c r="V717" i="19"/>
  <c r="D717" i="19"/>
  <c r="AJ716" i="19"/>
  <c r="AI716" i="19"/>
  <c r="AC716" i="19"/>
  <c r="AB716" i="19"/>
  <c r="AA716" i="19"/>
  <c r="V716" i="19"/>
  <c r="D716" i="19"/>
  <c r="AJ715" i="19"/>
  <c r="AI715" i="19"/>
  <c r="AC715" i="19"/>
  <c r="AB715" i="19"/>
  <c r="AA715" i="19"/>
  <c r="V715" i="19"/>
  <c r="D715" i="19"/>
  <c r="AJ714" i="19"/>
  <c r="AI714" i="19"/>
  <c r="AC714" i="19"/>
  <c r="AB714" i="19"/>
  <c r="AA714" i="19"/>
  <c r="V714" i="19"/>
  <c r="D714" i="19"/>
  <c r="AJ713" i="19"/>
  <c r="AI713" i="19"/>
  <c r="AC713" i="19"/>
  <c r="AB713" i="19"/>
  <c r="AA713" i="19"/>
  <c r="V713" i="19"/>
  <c r="D713" i="19"/>
  <c r="AJ712" i="19"/>
  <c r="AI712" i="19"/>
  <c r="AC712" i="19"/>
  <c r="AB712" i="19"/>
  <c r="AA712" i="19"/>
  <c r="V712" i="19"/>
  <c r="D712" i="19"/>
  <c r="AJ711" i="19"/>
  <c r="AI711" i="19"/>
  <c r="AC711" i="19"/>
  <c r="AB711" i="19"/>
  <c r="AA711" i="19"/>
  <c r="V711" i="19"/>
  <c r="D711" i="19"/>
  <c r="AJ710" i="19"/>
  <c r="AI710" i="19"/>
  <c r="AC710" i="19"/>
  <c r="AB710" i="19"/>
  <c r="AA710" i="19"/>
  <c r="V710" i="19"/>
  <c r="D710" i="19"/>
  <c r="AJ709" i="19"/>
  <c r="AI709" i="19"/>
  <c r="AC709" i="19"/>
  <c r="AB709" i="19"/>
  <c r="AA709" i="19"/>
  <c r="V709" i="19"/>
  <c r="D709" i="19"/>
  <c r="AJ708" i="19"/>
  <c r="AI708" i="19"/>
  <c r="AC708" i="19"/>
  <c r="AB708" i="19"/>
  <c r="AA708" i="19"/>
  <c r="V708" i="19"/>
  <c r="D708" i="19"/>
  <c r="AJ707" i="19"/>
  <c r="AI707" i="19"/>
  <c r="AC707" i="19"/>
  <c r="AB707" i="19"/>
  <c r="AA707" i="19"/>
  <c r="V707" i="19"/>
  <c r="D707" i="19"/>
  <c r="AJ706" i="19"/>
  <c r="AI706" i="19"/>
  <c r="AC706" i="19"/>
  <c r="AB706" i="19"/>
  <c r="AA706" i="19"/>
  <c r="V706" i="19"/>
  <c r="D706" i="19"/>
  <c r="AJ705" i="19"/>
  <c r="AI705" i="19"/>
  <c r="AC705" i="19"/>
  <c r="AB705" i="19"/>
  <c r="AA705" i="19"/>
  <c r="V705" i="19"/>
  <c r="D705" i="19"/>
  <c r="AJ704" i="19"/>
  <c r="AI704" i="19"/>
  <c r="AC704" i="19"/>
  <c r="AB704" i="19"/>
  <c r="AA704" i="19"/>
  <c r="V704" i="19"/>
  <c r="D704" i="19"/>
  <c r="AJ703" i="19"/>
  <c r="AI703" i="19"/>
  <c r="AC703" i="19"/>
  <c r="AB703" i="19"/>
  <c r="AA703" i="19"/>
  <c r="V703" i="19"/>
  <c r="D703" i="19"/>
  <c r="AJ702" i="19"/>
  <c r="AI702" i="19"/>
  <c r="AC702" i="19"/>
  <c r="AB702" i="19"/>
  <c r="AA702" i="19"/>
  <c r="V702" i="19"/>
  <c r="D702" i="19"/>
  <c r="AJ701" i="19"/>
  <c r="AI701" i="19"/>
  <c r="AC701" i="19"/>
  <c r="AB701" i="19"/>
  <c r="AA701" i="19"/>
  <c r="V701" i="19"/>
  <c r="D701" i="19"/>
  <c r="AJ700" i="19"/>
  <c r="AI700" i="19"/>
  <c r="AC700" i="19"/>
  <c r="AB700" i="19"/>
  <c r="AA700" i="19"/>
  <c r="V700" i="19"/>
  <c r="D700" i="19"/>
  <c r="AJ699" i="19"/>
  <c r="AI699" i="19"/>
  <c r="AC699" i="19"/>
  <c r="AB699" i="19"/>
  <c r="AA699" i="19"/>
  <c r="V699" i="19"/>
  <c r="D699" i="19"/>
  <c r="AJ698" i="19"/>
  <c r="AI698" i="19"/>
  <c r="AC698" i="19"/>
  <c r="AB698" i="19"/>
  <c r="AA698" i="19"/>
  <c r="V698" i="19"/>
  <c r="D698" i="19"/>
  <c r="AJ697" i="19"/>
  <c r="AI697" i="19"/>
  <c r="AC697" i="19"/>
  <c r="AB697" i="19"/>
  <c r="AA697" i="19"/>
  <c r="V697" i="19"/>
  <c r="D697" i="19"/>
  <c r="AJ696" i="19"/>
  <c r="AI696" i="19"/>
  <c r="AC696" i="19"/>
  <c r="AB696" i="19"/>
  <c r="AA696" i="19"/>
  <c r="V696" i="19"/>
  <c r="D696" i="19"/>
  <c r="AJ695" i="19"/>
  <c r="AI695" i="19"/>
  <c r="AC695" i="19"/>
  <c r="AB695" i="19"/>
  <c r="AA695" i="19"/>
  <c r="V695" i="19"/>
  <c r="D695" i="19"/>
  <c r="AJ694" i="19"/>
  <c r="AI694" i="19"/>
  <c r="AC694" i="19"/>
  <c r="AB694" i="19"/>
  <c r="AA694" i="19"/>
  <c r="V694" i="19"/>
  <c r="D694" i="19"/>
  <c r="AJ693" i="19"/>
  <c r="AI693" i="19"/>
  <c r="AC693" i="19"/>
  <c r="AB693" i="19"/>
  <c r="AA693" i="19"/>
  <c r="V693" i="19"/>
  <c r="D693" i="19"/>
  <c r="AJ692" i="19"/>
  <c r="AI692" i="19"/>
  <c r="AC692" i="19"/>
  <c r="AB692" i="19"/>
  <c r="AA692" i="19"/>
  <c r="V692" i="19"/>
  <c r="D692" i="19"/>
  <c r="AJ691" i="19"/>
  <c r="AI691" i="19"/>
  <c r="AC691" i="19"/>
  <c r="AB691" i="19"/>
  <c r="AA691" i="19"/>
  <c r="V691" i="19"/>
  <c r="D691" i="19"/>
  <c r="AJ690" i="19"/>
  <c r="AI690" i="19"/>
  <c r="AC690" i="19"/>
  <c r="AB690" i="19"/>
  <c r="AA690" i="19"/>
  <c r="V690" i="19"/>
  <c r="D690" i="19"/>
  <c r="AJ689" i="19"/>
  <c r="AI689" i="19"/>
  <c r="AC689" i="19"/>
  <c r="AB689" i="19"/>
  <c r="AA689" i="19"/>
  <c r="V689" i="19"/>
  <c r="D689" i="19"/>
  <c r="AJ688" i="19"/>
  <c r="AI688" i="19"/>
  <c r="AC688" i="19"/>
  <c r="AB688" i="19"/>
  <c r="AA688" i="19"/>
  <c r="V688" i="19"/>
  <c r="D688" i="19"/>
  <c r="AJ687" i="19"/>
  <c r="AI687" i="19"/>
  <c r="AC687" i="19"/>
  <c r="AB687" i="19"/>
  <c r="AA687" i="19"/>
  <c r="V687" i="19"/>
  <c r="D687" i="19"/>
  <c r="AJ686" i="19"/>
  <c r="AI686" i="19"/>
  <c r="AC686" i="19"/>
  <c r="AB686" i="19"/>
  <c r="AA686" i="19"/>
  <c r="V686" i="19"/>
  <c r="D686" i="19"/>
  <c r="AJ685" i="19"/>
  <c r="AI685" i="19"/>
  <c r="AC685" i="19"/>
  <c r="AB685" i="19"/>
  <c r="AA685" i="19"/>
  <c r="V685" i="19"/>
  <c r="D685" i="19"/>
  <c r="AJ684" i="19"/>
  <c r="AI684" i="19"/>
  <c r="AC684" i="19"/>
  <c r="AB684" i="19"/>
  <c r="AA684" i="19"/>
  <c r="V684" i="19"/>
  <c r="D684" i="19"/>
  <c r="AJ683" i="19"/>
  <c r="AI683" i="19"/>
  <c r="AC683" i="19"/>
  <c r="AB683" i="19"/>
  <c r="AA683" i="19"/>
  <c r="V683" i="19"/>
  <c r="D683" i="19"/>
  <c r="AJ682" i="19"/>
  <c r="AI682" i="19"/>
  <c r="AC682" i="19"/>
  <c r="AB682" i="19"/>
  <c r="AA682" i="19"/>
  <c r="V682" i="19"/>
  <c r="D682" i="19"/>
  <c r="AJ681" i="19"/>
  <c r="AI681" i="19"/>
  <c r="AC681" i="19"/>
  <c r="AB681" i="19"/>
  <c r="AA681" i="19"/>
  <c r="V681" i="19"/>
  <c r="D681" i="19"/>
  <c r="AJ680" i="19"/>
  <c r="AI680" i="19"/>
  <c r="AC680" i="19"/>
  <c r="AB680" i="19"/>
  <c r="AA680" i="19"/>
  <c r="V680" i="19"/>
  <c r="D680" i="19"/>
  <c r="AJ679" i="19"/>
  <c r="AI679" i="19"/>
  <c r="AC679" i="19"/>
  <c r="AB679" i="19"/>
  <c r="AA679" i="19"/>
  <c r="V679" i="19"/>
  <c r="D679" i="19"/>
  <c r="AJ678" i="19"/>
  <c r="AI678" i="19"/>
  <c r="AC678" i="19"/>
  <c r="AB678" i="19"/>
  <c r="AA678" i="19"/>
  <c r="V678" i="19"/>
  <c r="D678" i="19"/>
  <c r="AJ677" i="19"/>
  <c r="AI677" i="19"/>
  <c r="AC677" i="19"/>
  <c r="AB677" i="19"/>
  <c r="AA677" i="19"/>
  <c r="V677" i="19"/>
  <c r="D677" i="19"/>
  <c r="AJ676" i="19"/>
  <c r="AI676" i="19"/>
  <c r="AC676" i="19"/>
  <c r="AB676" i="19"/>
  <c r="AA676" i="19"/>
  <c r="V676" i="19"/>
  <c r="D676" i="19"/>
  <c r="AJ675" i="19"/>
  <c r="AI675" i="19"/>
  <c r="AC675" i="19"/>
  <c r="AB675" i="19"/>
  <c r="AA675" i="19"/>
  <c r="V675" i="19"/>
  <c r="D675" i="19"/>
  <c r="AJ674" i="19"/>
  <c r="AI674" i="19"/>
  <c r="AC674" i="19"/>
  <c r="AB674" i="19"/>
  <c r="AA674" i="19"/>
  <c r="V674" i="19"/>
  <c r="D674" i="19"/>
  <c r="AJ673" i="19"/>
  <c r="AI673" i="19"/>
  <c r="AC673" i="19"/>
  <c r="AB673" i="19"/>
  <c r="AA673" i="19"/>
  <c r="V673" i="19"/>
  <c r="D673" i="19"/>
  <c r="AJ672" i="19"/>
  <c r="AI672" i="19"/>
  <c r="AC672" i="19"/>
  <c r="AB672" i="19"/>
  <c r="AA672" i="19"/>
  <c r="V672" i="19"/>
  <c r="D672" i="19"/>
  <c r="AJ671" i="19"/>
  <c r="AI671" i="19"/>
  <c r="AC671" i="19"/>
  <c r="AB671" i="19"/>
  <c r="AA671" i="19"/>
  <c r="V671" i="19"/>
  <c r="D671" i="19"/>
  <c r="AJ670" i="19"/>
  <c r="AI670" i="19"/>
  <c r="AC670" i="19"/>
  <c r="AB670" i="19"/>
  <c r="AA670" i="19"/>
  <c r="V670" i="19"/>
  <c r="D670" i="19"/>
  <c r="AJ669" i="19"/>
  <c r="AI669" i="19"/>
  <c r="AC669" i="19"/>
  <c r="AB669" i="19"/>
  <c r="AA669" i="19"/>
  <c r="V669" i="19"/>
  <c r="D669" i="19"/>
  <c r="AJ668" i="19"/>
  <c r="AI668" i="19"/>
  <c r="AC668" i="19"/>
  <c r="AB668" i="19"/>
  <c r="AA668" i="19"/>
  <c r="V668" i="19"/>
  <c r="D668" i="19"/>
  <c r="AJ667" i="19"/>
  <c r="AI667" i="19"/>
  <c r="AC667" i="19"/>
  <c r="AB667" i="19"/>
  <c r="AA667" i="19"/>
  <c r="V667" i="19"/>
  <c r="D667" i="19"/>
  <c r="AJ666" i="19"/>
  <c r="AI666" i="19"/>
  <c r="AC666" i="19"/>
  <c r="AB666" i="19"/>
  <c r="AA666" i="19"/>
  <c r="V666" i="19"/>
  <c r="D666" i="19"/>
  <c r="AJ665" i="19"/>
  <c r="AI665" i="19"/>
  <c r="AC665" i="19"/>
  <c r="AB665" i="19"/>
  <c r="AA665" i="19"/>
  <c r="V665" i="19"/>
  <c r="D665" i="19"/>
  <c r="AJ664" i="19"/>
  <c r="AI664" i="19"/>
  <c r="AC664" i="19"/>
  <c r="AB664" i="19"/>
  <c r="AA664" i="19"/>
  <c r="V664" i="19"/>
  <c r="D664" i="19"/>
  <c r="AJ663" i="19"/>
  <c r="AI663" i="19"/>
  <c r="AC663" i="19"/>
  <c r="AB663" i="19"/>
  <c r="AA663" i="19"/>
  <c r="V663" i="19"/>
  <c r="D663" i="19"/>
  <c r="AJ662" i="19"/>
  <c r="AI662" i="19"/>
  <c r="AC662" i="19"/>
  <c r="AB662" i="19"/>
  <c r="AA662" i="19"/>
  <c r="V662" i="19"/>
  <c r="D662" i="19"/>
  <c r="AJ661" i="19"/>
  <c r="AI661" i="19"/>
  <c r="AC661" i="19"/>
  <c r="AB661" i="19"/>
  <c r="AA661" i="19"/>
  <c r="V661" i="19"/>
  <c r="D661" i="19"/>
  <c r="AJ660" i="19"/>
  <c r="AI660" i="19"/>
  <c r="AC660" i="19"/>
  <c r="AB660" i="19"/>
  <c r="AA660" i="19"/>
  <c r="V660" i="19"/>
  <c r="D660" i="19"/>
  <c r="AJ659" i="19"/>
  <c r="AI659" i="19"/>
  <c r="AC659" i="19"/>
  <c r="AB659" i="19"/>
  <c r="AA659" i="19"/>
  <c r="V659" i="19"/>
  <c r="D659" i="19"/>
  <c r="AJ658" i="19"/>
  <c r="AI658" i="19"/>
  <c r="AC658" i="19"/>
  <c r="AB658" i="19"/>
  <c r="AA658" i="19"/>
  <c r="V658" i="19"/>
  <c r="D658" i="19"/>
  <c r="AJ657" i="19"/>
  <c r="AI657" i="19"/>
  <c r="AC657" i="19"/>
  <c r="AB657" i="19"/>
  <c r="AA657" i="19"/>
  <c r="V657" i="19"/>
  <c r="D657" i="19"/>
  <c r="AJ656" i="19"/>
  <c r="AI656" i="19"/>
  <c r="AC656" i="19"/>
  <c r="AB656" i="19"/>
  <c r="AA656" i="19"/>
  <c r="V656" i="19"/>
  <c r="D656" i="19"/>
  <c r="AJ655" i="19"/>
  <c r="AI655" i="19"/>
  <c r="AC655" i="19"/>
  <c r="AB655" i="19"/>
  <c r="AA655" i="19"/>
  <c r="V655" i="19"/>
  <c r="D655" i="19"/>
  <c r="AJ654" i="19"/>
  <c r="AI654" i="19"/>
  <c r="AC654" i="19"/>
  <c r="AB654" i="19"/>
  <c r="AA654" i="19"/>
  <c r="V654" i="19"/>
  <c r="D654" i="19"/>
  <c r="AJ653" i="19"/>
  <c r="AI653" i="19"/>
  <c r="AC653" i="19"/>
  <c r="AB653" i="19"/>
  <c r="AA653" i="19"/>
  <c r="V653" i="19"/>
  <c r="D653" i="19"/>
  <c r="AJ652" i="19"/>
  <c r="AI652" i="19"/>
  <c r="AC652" i="19"/>
  <c r="AB652" i="19"/>
  <c r="AA652" i="19"/>
  <c r="V652" i="19"/>
  <c r="D652" i="19"/>
  <c r="AJ651" i="19"/>
  <c r="AI651" i="19"/>
  <c r="AC651" i="19"/>
  <c r="AB651" i="19"/>
  <c r="AA651" i="19"/>
  <c r="V651" i="19"/>
  <c r="D651" i="19"/>
  <c r="AJ650" i="19"/>
  <c r="AI650" i="19"/>
  <c r="AC650" i="19"/>
  <c r="AB650" i="19"/>
  <c r="AA650" i="19"/>
  <c r="V650" i="19"/>
  <c r="D650" i="19"/>
  <c r="AJ649" i="19"/>
  <c r="AI649" i="19"/>
  <c r="AC649" i="19"/>
  <c r="AB649" i="19"/>
  <c r="AA649" i="19"/>
  <c r="V649" i="19"/>
  <c r="D649" i="19"/>
  <c r="AJ648" i="19"/>
  <c r="AI648" i="19"/>
  <c r="AC648" i="19"/>
  <c r="AB648" i="19"/>
  <c r="AA648" i="19"/>
  <c r="V648" i="19"/>
  <c r="D648" i="19"/>
  <c r="AJ647" i="19"/>
  <c r="AI647" i="19"/>
  <c r="AC647" i="19"/>
  <c r="AB647" i="19"/>
  <c r="AA647" i="19"/>
  <c r="V647" i="19"/>
  <c r="D647" i="19"/>
  <c r="AJ646" i="19"/>
  <c r="AI646" i="19"/>
  <c r="AC646" i="19"/>
  <c r="AB646" i="19"/>
  <c r="AA646" i="19"/>
  <c r="V646" i="19"/>
  <c r="D646" i="19"/>
  <c r="AJ645" i="19"/>
  <c r="AI645" i="19"/>
  <c r="AC645" i="19"/>
  <c r="AB645" i="19"/>
  <c r="AA645" i="19"/>
  <c r="V645" i="19"/>
  <c r="D645" i="19"/>
  <c r="AJ644" i="19"/>
  <c r="AI644" i="19"/>
  <c r="AC644" i="19"/>
  <c r="AB644" i="19"/>
  <c r="AA644" i="19"/>
  <c r="V644" i="19"/>
  <c r="D644" i="19"/>
  <c r="AJ643" i="19"/>
  <c r="AI643" i="19"/>
  <c r="AC643" i="19"/>
  <c r="AB643" i="19"/>
  <c r="AA643" i="19"/>
  <c r="V643" i="19"/>
  <c r="D643" i="19"/>
  <c r="AJ642" i="19"/>
  <c r="AI642" i="19"/>
  <c r="AC642" i="19"/>
  <c r="AB642" i="19"/>
  <c r="AA642" i="19"/>
  <c r="V642" i="19"/>
  <c r="D642" i="19"/>
  <c r="AJ641" i="19"/>
  <c r="AI641" i="19"/>
  <c r="AC641" i="19"/>
  <c r="AB641" i="19"/>
  <c r="AA641" i="19"/>
  <c r="V641" i="19"/>
  <c r="D641" i="19"/>
  <c r="AJ640" i="19"/>
  <c r="AI640" i="19"/>
  <c r="AC640" i="19"/>
  <c r="AB640" i="19"/>
  <c r="AA640" i="19"/>
  <c r="V640" i="19"/>
  <c r="D640" i="19"/>
  <c r="AJ639" i="19"/>
  <c r="AI639" i="19"/>
  <c r="AC639" i="19"/>
  <c r="AB639" i="19"/>
  <c r="AA639" i="19"/>
  <c r="V639" i="19"/>
  <c r="D639" i="19"/>
  <c r="AJ638" i="19"/>
  <c r="AI638" i="19"/>
  <c r="AC638" i="19"/>
  <c r="AB638" i="19"/>
  <c r="AA638" i="19"/>
  <c r="V638" i="19"/>
  <c r="D638" i="19"/>
  <c r="AJ637" i="19"/>
  <c r="AI637" i="19"/>
  <c r="AC637" i="19"/>
  <c r="AB637" i="19"/>
  <c r="AA637" i="19"/>
  <c r="V637" i="19"/>
  <c r="D637" i="19"/>
  <c r="AJ636" i="19"/>
  <c r="AI636" i="19"/>
  <c r="AC636" i="19"/>
  <c r="AB636" i="19"/>
  <c r="AA636" i="19"/>
  <c r="V636" i="19"/>
  <c r="D636" i="19"/>
  <c r="AJ635" i="19"/>
  <c r="AI635" i="19"/>
  <c r="AC635" i="19"/>
  <c r="AB635" i="19"/>
  <c r="AA635" i="19"/>
  <c r="V635" i="19"/>
  <c r="D635" i="19"/>
  <c r="AJ634" i="19"/>
  <c r="AI634" i="19"/>
  <c r="AC634" i="19"/>
  <c r="AB634" i="19"/>
  <c r="AA634" i="19"/>
  <c r="V634" i="19"/>
  <c r="D634" i="19"/>
  <c r="AJ633" i="19"/>
  <c r="AI633" i="19"/>
  <c r="AC633" i="19"/>
  <c r="AB633" i="19"/>
  <c r="AA633" i="19"/>
  <c r="V633" i="19"/>
  <c r="D633" i="19"/>
  <c r="AJ632" i="19"/>
  <c r="AI632" i="19"/>
  <c r="AC632" i="19"/>
  <c r="AB632" i="19"/>
  <c r="AA632" i="19"/>
  <c r="V632" i="19"/>
  <c r="D632" i="19"/>
  <c r="AJ631" i="19"/>
  <c r="AI631" i="19"/>
  <c r="AC631" i="19"/>
  <c r="AB631" i="19"/>
  <c r="AA631" i="19"/>
  <c r="V631" i="19"/>
  <c r="D631" i="19"/>
  <c r="AJ630" i="19"/>
  <c r="AI630" i="19"/>
  <c r="AC630" i="19"/>
  <c r="AB630" i="19"/>
  <c r="AA630" i="19"/>
  <c r="V630" i="19"/>
  <c r="D630" i="19"/>
  <c r="AJ629" i="19"/>
  <c r="AI629" i="19"/>
  <c r="AC629" i="19"/>
  <c r="AB629" i="19"/>
  <c r="AA629" i="19"/>
  <c r="V629" i="19"/>
  <c r="D629" i="19"/>
  <c r="AJ628" i="19"/>
  <c r="AI628" i="19"/>
  <c r="AC628" i="19"/>
  <c r="AB628" i="19"/>
  <c r="AA628" i="19"/>
  <c r="V628" i="19"/>
  <c r="D628" i="19"/>
  <c r="AJ627" i="19"/>
  <c r="AI627" i="19"/>
  <c r="AC627" i="19"/>
  <c r="AB627" i="19"/>
  <c r="AA627" i="19"/>
  <c r="V627" i="19"/>
  <c r="D627" i="19"/>
  <c r="AJ626" i="19"/>
  <c r="AI626" i="19"/>
  <c r="AC626" i="19"/>
  <c r="AB626" i="19"/>
  <c r="AA626" i="19"/>
  <c r="V626" i="19"/>
  <c r="D626" i="19"/>
  <c r="AJ625" i="19"/>
  <c r="AI625" i="19"/>
  <c r="AC625" i="19"/>
  <c r="AB625" i="19"/>
  <c r="AA625" i="19"/>
  <c r="V625" i="19"/>
  <c r="D625" i="19"/>
  <c r="AJ624" i="19"/>
  <c r="AI624" i="19"/>
  <c r="AC624" i="19"/>
  <c r="AB624" i="19"/>
  <c r="AA624" i="19"/>
  <c r="V624" i="19"/>
  <c r="D624" i="19"/>
  <c r="AJ623" i="19"/>
  <c r="AI623" i="19"/>
  <c r="AC623" i="19"/>
  <c r="AB623" i="19"/>
  <c r="AA623" i="19"/>
  <c r="V623" i="19"/>
  <c r="D623" i="19"/>
  <c r="AJ622" i="19"/>
  <c r="AI622" i="19"/>
  <c r="AC622" i="19"/>
  <c r="AB622" i="19"/>
  <c r="AA622" i="19"/>
  <c r="V622" i="19"/>
  <c r="D622" i="19"/>
  <c r="AJ621" i="19"/>
  <c r="AI621" i="19"/>
  <c r="AC621" i="19"/>
  <c r="AB621" i="19"/>
  <c r="AA621" i="19"/>
  <c r="V621" i="19"/>
  <c r="D621" i="19"/>
  <c r="AJ620" i="19"/>
  <c r="AI620" i="19"/>
  <c r="AC620" i="19"/>
  <c r="AB620" i="19"/>
  <c r="AA620" i="19"/>
  <c r="V620" i="19"/>
  <c r="D620" i="19"/>
  <c r="AJ619" i="19"/>
  <c r="AI619" i="19"/>
  <c r="AC619" i="19"/>
  <c r="AB619" i="19"/>
  <c r="AA619" i="19"/>
  <c r="V619" i="19"/>
  <c r="D619" i="19"/>
  <c r="AJ618" i="19"/>
  <c r="AI618" i="19"/>
  <c r="AC618" i="19"/>
  <c r="AB618" i="19"/>
  <c r="AA618" i="19"/>
  <c r="V618" i="19"/>
  <c r="D618" i="19"/>
  <c r="AJ617" i="19"/>
  <c r="AI617" i="19"/>
  <c r="AC617" i="19"/>
  <c r="AB617" i="19"/>
  <c r="AA617" i="19"/>
  <c r="V617" i="19"/>
  <c r="D617" i="19"/>
  <c r="AJ616" i="19"/>
  <c r="AI616" i="19"/>
  <c r="AC616" i="19"/>
  <c r="AB616" i="19"/>
  <c r="AA616" i="19"/>
  <c r="V616" i="19"/>
  <c r="D616" i="19"/>
  <c r="AJ615" i="19"/>
  <c r="AI615" i="19"/>
  <c r="AC615" i="19"/>
  <c r="AB615" i="19"/>
  <c r="AA615" i="19"/>
  <c r="V615" i="19"/>
  <c r="D615" i="19"/>
  <c r="AJ614" i="19"/>
  <c r="AI614" i="19"/>
  <c r="AC614" i="19"/>
  <c r="AB614" i="19"/>
  <c r="AA614" i="19"/>
  <c r="V614" i="19"/>
  <c r="D614" i="19"/>
  <c r="AJ613" i="19"/>
  <c r="AI613" i="19"/>
  <c r="AC613" i="19"/>
  <c r="AB613" i="19"/>
  <c r="AA613" i="19"/>
  <c r="V613" i="19"/>
  <c r="D613" i="19"/>
  <c r="AJ612" i="19"/>
  <c r="AI612" i="19"/>
  <c r="AC612" i="19"/>
  <c r="AB612" i="19"/>
  <c r="AA612" i="19"/>
  <c r="V612" i="19"/>
  <c r="D612" i="19"/>
  <c r="AJ611" i="19"/>
  <c r="AI611" i="19"/>
  <c r="AC611" i="19"/>
  <c r="AB611" i="19"/>
  <c r="AA611" i="19"/>
  <c r="V611" i="19"/>
  <c r="D611" i="19"/>
  <c r="AJ610" i="19"/>
  <c r="AI610" i="19"/>
  <c r="AC610" i="19"/>
  <c r="AB610" i="19"/>
  <c r="AA610" i="19"/>
  <c r="V610" i="19"/>
  <c r="D610" i="19"/>
  <c r="AJ609" i="19"/>
  <c r="AI609" i="19"/>
  <c r="AC609" i="19"/>
  <c r="AB609" i="19"/>
  <c r="AA609" i="19"/>
  <c r="V609" i="19"/>
  <c r="D609" i="19"/>
  <c r="AJ608" i="19"/>
  <c r="AI608" i="19"/>
  <c r="AC608" i="19"/>
  <c r="AB608" i="19"/>
  <c r="AA608" i="19"/>
  <c r="V608" i="19"/>
  <c r="D608" i="19"/>
  <c r="AJ607" i="19"/>
  <c r="AI607" i="19"/>
  <c r="AC607" i="19"/>
  <c r="AB607" i="19"/>
  <c r="AA607" i="19"/>
  <c r="V607" i="19"/>
  <c r="D607" i="19"/>
  <c r="AJ606" i="19"/>
  <c r="AI606" i="19"/>
  <c r="AC606" i="19"/>
  <c r="AB606" i="19"/>
  <c r="AA606" i="19"/>
  <c r="V606" i="19"/>
  <c r="D606" i="19"/>
  <c r="AJ605" i="19"/>
  <c r="AI605" i="19"/>
  <c r="AC605" i="19"/>
  <c r="AB605" i="19"/>
  <c r="AA605" i="19"/>
  <c r="V605" i="19"/>
  <c r="D605" i="19"/>
  <c r="AJ604" i="19"/>
  <c r="AI604" i="19"/>
  <c r="AC604" i="19"/>
  <c r="AB604" i="19"/>
  <c r="AA604" i="19"/>
  <c r="V604" i="19"/>
  <c r="D604" i="19"/>
  <c r="AJ603" i="19"/>
  <c r="AI603" i="19"/>
  <c r="AC603" i="19"/>
  <c r="AB603" i="19"/>
  <c r="AA603" i="19"/>
  <c r="V603" i="19"/>
  <c r="D603" i="19"/>
  <c r="AJ602" i="19"/>
  <c r="AI602" i="19"/>
  <c r="AC602" i="19"/>
  <c r="AB602" i="19"/>
  <c r="AA602" i="19"/>
  <c r="V602" i="19"/>
  <c r="D602" i="19"/>
  <c r="AJ601" i="19"/>
  <c r="AI601" i="19"/>
  <c r="AC601" i="19"/>
  <c r="AB601" i="19"/>
  <c r="AA601" i="19"/>
  <c r="V601" i="19"/>
  <c r="D601" i="19"/>
  <c r="AJ600" i="19"/>
  <c r="AI600" i="19"/>
  <c r="AC600" i="19"/>
  <c r="AB600" i="19"/>
  <c r="AA600" i="19"/>
  <c r="V600" i="19"/>
  <c r="D600" i="19"/>
  <c r="AJ599" i="19"/>
  <c r="AI599" i="19"/>
  <c r="AC599" i="19"/>
  <c r="AB599" i="19"/>
  <c r="AA599" i="19"/>
  <c r="V599" i="19"/>
  <c r="D599" i="19"/>
  <c r="AJ598" i="19"/>
  <c r="AI598" i="19"/>
  <c r="AC598" i="19"/>
  <c r="AB598" i="19"/>
  <c r="AA598" i="19"/>
  <c r="V598" i="19"/>
  <c r="D598" i="19"/>
  <c r="AJ597" i="19"/>
  <c r="AI597" i="19"/>
  <c r="AC597" i="19"/>
  <c r="AB597" i="19"/>
  <c r="AA597" i="19"/>
  <c r="V597" i="19"/>
  <c r="D597" i="19"/>
  <c r="AJ596" i="19"/>
  <c r="AI596" i="19"/>
  <c r="AC596" i="19"/>
  <c r="AB596" i="19"/>
  <c r="AA596" i="19"/>
  <c r="V596" i="19"/>
  <c r="D596" i="19"/>
  <c r="AJ595" i="19"/>
  <c r="AI595" i="19"/>
  <c r="AC595" i="19"/>
  <c r="AB595" i="19"/>
  <c r="AA595" i="19"/>
  <c r="V595" i="19"/>
  <c r="D595" i="19"/>
  <c r="AJ594" i="19"/>
  <c r="AI594" i="19"/>
  <c r="AC594" i="19"/>
  <c r="AB594" i="19"/>
  <c r="AA594" i="19"/>
  <c r="V594" i="19"/>
  <c r="D594" i="19"/>
  <c r="AJ593" i="19"/>
  <c r="AI593" i="19"/>
  <c r="AC593" i="19"/>
  <c r="AB593" i="19"/>
  <c r="AA593" i="19"/>
  <c r="V593" i="19"/>
  <c r="D593" i="19"/>
  <c r="AJ592" i="19"/>
  <c r="AI592" i="19"/>
  <c r="AC592" i="19"/>
  <c r="AB592" i="19"/>
  <c r="AA592" i="19"/>
  <c r="V592" i="19"/>
  <c r="D592" i="19"/>
  <c r="AJ591" i="19"/>
  <c r="AI591" i="19"/>
  <c r="AC591" i="19"/>
  <c r="AB591" i="19"/>
  <c r="AA591" i="19"/>
  <c r="V591" i="19"/>
  <c r="D591" i="19"/>
  <c r="AJ590" i="19"/>
  <c r="AI590" i="19"/>
  <c r="AC590" i="19"/>
  <c r="AB590" i="19"/>
  <c r="AA590" i="19"/>
  <c r="V590" i="19"/>
  <c r="D590" i="19"/>
  <c r="AJ589" i="19"/>
  <c r="AI589" i="19"/>
  <c r="AC589" i="19"/>
  <c r="AB589" i="19"/>
  <c r="AA589" i="19"/>
  <c r="V589" i="19"/>
  <c r="D589" i="19"/>
  <c r="AJ588" i="19"/>
  <c r="AI588" i="19"/>
  <c r="AC588" i="19"/>
  <c r="AB588" i="19"/>
  <c r="AA588" i="19"/>
  <c r="V588" i="19"/>
  <c r="D588" i="19"/>
  <c r="AJ587" i="19"/>
  <c r="AI587" i="19"/>
  <c r="AC587" i="19"/>
  <c r="AB587" i="19"/>
  <c r="AA587" i="19"/>
  <c r="V587" i="19"/>
  <c r="D587" i="19"/>
  <c r="AJ586" i="19"/>
  <c r="AI586" i="19"/>
  <c r="AC586" i="19"/>
  <c r="AB586" i="19"/>
  <c r="AA586" i="19"/>
  <c r="V586" i="19"/>
  <c r="D586" i="19"/>
  <c r="AJ585" i="19"/>
  <c r="AI585" i="19"/>
  <c r="AC585" i="19"/>
  <c r="AB585" i="19"/>
  <c r="AA585" i="19"/>
  <c r="V585" i="19"/>
  <c r="D585" i="19"/>
  <c r="AJ584" i="19"/>
  <c r="AI584" i="19"/>
  <c r="AC584" i="19"/>
  <c r="AB584" i="19"/>
  <c r="AA584" i="19"/>
  <c r="V584" i="19"/>
  <c r="D584" i="19"/>
  <c r="AJ583" i="19"/>
  <c r="AI583" i="19"/>
  <c r="AC583" i="19"/>
  <c r="AB583" i="19"/>
  <c r="AA583" i="19"/>
  <c r="V583" i="19"/>
  <c r="D583" i="19"/>
  <c r="AJ582" i="19"/>
  <c r="AI582" i="19"/>
  <c r="AC582" i="19"/>
  <c r="AB582" i="19"/>
  <c r="AA582" i="19"/>
  <c r="V582" i="19"/>
  <c r="D582" i="19"/>
  <c r="AJ581" i="19"/>
  <c r="AI581" i="19"/>
  <c r="AC581" i="19"/>
  <c r="AB581" i="19"/>
  <c r="AA581" i="19"/>
  <c r="V581" i="19"/>
  <c r="D581" i="19"/>
  <c r="AJ580" i="19"/>
  <c r="AI580" i="19"/>
  <c r="AC580" i="19"/>
  <c r="AB580" i="19"/>
  <c r="AA580" i="19"/>
  <c r="V580" i="19"/>
  <c r="D580" i="19"/>
  <c r="AJ579" i="19"/>
  <c r="AI579" i="19"/>
  <c r="AC579" i="19"/>
  <c r="AB579" i="19"/>
  <c r="AA579" i="19"/>
  <c r="V579" i="19"/>
  <c r="D579" i="19"/>
  <c r="AJ578" i="19"/>
  <c r="AI578" i="19"/>
  <c r="AC578" i="19"/>
  <c r="AB578" i="19"/>
  <c r="AA578" i="19"/>
  <c r="V578" i="19"/>
  <c r="D578" i="19"/>
  <c r="AJ577" i="19"/>
  <c r="AI577" i="19"/>
  <c r="AC577" i="19"/>
  <c r="AB577" i="19"/>
  <c r="AA577" i="19"/>
  <c r="V577" i="19"/>
  <c r="D577" i="19"/>
  <c r="AJ576" i="19"/>
  <c r="AI576" i="19"/>
  <c r="AC576" i="19"/>
  <c r="AB576" i="19"/>
  <c r="AA576" i="19"/>
  <c r="V576" i="19"/>
  <c r="D576" i="19"/>
  <c r="AJ575" i="19"/>
  <c r="AI575" i="19"/>
  <c r="AC575" i="19"/>
  <c r="AB575" i="19"/>
  <c r="AA575" i="19"/>
  <c r="V575" i="19"/>
  <c r="D575" i="19"/>
  <c r="AJ574" i="19"/>
  <c r="AI574" i="19"/>
  <c r="AC574" i="19"/>
  <c r="AB574" i="19"/>
  <c r="AA574" i="19"/>
  <c r="V574" i="19"/>
  <c r="D574" i="19"/>
  <c r="AJ573" i="19"/>
  <c r="AI573" i="19"/>
  <c r="AC573" i="19"/>
  <c r="AB573" i="19"/>
  <c r="AA573" i="19"/>
  <c r="V573" i="19"/>
  <c r="D573" i="19"/>
  <c r="AJ572" i="19"/>
  <c r="AI572" i="19"/>
  <c r="AC572" i="19"/>
  <c r="AB572" i="19"/>
  <c r="AA572" i="19"/>
  <c r="V572" i="19"/>
  <c r="D572" i="19"/>
  <c r="AJ571" i="19"/>
  <c r="AI571" i="19"/>
  <c r="AC571" i="19"/>
  <c r="AB571" i="19"/>
  <c r="AA571" i="19"/>
  <c r="V571" i="19"/>
  <c r="D571" i="19"/>
  <c r="AJ570" i="19"/>
  <c r="AI570" i="19"/>
  <c r="AC570" i="19"/>
  <c r="AB570" i="19"/>
  <c r="AA570" i="19"/>
  <c r="V570" i="19"/>
  <c r="D570" i="19"/>
  <c r="AJ569" i="19"/>
  <c r="AI569" i="19"/>
  <c r="AC569" i="19"/>
  <c r="AB569" i="19"/>
  <c r="AA569" i="19"/>
  <c r="V569" i="19"/>
  <c r="D569" i="19"/>
  <c r="AJ568" i="19"/>
  <c r="AI568" i="19"/>
  <c r="AC568" i="19"/>
  <c r="AB568" i="19"/>
  <c r="AA568" i="19"/>
  <c r="V568" i="19"/>
  <c r="D568" i="19"/>
  <c r="AJ567" i="19"/>
  <c r="AI567" i="19"/>
  <c r="AC567" i="19"/>
  <c r="AB567" i="19"/>
  <c r="AA567" i="19"/>
  <c r="V567" i="19"/>
  <c r="D567" i="19"/>
  <c r="AJ566" i="19"/>
  <c r="AI566" i="19"/>
  <c r="AC566" i="19"/>
  <c r="AB566" i="19"/>
  <c r="AA566" i="19"/>
  <c r="V566" i="19"/>
  <c r="D566" i="19"/>
  <c r="AJ565" i="19"/>
  <c r="AI565" i="19"/>
  <c r="AC565" i="19"/>
  <c r="AB565" i="19"/>
  <c r="AA565" i="19"/>
  <c r="V565" i="19"/>
  <c r="D565" i="19"/>
  <c r="AJ564" i="19"/>
  <c r="AI564" i="19"/>
  <c r="AC564" i="19"/>
  <c r="AB564" i="19"/>
  <c r="AA564" i="19"/>
  <c r="V564" i="19"/>
  <c r="D564" i="19"/>
  <c r="AJ563" i="19"/>
  <c r="AI563" i="19"/>
  <c r="AC563" i="19"/>
  <c r="AB563" i="19"/>
  <c r="AA563" i="19"/>
  <c r="V563" i="19"/>
  <c r="D563" i="19"/>
  <c r="AJ562" i="19"/>
  <c r="AI562" i="19"/>
  <c r="AC562" i="19"/>
  <c r="AB562" i="19"/>
  <c r="AA562" i="19"/>
  <c r="V562" i="19"/>
  <c r="D562" i="19"/>
  <c r="AJ561" i="19"/>
  <c r="AI561" i="19"/>
  <c r="AC561" i="19"/>
  <c r="AB561" i="19"/>
  <c r="AA561" i="19"/>
  <c r="V561" i="19"/>
  <c r="D561" i="19"/>
  <c r="AJ560" i="19"/>
  <c r="AI560" i="19"/>
  <c r="AC560" i="19"/>
  <c r="AB560" i="19"/>
  <c r="AA560" i="19"/>
  <c r="V560" i="19"/>
  <c r="D560" i="19"/>
  <c r="AJ559" i="19"/>
  <c r="AI559" i="19"/>
  <c r="AC559" i="19"/>
  <c r="AB559" i="19"/>
  <c r="AA559" i="19"/>
  <c r="V559" i="19"/>
  <c r="D559" i="19"/>
  <c r="AJ558" i="19"/>
  <c r="AI558" i="19"/>
  <c r="AC558" i="19"/>
  <c r="AB558" i="19"/>
  <c r="AA558" i="19"/>
  <c r="V558" i="19"/>
  <c r="D558" i="19"/>
  <c r="AJ557" i="19"/>
  <c r="AI557" i="19"/>
  <c r="AC557" i="19"/>
  <c r="AB557" i="19"/>
  <c r="AA557" i="19"/>
  <c r="V557" i="19"/>
  <c r="D557" i="19"/>
  <c r="AJ556" i="19"/>
  <c r="AI556" i="19"/>
  <c r="AC556" i="19"/>
  <c r="AB556" i="19"/>
  <c r="AA556" i="19"/>
  <c r="V556" i="19"/>
  <c r="D556" i="19"/>
  <c r="AJ555" i="19"/>
  <c r="AI555" i="19"/>
  <c r="AC555" i="19"/>
  <c r="AB555" i="19"/>
  <c r="AA555" i="19"/>
  <c r="V555" i="19"/>
  <c r="D555" i="19"/>
  <c r="AJ554" i="19"/>
  <c r="AI554" i="19"/>
  <c r="AC554" i="19"/>
  <c r="AB554" i="19"/>
  <c r="AA554" i="19"/>
  <c r="V554" i="19"/>
  <c r="D554" i="19"/>
  <c r="AJ553" i="19"/>
  <c r="AI553" i="19"/>
  <c r="AC553" i="19"/>
  <c r="AB553" i="19"/>
  <c r="AA553" i="19"/>
  <c r="V553" i="19"/>
  <c r="D553" i="19"/>
  <c r="AJ552" i="19"/>
  <c r="AI552" i="19"/>
  <c r="AC552" i="19"/>
  <c r="AB552" i="19"/>
  <c r="AA552" i="19"/>
  <c r="V552" i="19"/>
  <c r="D552" i="19"/>
  <c r="AJ551" i="19"/>
  <c r="AI551" i="19"/>
  <c r="AC551" i="19"/>
  <c r="AB551" i="19"/>
  <c r="AA551" i="19"/>
  <c r="V551" i="19"/>
  <c r="D551" i="19"/>
  <c r="AJ550" i="19"/>
  <c r="AI550" i="19"/>
  <c r="AC550" i="19"/>
  <c r="AB550" i="19"/>
  <c r="AA550" i="19"/>
  <c r="V550" i="19"/>
  <c r="D550" i="19"/>
  <c r="AJ549" i="19"/>
  <c r="AI549" i="19"/>
  <c r="AC549" i="19"/>
  <c r="AB549" i="19"/>
  <c r="AA549" i="19"/>
  <c r="V549" i="19"/>
  <c r="D549" i="19"/>
  <c r="AJ548" i="19"/>
  <c r="AI548" i="19"/>
  <c r="AC548" i="19"/>
  <c r="AB548" i="19"/>
  <c r="AA548" i="19"/>
  <c r="V548" i="19"/>
  <c r="D548" i="19"/>
  <c r="AJ547" i="19"/>
  <c r="AI547" i="19"/>
  <c r="AC547" i="19"/>
  <c r="AB547" i="19"/>
  <c r="AA547" i="19"/>
  <c r="V547" i="19"/>
  <c r="D547" i="19"/>
  <c r="AJ546" i="19"/>
  <c r="AI546" i="19"/>
  <c r="AC546" i="19"/>
  <c r="AB546" i="19"/>
  <c r="AA546" i="19"/>
  <c r="V546" i="19"/>
  <c r="D546" i="19"/>
  <c r="AJ545" i="19"/>
  <c r="AI545" i="19"/>
  <c r="AC545" i="19"/>
  <c r="AB545" i="19"/>
  <c r="AA545" i="19"/>
  <c r="V545" i="19"/>
  <c r="D545" i="19"/>
  <c r="AJ544" i="19"/>
  <c r="AI544" i="19"/>
  <c r="AC544" i="19"/>
  <c r="AB544" i="19"/>
  <c r="AA544" i="19"/>
  <c r="V544" i="19"/>
  <c r="D544" i="19"/>
  <c r="AJ543" i="19"/>
  <c r="AI543" i="19"/>
  <c r="AC543" i="19"/>
  <c r="AB543" i="19"/>
  <c r="AA543" i="19"/>
  <c r="V543" i="19"/>
  <c r="D543" i="19"/>
  <c r="AJ542" i="19"/>
  <c r="AI542" i="19"/>
  <c r="AC542" i="19"/>
  <c r="AB542" i="19"/>
  <c r="AA542" i="19"/>
  <c r="V542" i="19"/>
  <c r="D542" i="19"/>
  <c r="AJ541" i="19"/>
  <c r="AI541" i="19"/>
  <c r="AC541" i="19"/>
  <c r="AB541" i="19"/>
  <c r="AA541" i="19"/>
  <c r="V541" i="19"/>
  <c r="D541" i="19"/>
  <c r="AJ540" i="19"/>
  <c r="AI540" i="19"/>
  <c r="AC540" i="19"/>
  <c r="AB540" i="19"/>
  <c r="AA540" i="19"/>
  <c r="V540" i="19"/>
  <c r="D540" i="19"/>
  <c r="AJ539" i="19"/>
  <c r="AI539" i="19"/>
  <c r="AC539" i="19"/>
  <c r="AB539" i="19"/>
  <c r="AA539" i="19"/>
  <c r="V539" i="19"/>
  <c r="D539" i="19"/>
  <c r="AJ538" i="19"/>
  <c r="AI538" i="19"/>
  <c r="AC538" i="19"/>
  <c r="AB538" i="19"/>
  <c r="AA538" i="19"/>
  <c r="V538" i="19"/>
  <c r="D538" i="19"/>
  <c r="AJ537" i="19"/>
  <c r="AI537" i="19"/>
  <c r="AC537" i="19"/>
  <c r="AB537" i="19"/>
  <c r="AA537" i="19"/>
  <c r="V537" i="19"/>
  <c r="D537" i="19"/>
  <c r="AJ536" i="19"/>
  <c r="AI536" i="19"/>
  <c r="AC536" i="19"/>
  <c r="AB536" i="19"/>
  <c r="AA536" i="19"/>
  <c r="V536" i="19"/>
  <c r="D536" i="19"/>
  <c r="AJ535" i="19"/>
  <c r="AI535" i="19"/>
  <c r="AC535" i="19"/>
  <c r="AB535" i="19"/>
  <c r="AA535" i="19"/>
  <c r="V535" i="19"/>
  <c r="D535" i="19"/>
  <c r="AJ534" i="19"/>
  <c r="AI534" i="19"/>
  <c r="AC534" i="19"/>
  <c r="AB534" i="19"/>
  <c r="AA534" i="19"/>
  <c r="V534" i="19"/>
  <c r="D534" i="19"/>
  <c r="AJ533" i="19"/>
  <c r="AI533" i="19"/>
  <c r="AC533" i="19"/>
  <c r="AB533" i="19"/>
  <c r="AA533" i="19"/>
  <c r="V533" i="19"/>
  <c r="D533" i="19"/>
  <c r="AJ532" i="19"/>
  <c r="AI532" i="19"/>
  <c r="AC532" i="19"/>
  <c r="AB532" i="19"/>
  <c r="AA532" i="19"/>
  <c r="V532" i="19"/>
  <c r="D532" i="19"/>
  <c r="AJ531" i="19"/>
  <c r="AI531" i="19"/>
  <c r="AC531" i="19"/>
  <c r="AB531" i="19"/>
  <c r="AA531" i="19"/>
  <c r="V531" i="19"/>
  <c r="D531" i="19"/>
  <c r="AJ530" i="19"/>
  <c r="AI530" i="19"/>
  <c r="AC530" i="19"/>
  <c r="AB530" i="19"/>
  <c r="AA530" i="19"/>
  <c r="V530" i="19"/>
  <c r="D530" i="19"/>
  <c r="AJ529" i="19"/>
  <c r="AI529" i="19"/>
  <c r="AC529" i="19"/>
  <c r="AB529" i="19"/>
  <c r="AA529" i="19"/>
  <c r="V529" i="19"/>
  <c r="D529" i="19"/>
  <c r="AJ528" i="19"/>
  <c r="AI528" i="19"/>
  <c r="AC528" i="19"/>
  <c r="AB528" i="19"/>
  <c r="AA528" i="19"/>
  <c r="V528" i="19"/>
  <c r="D528" i="19"/>
  <c r="AJ527" i="19"/>
  <c r="AI527" i="19"/>
  <c r="AC527" i="19"/>
  <c r="AB527" i="19"/>
  <c r="AA527" i="19"/>
  <c r="V527" i="19"/>
  <c r="D527" i="19"/>
  <c r="AJ526" i="19"/>
  <c r="AI526" i="19"/>
  <c r="AC526" i="19"/>
  <c r="AB526" i="19"/>
  <c r="AA526" i="19"/>
  <c r="V526" i="19"/>
  <c r="D526" i="19"/>
  <c r="AJ525" i="19"/>
  <c r="AI525" i="19"/>
  <c r="AC525" i="19"/>
  <c r="AB525" i="19"/>
  <c r="AA525" i="19"/>
  <c r="V525" i="19"/>
  <c r="D525" i="19"/>
  <c r="AJ524" i="19"/>
  <c r="AI524" i="19"/>
  <c r="AC524" i="19"/>
  <c r="AB524" i="19"/>
  <c r="AA524" i="19"/>
  <c r="V524" i="19"/>
  <c r="D524" i="19"/>
  <c r="AJ523" i="19"/>
  <c r="AI523" i="19"/>
  <c r="AC523" i="19"/>
  <c r="AB523" i="19"/>
  <c r="AA523" i="19"/>
  <c r="V523" i="19"/>
  <c r="D523" i="19"/>
  <c r="AJ522" i="19"/>
  <c r="AI522" i="19"/>
  <c r="AC522" i="19"/>
  <c r="AB522" i="19"/>
  <c r="AA522" i="19"/>
  <c r="V522" i="19"/>
  <c r="D522" i="19"/>
  <c r="AJ521" i="19"/>
  <c r="AI521" i="19"/>
  <c r="AC521" i="19"/>
  <c r="AB521" i="19"/>
  <c r="AA521" i="19"/>
  <c r="V521" i="19"/>
  <c r="D521" i="19"/>
  <c r="AJ520" i="19"/>
  <c r="AI520" i="19"/>
  <c r="AC520" i="19"/>
  <c r="AB520" i="19"/>
  <c r="AA520" i="19"/>
  <c r="V520" i="19"/>
  <c r="D520" i="19"/>
  <c r="AJ519" i="19"/>
  <c r="AI519" i="19"/>
  <c r="AC519" i="19"/>
  <c r="AB519" i="19"/>
  <c r="AA519" i="19"/>
  <c r="V519" i="19"/>
  <c r="D519" i="19"/>
  <c r="AJ518" i="19"/>
  <c r="AI518" i="19"/>
  <c r="AC518" i="19"/>
  <c r="AB518" i="19"/>
  <c r="AA518" i="19"/>
  <c r="V518" i="19"/>
  <c r="D518" i="19"/>
  <c r="AJ517" i="19"/>
  <c r="AI517" i="19"/>
  <c r="AC517" i="19"/>
  <c r="AB517" i="19"/>
  <c r="AA517" i="19"/>
  <c r="V517" i="19"/>
  <c r="D517" i="19"/>
  <c r="AJ516" i="19"/>
  <c r="AI516" i="19"/>
  <c r="AC516" i="19"/>
  <c r="AB516" i="19"/>
  <c r="AA516" i="19"/>
  <c r="V516" i="19"/>
  <c r="D516" i="19"/>
  <c r="AJ515" i="19"/>
  <c r="AI515" i="19"/>
  <c r="AC515" i="19"/>
  <c r="AB515" i="19"/>
  <c r="AA515" i="19"/>
  <c r="V515" i="19"/>
  <c r="D515" i="19"/>
  <c r="AJ514" i="19"/>
  <c r="AI514" i="19"/>
  <c r="AC514" i="19"/>
  <c r="AB514" i="19"/>
  <c r="AA514" i="19"/>
  <c r="V514" i="19"/>
  <c r="D514" i="19"/>
  <c r="AJ513" i="19"/>
  <c r="AI513" i="19"/>
  <c r="AC513" i="19"/>
  <c r="AB513" i="19"/>
  <c r="AA513" i="19"/>
  <c r="V513" i="19"/>
  <c r="D513" i="19"/>
  <c r="AJ512" i="19"/>
  <c r="AI512" i="19"/>
  <c r="AC512" i="19"/>
  <c r="AB512" i="19"/>
  <c r="AA512" i="19"/>
  <c r="V512" i="19"/>
  <c r="D512" i="19"/>
  <c r="AJ511" i="19"/>
  <c r="AI511" i="19"/>
  <c r="AC511" i="19"/>
  <c r="AB511" i="19"/>
  <c r="AA511" i="19"/>
  <c r="V511" i="19"/>
  <c r="D511" i="19"/>
  <c r="AJ510" i="19"/>
  <c r="AI510" i="19"/>
  <c r="AC510" i="19"/>
  <c r="AB510" i="19"/>
  <c r="AA510" i="19"/>
  <c r="V510" i="19"/>
  <c r="D510" i="19"/>
  <c r="AJ509" i="19"/>
  <c r="AI509" i="19"/>
  <c r="AC509" i="19"/>
  <c r="AB509" i="19"/>
  <c r="AA509" i="19"/>
  <c r="V509" i="19"/>
  <c r="D509" i="19"/>
  <c r="AJ508" i="19"/>
  <c r="AI508" i="19"/>
  <c r="AC508" i="19"/>
  <c r="AB508" i="19"/>
  <c r="AA508" i="19"/>
  <c r="V508" i="19"/>
  <c r="D508" i="19"/>
  <c r="AJ507" i="19"/>
  <c r="AI507" i="19"/>
  <c r="AC507" i="19"/>
  <c r="AB507" i="19"/>
  <c r="AA507" i="19"/>
  <c r="V507" i="19"/>
  <c r="D507" i="19"/>
  <c r="AJ506" i="19"/>
  <c r="AI506" i="19"/>
  <c r="AC506" i="19"/>
  <c r="AB506" i="19"/>
  <c r="AA506" i="19"/>
  <c r="V506" i="19"/>
  <c r="D506" i="19"/>
  <c r="AJ505" i="19"/>
  <c r="AI505" i="19"/>
  <c r="AC505" i="19"/>
  <c r="AB505" i="19"/>
  <c r="AA505" i="19"/>
  <c r="V505" i="19"/>
  <c r="D505" i="19"/>
  <c r="AJ504" i="19"/>
  <c r="AI504" i="19"/>
  <c r="AC504" i="19"/>
  <c r="AB504" i="19"/>
  <c r="AA504" i="19"/>
  <c r="V504" i="19"/>
  <c r="D504" i="19"/>
  <c r="AJ503" i="19"/>
  <c r="AI503" i="19"/>
  <c r="AC503" i="19"/>
  <c r="AB503" i="19"/>
  <c r="AA503" i="19"/>
  <c r="V503" i="19"/>
  <c r="D503" i="19"/>
  <c r="AJ502" i="19"/>
  <c r="AI502" i="19"/>
  <c r="AC502" i="19"/>
  <c r="AB502" i="19"/>
  <c r="AA502" i="19"/>
  <c r="V502" i="19"/>
  <c r="D502" i="19"/>
  <c r="AJ501" i="19"/>
  <c r="AI501" i="19"/>
  <c r="AC501" i="19"/>
  <c r="AB501" i="19"/>
  <c r="AA501" i="19"/>
  <c r="V501" i="19"/>
  <c r="D501" i="19"/>
  <c r="AJ500" i="19"/>
  <c r="AI500" i="19"/>
  <c r="AC500" i="19"/>
  <c r="AB500" i="19"/>
  <c r="AA500" i="19"/>
  <c r="V500" i="19"/>
  <c r="D500" i="19"/>
  <c r="AJ499" i="19"/>
  <c r="AI499" i="19"/>
  <c r="AC499" i="19"/>
  <c r="AB499" i="19"/>
  <c r="AA499" i="19"/>
  <c r="V499" i="19"/>
  <c r="D499" i="19"/>
  <c r="AJ498" i="19"/>
  <c r="AI498" i="19"/>
  <c r="AC498" i="19"/>
  <c r="AB498" i="19"/>
  <c r="AA498" i="19"/>
  <c r="V498" i="19"/>
  <c r="D498" i="19"/>
  <c r="AJ497" i="19"/>
  <c r="AI497" i="19"/>
  <c r="AC497" i="19"/>
  <c r="AB497" i="19"/>
  <c r="AA497" i="19"/>
  <c r="V497" i="19"/>
  <c r="D497" i="19"/>
  <c r="AJ496" i="19"/>
  <c r="AI496" i="19"/>
  <c r="AC496" i="19"/>
  <c r="AB496" i="19"/>
  <c r="AA496" i="19"/>
  <c r="V496" i="19"/>
  <c r="D496" i="19"/>
  <c r="AJ495" i="19"/>
  <c r="AI495" i="19"/>
  <c r="AC495" i="19"/>
  <c r="AB495" i="19"/>
  <c r="AA495" i="19"/>
  <c r="V495" i="19"/>
  <c r="D495" i="19"/>
  <c r="AJ494" i="19"/>
  <c r="AI494" i="19"/>
  <c r="AC494" i="19"/>
  <c r="AB494" i="19"/>
  <c r="AA494" i="19"/>
  <c r="V494" i="19"/>
  <c r="D494" i="19"/>
  <c r="AJ493" i="19"/>
  <c r="AI493" i="19"/>
  <c r="AC493" i="19"/>
  <c r="AB493" i="19"/>
  <c r="AA493" i="19"/>
  <c r="V493" i="19"/>
  <c r="D493" i="19"/>
  <c r="AJ492" i="19"/>
  <c r="AI492" i="19"/>
  <c r="AC492" i="19"/>
  <c r="AB492" i="19"/>
  <c r="AA492" i="19"/>
  <c r="V492" i="19"/>
  <c r="D492" i="19"/>
  <c r="AJ491" i="19"/>
  <c r="AI491" i="19"/>
  <c r="AC491" i="19"/>
  <c r="AB491" i="19"/>
  <c r="AA491" i="19"/>
  <c r="V491" i="19"/>
  <c r="D491" i="19"/>
  <c r="AJ490" i="19"/>
  <c r="AI490" i="19"/>
  <c r="AC490" i="19"/>
  <c r="AB490" i="19"/>
  <c r="AA490" i="19"/>
  <c r="V490" i="19"/>
  <c r="D490" i="19"/>
  <c r="AJ489" i="19"/>
  <c r="AI489" i="19"/>
  <c r="AC489" i="19"/>
  <c r="AB489" i="19"/>
  <c r="AA489" i="19"/>
  <c r="V489" i="19"/>
  <c r="D489" i="19"/>
  <c r="AJ488" i="19"/>
  <c r="AI488" i="19"/>
  <c r="AC488" i="19"/>
  <c r="AB488" i="19"/>
  <c r="AA488" i="19"/>
  <c r="V488" i="19"/>
  <c r="D488" i="19"/>
  <c r="AJ487" i="19"/>
  <c r="AI487" i="19"/>
  <c r="AC487" i="19"/>
  <c r="AB487" i="19"/>
  <c r="AA487" i="19"/>
  <c r="V487" i="19"/>
  <c r="D487" i="19"/>
  <c r="AJ486" i="19"/>
  <c r="AI486" i="19"/>
  <c r="AC486" i="19"/>
  <c r="AB486" i="19"/>
  <c r="AA486" i="19"/>
  <c r="V486" i="19"/>
  <c r="D486" i="19"/>
  <c r="AJ485" i="19"/>
  <c r="AI485" i="19"/>
  <c r="AC485" i="19"/>
  <c r="AB485" i="19"/>
  <c r="AA485" i="19"/>
  <c r="V485" i="19"/>
  <c r="D485" i="19"/>
  <c r="AJ484" i="19"/>
  <c r="AI484" i="19"/>
  <c r="AC484" i="19"/>
  <c r="AB484" i="19"/>
  <c r="AA484" i="19"/>
  <c r="V484" i="19"/>
  <c r="D484" i="19"/>
  <c r="AJ483" i="19"/>
  <c r="AI483" i="19"/>
  <c r="AC483" i="19"/>
  <c r="AB483" i="19"/>
  <c r="AA483" i="19"/>
  <c r="V483" i="19"/>
  <c r="D483" i="19"/>
  <c r="AJ482" i="19"/>
  <c r="AI482" i="19"/>
  <c r="AC482" i="19"/>
  <c r="AB482" i="19"/>
  <c r="AA482" i="19"/>
  <c r="V482" i="19"/>
  <c r="D482" i="19"/>
  <c r="AJ481" i="19"/>
  <c r="AI481" i="19"/>
  <c r="AC481" i="19"/>
  <c r="AB481" i="19"/>
  <c r="AA481" i="19"/>
  <c r="V481" i="19"/>
  <c r="D481" i="19"/>
  <c r="AJ480" i="19"/>
  <c r="AI480" i="19"/>
  <c r="AC480" i="19"/>
  <c r="AB480" i="19"/>
  <c r="AA480" i="19"/>
  <c r="V480" i="19"/>
  <c r="D480" i="19"/>
  <c r="AJ479" i="19"/>
  <c r="AI479" i="19"/>
  <c r="AC479" i="19"/>
  <c r="AB479" i="19"/>
  <c r="AA479" i="19"/>
  <c r="V479" i="19"/>
  <c r="D479" i="19"/>
  <c r="AJ478" i="19"/>
  <c r="AI478" i="19"/>
  <c r="AC478" i="19"/>
  <c r="AB478" i="19"/>
  <c r="AA478" i="19"/>
  <c r="V478" i="19"/>
  <c r="D478" i="19"/>
  <c r="AJ477" i="19"/>
  <c r="AI477" i="19"/>
  <c r="AC477" i="19"/>
  <c r="AB477" i="19"/>
  <c r="AA477" i="19"/>
  <c r="V477" i="19"/>
  <c r="D477" i="19"/>
  <c r="AJ476" i="19"/>
  <c r="AI476" i="19"/>
  <c r="AC476" i="19"/>
  <c r="AB476" i="19"/>
  <c r="AA476" i="19"/>
  <c r="V476" i="19"/>
  <c r="D476" i="19"/>
  <c r="AJ475" i="19"/>
  <c r="AI475" i="19"/>
  <c r="AC475" i="19"/>
  <c r="AB475" i="19"/>
  <c r="AA475" i="19"/>
  <c r="V475" i="19"/>
  <c r="D475" i="19"/>
  <c r="AJ474" i="19"/>
  <c r="AI474" i="19"/>
  <c r="AC474" i="19"/>
  <c r="AB474" i="19"/>
  <c r="AA474" i="19"/>
  <c r="V474" i="19"/>
  <c r="D474" i="19"/>
  <c r="AJ473" i="19"/>
  <c r="AI473" i="19"/>
  <c r="AC473" i="19"/>
  <c r="AB473" i="19"/>
  <c r="AA473" i="19"/>
  <c r="V473" i="19"/>
  <c r="D473" i="19"/>
  <c r="AJ472" i="19"/>
  <c r="AI472" i="19"/>
  <c r="AC472" i="19"/>
  <c r="AB472" i="19"/>
  <c r="AA472" i="19"/>
  <c r="V472" i="19"/>
  <c r="D472" i="19"/>
  <c r="AJ471" i="19"/>
  <c r="AI471" i="19"/>
  <c r="AC471" i="19"/>
  <c r="AB471" i="19"/>
  <c r="AA471" i="19"/>
  <c r="V471" i="19"/>
  <c r="D471" i="19"/>
  <c r="AJ470" i="19"/>
  <c r="AI470" i="19"/>
  <c r="AC470" i="19"/>
  <c r="AB470" i="19"/>
  <c r="AA470" i="19"/>
  <c r="V470" i="19"/>
  <c r="D470" i="19"/>
  <c r="AJ469" i="19"/>
  <c r="AI469" i="19"/>
  <c r="AC469" i="19"/>
  <c r="AB469" i="19"/>
  <c r="AA469" i="19"/>
  <c r="V469" i="19"/>
  <c r="D469" i="19"/>
  <c r="AJ468" i="19"/>
  <c r="AI468" i="19"/>
  <c r="AC468" i="19"/>
  <c r="AB468" i="19"/>
  <c r="AA468" i="19"/>
  <c r="V468" i="19"/>
  <c r="D468" i="19"/>
  <c r="AJ467" i="19"/>
  <c r="AI467" i="19"/>
  <c r="AC467" i="19"/>
  <c r="AB467" i="19"/>
  <c r="AA467" i="19"/>
  <c r="V467" i="19"/>
  <c r="D467" i="19"/>
  <c r="AJ466" i="19"/>
  <c r="AI466" i="19"/>
  <c r="AC466" i="19"/>
  <c r="AB466" i="19"/>
  <c r="AA466" i="19"/>
  <c r="V466" i="19"/>
  <c r="D466" i="19"/>
  <c r="AJ465" i="19"/>
  <c r="AI465" i="19"/>
  <c r="AC465" i="19"/>
  <c r="AB465" i="19"/>
  <c r="AA465" i="19"/>
  <c r="V465" i="19"/>
  <c r="D465" i="19"/>
  <c r="AJ464" i="19"/>
  <c r="AI464" i="19"/>
  <c r="AC464" i="19"/>
  <c r="AB464" i="19"/>
  <c r="AA464" i="19"/>
  <c r="V464" i="19"/>
  <c r="D464" i="19"/>
  <c r="AJ463" i="19"/>
  <c r="AI463" i="19"/>
  <c r="AC463" i="19"/>
  <c r="AB463" i="19"/>
  <c r="AA463" i="19"/>
  <c r="V463" i="19"/>
  <c r="D463" i="19"/>
  <c r="AJ462" i="19"/>
  <c r="AI462" i="19"/>
  <c r="AC462" i="19"/>
  <c r="AB462" i="19"/>
  <c r="AA462" i="19"/>
  <c r="V462" i="19"/>
  <c r="D462" i="19"/>
  <c r="AJ461" i="19"/>
  <c r="AI461" i="19"/>
  <c r="AC461" i="19"/>
  <c r="AB461" i="19"/>
  <c r="AA461" i="19"/>
  <c r="V461" i="19"/>
  <c r="D461" i="19"/>
  <c r="AJ460" i="19"/>
  <c r="AI460" i="19"/>
  <c r="AC460" i="19"/>
  <c r="AB460" i="19"/>
  <c r="AA460" i="19"/>
  <c r="V460" i="19"/>
  <c r="D460" i="19"/>
  <c r="AJ459" i="19"/>
  <c r="AI459" i="19"/>
  <c r="AC459" i="19"/>
  <c r="AB459" i="19"/>
  <c r="AA459" i="19"/>
  <c r="V459" i="19"/>
  <c r="D459" i="19"/>
  <c r="AJ458" i="19"/>
  <c r="AI458" i="19"/>
  <c r="AC458" i="19"/>
  <c r="AB458" i="19"/>
  <c r="AA458" i="19"/>
  <c r="V458" i="19"/>
  <c r="D458" i="19"/>
  <c r="AJ457" i="19"/>
  <c r="AI457" i="19"/>
  <c r="AC457" i="19"/>
  <c r="AB457" i="19"/>
  <c r="AA457" i="19"/>
  <c r="V457" i="19"/>
  <c r="D457" i="19"/>
  <c r="AJ456" i="19"/>
  <c r="AI456" i="19"/>
  <c r="AC456" i="19"/>
  <c r="AB456" i="19"/>
  <c r="AA456" i="19"/>
  <c r="V456" i="19"/>
  <c r="D456" i="19"/>
  <c r="AJ455" i="19"/>
  <c r="AI455" i="19"/>
  <c r="AC455" i="19"/>
  <c r="AB455" i="19"/>
  <c r="AA455" i="19"/>
  <c r="V455" i="19"/>
  <c r="D455" i="19"/>
  <c r="AJ454" i="19"/>
  <c r="AI454" i="19"/>
  <c r="AC454" i="19"/>
  <c r="AB454" i="19"/>
  <c r="AA454" i="19"/>
  <c r="V454" i="19"/>
  <c r="D454" i="19"/>
  <c r="AJ453" i="19"/>
  <c r="AI453" i="19"/>
  <c r="AC453" i="19"/>
  <c r="AB453" i="19"/>
  <c r="AA453" i="19"/>
  <c r="V453" i="19"/>
  <c r="D453" i="19"/>
  <c r="AJ452" i="19"/>
  <c r="AI452" i="19"/>
  <c r="AC452" i="19"/>
  <c r="AB452" i="19"/>
  <c r="AA452" i="19"/>
  <c r="V452" i="19"/>
  <c r="D452" i="19"/>
  <c r="AJ451" i="19"/>
  <c r="AI451" i="19"/>
  <c r="AC451" i="19"/>
  <c r="AB451" i="19"/>
  <c r="AA451" i="19"/>
  <c r="V451" i="19"/>
  <c r="D451" i="19"/>
  <c r="AJ450" i="19"/>
  <c r="AI450" i="19"/>
  <c r="AC450" i="19"/>
  <c r="AB450" i="19"/>
  <c r="AA450" i="19"/>
  <c r="V450" i="19"/>
  <c r="D450" i="19"/>
  <c r="AJ449" i="19"/>
  <c r="AI449" i="19"/>
  <c r="AC449" i="19"/>
  <c r="AB449" i="19"/>
  <c r="AA449" i="19"/>
  <c r="V449" i="19"/>
  <c r="D449" i="19"/>
  <c r="AJ448" i="19"/>
  <c r="AI448" i="19"/>
  <c r="AC448" i="19"/>
  <c r="AB448" i="19"/>
  <c r="AA448" i="19"/>
  <c r="V448" i="19"/>
  <c r="D448" i="19"/>
  <c r="AJ447" i="19"/>
  <c r="AI447" i="19"/>
  <c r="AC447" i="19"/>
  <c r="AB447" i="19"/>
  <c r="AA447" i="19"/>
  <c r="V447" i="19"/>
  <c r="D447" i="19"/>
  <c r="AJ446" i="19"/>
  <c r="AI446" i="19"/>
  <c r="AC446" i="19"/>
  <c r="AB446" i="19"/>
  <c r="AA446" i="19"/>
  <c r="V446" i="19"/>
  <c r="D446" i="19"/>
  <c r="AJ445" i="19"/>
  <c r="AI445" i="19"/>
  <c r="AC445" i="19"/>
  <c r="AB445" i="19"/>
  <c r="AA445" i="19"/>
  <c r="V445" i="19"/>
  <c r="D445" i="19"/>
  <c r="AJ444" i="19"/>
  <c r="AI444" i="19"/>
  <c r="AC444" i="19"/>
  <c r="AB444" i="19"/>
  <c r="AA444" i="19"/>
  <c r="V444" i="19"/>
  <c r="D444" i="19"/>
  <c r="AJ443" i="19"/>
  <c r="AI443" i="19"/>
  <c r="AC443" i="19"/>
  <c r="AB443" i="19"/>
  <c r="AA443" i="19"/>
  <c r="V443" i="19"/>
  <c r="D443" i="19"/>
  <c r="AJ442" i="19"/>
  <c r="AI442" i="19"/>
  <c r="AC442" i="19"/>
  <c r="AB442" i="19"/>
  <c r="AA442" i="19"/>
  <c r="V442" i="19"/>
  <c r="D442" i="19"/>
  <c r="AJ441" i="19"/>
  <c r="AI441" i="19"/>
  <c r="AC441" i="19"/>
  <c r="AB441" i="19"/>
  <c r="AA441" i="19"/>
  <c r="V441" i="19"/>
  <c r="D441" i="19"/>
  <c r="AJ440" i="19"/>
  <c r="AI440" i="19"/>
  <c r="AC440" i="19"/>
  <c r="AB440" i="19"/>
  <c r="AA440" i="19"/>
  <c r="V440" i="19"/>
  <c r="D440" i="19"/>
  <c r="AJ439" i="19"/>
  <c r="AI439" i="19"/>
  <c r="AC439" i="19"/>
  <c r="AB439" i="19"/>
  <c r="AA439" i="19"/>
  <c r="V439" i="19"/>
  <c r="D439" i="19"/>
  <c r="AJ438" i="19"/>
  <c r="AI438" i="19"/>
  <c r="AC438" i="19"/>
  <c r="AB438" i="19"/>
  <c r="AA438" i="19"/>
  <c r="V438" i="19"/>
  <c r="D438" i="19"/>
  <c r="AJ437" i="19"/>
  <c r="AI437" i="19"/>
  <c r="AC437" i="19"/>
  <c r="AB437" i="19"/>
  <c r="AA437" i="19"/>
  <c r="V437" i="19"/>
  <c r="D437" i="19"/>
  <c r="AJ436" i="19"/>
  <c r="AI436" i="19"/>
  <c r="AC436" i="19"/>
  <c r="AB436" i="19"/>
  <c r="AA436" i="19"/>
  <c r="V436" i="19"/>
  <c r="D436" i="19"/>
  <c r="AJ435" i="19"/>
  <c r="AI435" i="19"/>
  <c r="AC435" i="19"/>
  <c r="AB435" i="19"/>
  <c r="AA435" i="19"/>
  <c r="V435" i="19"/>
  <c r="D435" i="19"/>
  <c r="AJ434" i="19"/>
  <c r="AI434" i="19"/>
  <c r="AC434" i="19"/>
  <c r="AB434" i="19"/>
  <c r="AA434" i="19"/>
  <c r="V434" i="19"/>
  <c r="D434" i="19"/>
  <c r="AJ433" i="19"/>
  <c r="AI433" i="19"/>
  <c r="AC433" i="19"/>
  <c r="AB433" i="19"/>
  <c r="AA433" i="19"/>
  <c r="V433" i="19"/>
  <c r="D433" i="19"/>
  <c r="AJ432" i="19"/>
  <c r="AI432" i="19"/>
  <c r="AC432" i="19"/>
  <c r="AB432" i="19"/>
  <c r="AA432" i="19"/>
  <c r="V432" i="19"/>
  <c r="D432" i="19"/>
  <c r="AJ431" i="19"/>
  <c r="AI431" i="19"/>
  <c r="AC431" i="19"/>
  <c r="AB431" i="19"/>
  <c r="AA431" i="19"/>
  <c r="V431" i="19"/>
  <c r="D431" i="19"/>
  <c r="AJ430" i="19"/>
  <c r="AI430" i="19"/>
  <c r="AC430" i="19"/>
  <c r="AB430" i="19"/>
  <c r="AA430" i="19"/>
  <c r="V430" i="19"/>
  <c r="D430" i="19"/>
  <c r="AJ429" i="19"/>
  <c r="AI429" i="19"/>
  <c r="AC429" i="19"/>
  <c r="AB429" i="19"/>
  <c r="AA429" i="19"/>
  <c r="V429" i="19"/>
  <c r="D429" i="19"/>
  <c r="AJ428" i="19"/>
  <c r="AI428" i="19"/>
  <c r="AC428" i="19"/>
  <c r="AB428" i="19"/>
  <c r="AA428" i="19"/>
  <c r="V428" i="19"/>
  <c r="D428" i="19"/>
  <c r="AJ427" i="19"/>
  <c r="AI427" i="19"/>
  <c r="AC427" i="19"/>
  <c r="AB427" i="19"/>
  <c r="AA427" i="19"/>
  <c r="V427" i="19"/>
  <c r="D427" i="19"/>
  <c r="AJ426" i="19"/>
  <c r="AI426" i="19"/>
  <c r="AC426" i="19"/>
  <c r="AB426" i="19"/>
  <c r="AA426" i="19"/>
  <c r="V426" i="19"/>
  <c r="D426" i="19"/>
  <c r="AJ425" i="19"/>
  <c r="AI425" i="19"/>
  <c r="AC425" i="19"/>
  <c r="AB425" i="19"/>
  <c r="AA425" i="19"/>
  <c r="V425" i="19"/>
  <c r="D425" i="19"/>
  <c r="AJ424" i="19"/>
  <c r="AI424" i="19"/>
  <c r="AC424" i="19"/>
  <c r="AB424" i="19"/>
  <c r="AA424" i="19"/>
  <c r="V424" i="19"/>
  <c r="D424" i="19"/>
  <c r="AJ423" i="19"/>
  <c r="AI423" i="19"/>
  <c r="AC423" i="19"/>
  <c r="AB423" i="19"/>
  <c r="AA423" i="19"/>
  <c r="V423" i="19"/>
  <c r="D423" i="19"/>
  <c r="AJ422" i="19"/>
  <c r="AI422" i="19"/>
  <c r="AC422" i="19"/>
  <c r="AB422" i="19"/>
  <c r="AA422" i="19"/>
  <c r="V422" i="19"/>
  <c r="D422" i="19"/>
  <c r="AJ421" i="19"/>
  <c r="AI421" i="19"/>
  <c r="AC421" i="19"/>
  <c r="AB421" i="19"/>
  <c r="AA421" i="19"/>
  <c r="V421" i="19"/>
  <c r="D421" i="19"/>
  <c r="AJ420" i="19"/>
  <c r="AI420" i="19"/>
  <c r="AC420" i="19"/>
  <c r="AB420" i="19"/>
  <c r="AA420" i="19"/>
  <c r="V420" i="19"/>
  <c r="D420" i="19"/>
  <c r="AJ419" i="19"/>
  <c r="AI419" i="19"/>
  <c r="AC419" i="19"/>
  <c r="AB419" i="19"/>
  <c r="AA419" i="19"/>
  <c r="V419" i="19"/>
  <c r="D419" i="19"/>
  <c r="AJ418" i="19"/>
  <c r="AI418" i="19"/>
  <c r="AC418" i="19"/>
  <c r="AB418" i="19"/>
  <c r="AA418" i="19"/>
  <c r="V418" i="19"/>
  <c r="D418" i="19"/>
  <c r="AJ417" i="19"/>
  <c r="AI417" i="19"/>
  <c r="AC417" i="19"/>
  <c r="AB417" i="19"/>
  <c r="AA417" i="19"/>
  <c r="V417" i="19"/>
  <c r="D417" i="19"/>
  <c r="AJ416" i="19"/>
  <c r="AI416" i="19"/>
  <c r="AC416" i="19"/>
  <c r="AB416" i="19"/>
  <c r="AA416" i="19"/>
  <c r="V416" i="19"/>
  <c r="D416" i="19"/>
  <c r="AJ415" i="19"/>
  <c r="AI415" i="19"/>
  <c r="AC415" i="19"/>
  <c r="AB415" i="19"/>
  <c r="AA415" i="19"/>
  <c r="V415" i="19"/>
  <c r="D415" i="19"/>
  <c r="AJ414" i="19"/>
  <c r="AI414" i="19"/>
  <c r="AC414" i="19"/>
  <c r="AB414" i="19"/>
  <c r="AA414" i="19"/>
  <c r="V414" i="19"/>
  <c r="D414" i="19"/>
  <c r="AJ413" i="19"/>
  <c r="AI413" i="19"/>
  <c r="AC413" i="19"/>
  <c r="AB413" i="19"/>
  <c r="AA413" i="19"/>
  <c r="V413" i="19"/>
  <c r="D413" i="19"/>
  <c r="AJ412" i="19"/>
  <c r="AI412" i="19"/>
  <c r="AC412" i="19"/>
  <c r="AB412" i="19"/>
  <c r="AA412" i="19"/>
  <c r="V412" i="19"/>
  <c r="D412" i="19"/>
  <c r="AJ411" i="19"/>
  <c r="AI411" i="19"/>
  <c r="AC411" i="19"/>
  <c r="AB411" i="19"/>
  <c r="AA411" i="19"/>
  <c r="V411" i="19"/>
  <c r="D411" i="19"/>
  <c r="AJ410" i="19"/>
  <c r="AI410" i="19"/>
  <c r="AC410" i="19"/>
  <c r="AB410" i="19"/>
  <c r="AA410" i="19"/>
  <c r="V410" i="19"/>
  <c r="D410" i="19"/>
  <c r="AJ409" i="19"/>
  <c r="AI409" i="19"/>
  <c r="AC409" i="19"/>
  <c r="AB409" i="19"/>
  <c r="AA409" i="19"/>
  <c r="V409" i="19"/>
  <c r="D409" i="19"/>
  <c r="AJ408" i="19"/>
  <c r="AI408" i="19"/>
  <c r="AC408" i="19"/>
  <c r="AB408" i="19"/>
  <c r="AA408" i="19"/>
  <c r="V408" i="19"/>
  <c r="D408" i="19"/>
  <c r="AJ407" i="19"/>
  <c r="AI407" i="19"/>
  <c r="AC407" i="19"/>
  <c r="AB407" i="19"/>
  <c r="AA407" i="19"/>
  <c r="V407" i="19"/>
  <c r="D407" i="19"/>
  <c r="AJ406" i="19"/>
  <c r="AI406" i="19"/>
  <c r="AC406" i="19"/>
  <c r="AB406" i="19"/>
  <c r="AA406" i="19"/>
  <c r="V406" i="19"/>
  <c r="D406" i="19"/>
  <c r="AJ405" i="19"/>
  <c r="AI405" i="19"/>
  <c r="AC405" i="19"/>
  <c r="AB405" i="19"/>
  <c r="AA405" i="19"/>
  <c r="V405" i="19"/>
  <c r="D405" i="19"/>
  <c r="AJ404" i="19"/>
  <c r="AI404" i="19"/>
  <c r="AC404" i="19"/>
  <c r="AB404" i="19"/>
  <c r="AA404" i="19"/>
  <c r="V404" i="19"/>
  <c r="D404" i="19"/>
  <c r="AJ403" i="19"/>
  <c r="AI403" i="19"/>
  <c r="AC403" i="19"/>
  <c r="AB403" i="19"/>
  <c r="AA403" i="19"/>
  <c r="V403" i="19"/>
  <c r="D403" i="19"/>
  <c r="AJ402" i="19"/>
  <c r="AI402" i="19"/>
  <c r="AC402" i="19"/>
  <c r="AB402" i="19"/>
  <c r="AA402" i="19"/>
  <c r="V402" i="19"/>
  <c r="D402" i="19"/>
  <c r="AJ401" i="19"/>
  <c r="AI401" i="19"/>
  <c r="AC401" i="19"/>
  <c r="AB401" i="19"/>
  <c r="AA401" i="19"/>
  <c r="V401" i="19"/>
  <c r="D401" i="19"/>
  <c r="AJ400" i="19"/>
  <c r="AI400" i="19"/>
  <c r="AC400" i="19"/>
  <c r="AB400" i="19"/>
  <c r="AA400" i="19"/>
  <c r="V400" i="19"/>
  <c r="D400" i="19"/>
  <c r="AJ399" i="19"/>
  <c r="AI399" i="19"/>
  <c r="AC399" i="19"/>
  <c r="AB399" i="19"/>
  <c r="AA399" i="19"/>
  <c r="V399" i="19"/>
  <c r="D399" i="19"/>
  <c r="AJ398" i="19"/>
  <c r="AI398" i="19"/>
  <c r="AC398" i="19"/>
  <c r="AB398" i="19"/>
  <c r="AA398" i="19"/>
  <c r="V398" i="19"/>
  <c r="D398" i="19"/>
  <c r="AJ397" i="19"/>
  <c r="AI397" i="19"/>
  <c r="AC397" i="19"/>
  <c r="AB397" i="19"/>
  <c r="AA397" i="19"/>
  <c r="V397" i="19"/>
  <c r="D397" i="19"/>
  <c r="AJ396" i="19"/>
  <c r="AI396" i="19"/>
  <c r="AC396" i="19"/>
  <c r="AB396" i="19"/>
  <c r="AA396" i="19"/>
  <c r="V396" i="19"/>
  <c r="D396" i="19"/>
  <c r="AJ395" i="19"/>
  <c r="AI395" i="19"/>
  <c r="AC395" i="19"/>
  <c r="AB395" i="19"/>
  <c r="AA395" i="19"/>
  <c r="V395" i="19"/>
  <c r="D395" i="19"/>
  <c r="AJ394" i="19"/>
  <c r="AI394" i="19"/>
  <c r="AC394" i="19"/>
  <c r="AB394" i="19"/>
  <c r="AA394" i="19"/>
  <c r="V394" i="19"/>
  <c r="D394" i="19"/>
  <c r="AJ393" i="19"/>
  <c r="AI393" i="19"/>
  <c r="AC393" i="19"/>
  <c r="AB393" i="19"/>
  <c r="AA393" i="19"/>
  <c r="V393" i="19"/>
  <c r="D393" i="19"/>
  <c r="AJ392" i="19"/>
  <c r="AI392" i="19"/>
  <c r="AC392" i="19"/>
  <c r="AB392" i="19"/>
  <c r="AA392" i="19"/>
  <c r="V392" i="19"/>
  <c r="D392" i="19"/>
  <c r="AJ391" i="19"/>
  <c r="AI391" i="19"/>
  <c r="AC391" i="19"/>
  <c r="AB391" i="19"/>
  <c r="AA391" i="19"/>
  <c r="V391" i="19"/>
  <c r="D391" i="19"/>
  <c r="AJ390" i="19"/>
  <c r="AI390" i="19"/>
  <c r="AC390" i="19"/>
  <c r="AB390" i="19"/>
  <c r="AA390" i="19"/>
  <c r="V390" i="19"/>
  <c r="D390" i="19"/>
  <c r="AJ389" i="19"/>
  <c r="AI389" i="19"/>
  <c r="AC389" i="19"/>
  <c r="AB389" i="19"/>
  <c r="AA389" i="19"/>
  <c r="V389" i="19"/>
  <c r="D389" i="19"/>
  <c r="AJ388" i="19"/>
  <c r="AI388" i="19"/>
  <c r="AC388" i="19"/>
  <c r="AB388" i="19"/>
  <c r="AA388" i="19"/>
  <c r="V388" i="19"/>
  <c r="D388" i="19"/>
  <c r="AJ387" i="19"/>
  <c r="AI387" i="19"/>
  <c r="AC387" i="19"/>
  <c r="AB387" i="19"/>
  <c r="AA387" i="19"/>
  <c r="V387" i="19"/>
  <c r="D387" i="19"/>
  <c r="AJ386" i="19"/>
  <c r="AI386" i="19"/>
  <c r="AC386" i="19"/>
  <c r="AB386" i="19"/>
  <c r="AA386" i="19"/>
  <c r="V386" i="19"/>
  <c r="D386" i="19"/>
  <c r="AJ385" i="19"/>
  <c r="AI385" i="19"/>
  <c r="AC385" i="19"/>
  <c r="AB385" i="19"/>
  <c r="AA385" i="19"/>
  <c r="V385" i="19"/>
  <c r="D385" i="19"/>
  <c r="AJ384" i="19"/>
  <c r="AI384" i="19"/>
  <c r="AC384" i="19"/>
  <c r="AB384" i="19"/>
  <c r="AA384" i="19"/>
  <c r="V384" i="19"/>
  <c r="D384" i="19"/>
  <c r="AJ383" i="19"/>
  <c r="AI383" i="19"/>
  <c r="AC383" i="19"/>
  <c r="AB383" i="19"/>
  <c r="AA383" i="19"/>
  <c r="V383" i="19"/>
  <c r="D383" i="19"/>
  <c r="AJ382" i="19"/>
  <c r="AI382" i="19"/>
  <c r="AC382" i="19"/>
  <c r="AB382" i="19"/>
  <c r="AA382" i="19"/>
  <c r="V382" i="19"/>
  <c r="D382" i="19"/>
  <c r="AJ381" i="19"/>
  <c r="AI381" i="19"/>
  <c r="AC381" i="19"/>
  <c r="AB381" i="19"/>
  <c r="AA381" i="19"/>
  <c r="V381" i="19"/>
  <c r="D381" i="19"/>
  <c r="AJ380" i="19"/>
  <c r="AI380" i="19"/>
  <c r="AC380" i="19"/>
  <c r="AB380" i="19"/>
  <c r="AA380" i="19"/>
  <c r="V380" i="19"/>
  <c r="D380" i="19"/>
  <c r="AJ379" i="19"/>
  <c r="AI379" i="19"/>
  <c r="AC379" i="19"/>
  <c r="AB379" i="19"/>
  <c r="AA379" i="19"/>
  <c r="V379" i="19"/>
  <c r="D379" i="19"/>
  <c r="AJ378" i="19"/>
  <c r="AI378" i="19"/>
  <c r="AC378" i="19"/>
  <c r="AB378" i="19"/>
  <c r="AA378" i="19"/>
  <c r="V378" i="19"/>
  <c r="D378" i="19"/>
  <c r="AJ377" i="19"/>
  <c r="AI377" i="19"/>
  <c r="AC377" i="19"/>
  <c r="AB377" i="19"/>
  <c r="AA377" i="19"/>
  <c r="V377" i="19"/>
  <c r="D377" i="19"/>
  <c r="AJ376" i="19"/>
  <c r="AI376" i="19"/>
  <c r="AC376" i="19"/>
  <c r="AB376" i="19"/>
  <c r="AA376" i="19"/>
  <c r="V376" i="19"/>
  <c r="D376" i="19"/>
  <c r="AJ375" i="19"/>
  <c r="AI375" i="19"/>
  <c r="AC375" i="19"/>
  <c r="AB375" i="19"/>
  <c r="AA375" i="19"/>
  <c r="V375" i="19"/>
  <c r="D375" i="19"/>
  <c r="AJ374" i="19"/>
  <c r="AI374" i="19"/>
  <c r="AC374" i="19"/>
  <c r="AB374" i="19"/>
  <c r="AA374" i="19"/>
  <c r="V374" i="19"/>
  <c r="D374" i="19"/>
  <c r="AJ373" i="19"/>
  <c r="AI373" i="19"/>
  <c r="AC373" i="19"/>
  <c r="AB373" i="19"/>
  <c r="AA373" i="19"/>
  <c r="V373" i="19"/>
  <c r="D373" i="19"/>
  <c r="AJ372" i="19"/>
  <c r="AI372" i="19"/>
  <c r="AC372" i="19"/>
  <c r="AB372" i="19"/>
  <c r="AA372" i="19"/>
  <c r="V372" i="19"/>
  <c r="D372" i="19"/>
  <c r="AJ371" i="19"/>
  <c r="AI371" i="19"/>
  <c r="AC371" i="19"/>
  <c r="AB371" i="19"/>
  <c r="AA371" i="19"/>
  <c r="V371" i="19"/>
  <c r="D371" i="19"/>
  <c r="AJ370" i="19"/>
  <c r="AI370" i="19"/>
  <c r="AC370" i="19"/>
  <c r="AB370" i="19"/>
  <c r="AA370" i="19"/>
  <c r="V370" i="19"/>
  <c r="D370" i="19"/>
  <c r="AJ369" i="19"/>
  <c r="AI369" i="19"/>
  <c r="AC369" i="19"/>
  <c r="AB369" i="19"/>
  <c r="AA369" i="19"/>
  <c r="V369" i="19"/>
  <c r="D369" i="19"/>
  <c r="AJ368" i="19"/>
  <c r="AI368" i="19"/>
  <c r="AC368" i="19"/>
  <c r="AB368" i="19"/>
  <c r="AA368" i="19"/>
  <c r="V368" i="19"/>
  <c r="D368" i="19"/>
  <c r="AJ367" i="19"/>
  <c r="AI367" i="19"/>
  <c r="AC367" i="19"/>
  <c r="AB367" i="19"/>
  <c r="AA367" i="19"/>
  <c r="V367" i="19"/>
  <c r="D367" i="19"/>
  <c r="AJ366" i="19"/>
  <c r="AI366" i="19"/>
  <c r="AC366" i="19"/>
  <c r="AB366" i="19"/>
  <c r="AA366" i="19"/>
  <c r="V366" i="19"/>
  <c r="D366" i="19"/>
  <c r="AJ365" i="19"/>
  <c r="AI365" i="19"/>
  <c r="AC365" i="19"/>
  <c r="AB365" i="19"/>
  <c r="AA365" i="19"/>
  <c r="V365" i="19"/>
  <c r="D365" i="19"/>
  <c r="AJ364" i="19"/>
  <c r="AI364" i="19"/>
  <c r="AC364" i="19"/>
  <c r="AB364" i="19"/>
  <c r="AA364" i="19"/>
  <c r="V364" i="19"/>
  <c r="D364" i="19"/>
  <c r="AJ363" i="19"/>
  <c r="AI363" i="19"/>
  <c r="AC363" i="19"/>
  <c r="AB363" i="19"/>
  <c r="AA363" i="19"/>
  <c r="V363" i="19"/>
  <c r="D363" i="19"/>
  <c r="AJ362" i="19"/>
  <c r="AI362" i="19"/>
  <c r="AC362" i="19"/>
  <c r="AB362" i="19"/>
  <c r="AA362" i="19"/>
  <c r="V362" i="19"/>
  <c r="D362" i="19"/>
  <c r="AJ361" i="19"/>
  <c r="AI361" i="19"/>
  <c r="AC361" i="19"/>
  <c r="AB361" i="19"/>
  <c r="AA361" i="19"/>
  <c r="V361" i="19"/>
  <c r="D361" i="19"/>
  <c r="AJ360" i="19"/>
  <c r="AI360" i="19"/>
  <c r="AC360" i="19"/>
  <c r="AB360" i="19"/>
  <c r="AA360" i="19"/>
  <c r="V360" i="19"/>
  <c r="D360" i="19"/>
  <c r="AJ359" i="19"/>
  <c r="AI359" i="19"/>
  <c r="AC359" i="19"/>
  <c r="AB359" i="19"/>
  <c r="AA359" i="19"/>
  <c r="V359" i="19"/>
  <c r="D359" i="19"/>
  <c r="AJ358" i="19"/>
  <c r="AI358" i="19"/>
  <c r="AC358" i="19"/>
  <c r="AB358" i="19"/>
  <c r="AA358" i="19"/>
  <c r="V358" i="19"/>
  <c r="D358" i="19"/>
  <c r="AJ357" i="19"/>
  <c r="AI357" i="19"/>
  <c r="AC357" i="19"/>
  <c r="AB357" i="19"/>
  <c r="AA357" i="19"/>
  <c r="V357" i="19"/>
  <c r="D357" i="19"/>
  <c r="AJ356" i="19"/>
  <c r="AI356" i="19"/>
  <c r="AC356" i="19"/>
  <c r="AB356" i="19"/>
  <c r="AA356" i="19"/>
  <c r="V356" i="19"/>
  <c r="D356" i="19"/>
  <c r="AJ355" i="19"/>
  <c r="AI355" i="19"/>
  <c r="AC355" i="19"/>
  <c r="AB355" i="19"/>
  <c r="AA355" i="19"/>
  <c r="V355" i="19"/>
  <c r="D355" i="19"/>
  <c r="AJ354" i="19"/>
  <c r="AI354" i="19"/>
  <c r="AC354" i="19"/>
  <c r="AB354" i="19"/>
  <c r="AA354" i="19"/>
  <c r="V354" i="19"/>
  <c r="D354" i="19"/>
  <c r="AJ353" i="19"/>
  <c r="AI353" i="19"/>
  <c r="AC353" i="19"/>
  <c r="AB353" i="19"/>
  <c r="AA353" i="19"/>
  <c r="V353" i="19"/>
  <c r="D353" i="19"/>
  <c r="AJ352" i="19"/>
  <c r="AI352" i="19"/>
  <c r="AC352" i="19"/>
  <c r="AB352" i="19"/>
  <c r="AA352" i="19"/>
  <c r="V352" i="19"/>
  <c r="D352" i="19"/>
  <c r="AJ351" i="19"/>
  <c r="AI351" i="19"/>
  <c r="AC351" i="19"/>
  <c r="AB351" i="19"/>
  <c r="AA351" i="19"/>
  <c r="V351" i="19"/>
  <c r="D351" i="19"/>
  <c r="AJ350" i="19"/>
  <c r="AI350" i="19"/>
  <c r="AC350" i="19"/>
  <c r="AB350" i="19"/>
  <c r="AA350" i="19"/>
  <c r="V350" i="19"/>
  <c r="D350" i="19"/>
  <c r="AJ349" i="19"/>
  <c r="AI349" i="19"/>
  <c r="AC349" i="19"/>
  <c r="AB349" i="19"/>
  <c r="AA349" i="19"/>
  <c r="V349" i="19"/>
  <c r="D349" i="19"/>
  <c r="AJ348" i="19"/>
  <c r="AI348" i="19"/>
  <c r="AC348" i="19"/>
  <c r="AB348" i="19"/>
  <c r="AA348" i="19"/>
  <c r="V348" i="19"/>
  <c r="D348" i="19"/>
  <c r="AJ347" i="19"/>
  <c r="AI347" i="19"/>
  <c r="AC347" i="19"/>
  <c r="AB347" i="19"/>
  <c r="AA347" i="19"/>
  <c r="V347" i="19"/>
  <c r="D347" i="19"/>
  <c r="AJ346" i="19"/>
  <c r="AI346" i="19"/>
  <c r="AC346" i="19"/>
  <c r="AB346" i="19"/>
  <c r="AA346" i="19"/>
  <c r="V346" i="19"/>
  <c r="D346" i="19"/>
  <c r="AJ345" i="19"/>
  <c r="AI345" i="19"/>
  <c r="AC345" i="19"/>
  <c r="AB345" i="19"/>
  <c r="AA345" i="19"/>
  <c r="V345" i="19"/>
  <c r="D345" i="19"/>
  <c r="AJ344" i="19"/>
  <c r="AI344" i="19"/>
  <c r="AC344" i="19"/>
  <c r="AB344" i="19"/>
  <c r="AA344" i="19"/>
  <c r="V344" i="19"/>
  <c r="D344" i="19"/>
  <c r="AJ343" i="19"/>
  <c r="AI343" i="19"/>
  <c r="AC343" i="19"/>
  <c r="AB343" i="19"/>
  <c r="AA343" i="19"/>
  <c r="V343" i="19"/>
  <c r="D343" i="19"/>
  <c r="AJ342" i="19"/>
  <c r="AI342" i="19"/>
  <c r="AC342" i="19"/>
  <c r="AB342" i="19"/>
  <c r="AA342" i="19"/>
  <c r="V342" i="19"/>
  <c r="D342" i="19"/>
  <c r="AJ341" i="19"/>
  <c r="AI341" i="19"/>
  <c r="AC341" i="19"/>
  <c r="AB341" i="19"/>
  <c r="AA341" i="19"/>
  <c r="V341" i="19"/>
  <c r="D341" i="19"/>
  <c r="AJ340" i="19"/>
  <c r="AI340" i="19"/>
  <c r="AC340" i="19"/>
  <c r="AB340" i="19"/>
  <c r="AA340" i="19"/>
  <c r="V340" i="19"/>
  <c r="D340" i="19"/>
  <c r="AJ339" i="19"/>
  <c r="AI339" i="19"/>
  <c r="AC339" i="19"/>
  <c r="AB339" i="19"/>
  <c r="AA339" i="19"/>
  <c r="V339" i="19"/>
  <c r="D339" i="19"/>
  <c r="AJ338" i="19"/>
  <c r="AI338" i="19"/>
  <c r="AC338" i="19"/>
  <c r="AB338" i="19"/>
  <c r="AA338" i="19"/>
  <c r="V338" i="19"/>
  <c r="D338" i="19"/>
  <c r="AJ337" i="19"/>
  <c r="AI337" i="19"/>
  <c r="AC337" i="19"/>
  <c r="AB337" i="19"/>
  <c r="AA337" i="19"/>
  <c r="V337" i="19"/>
  <c r="D337" i="19"/>
  <c r="AJ336" i="19"/>
  <c r="AI336" i="19"/>
  <c r="AC336" i="19"/>
  <c r="AB336" i="19"/>
  <c r="AA336" i="19"/>
  <c r="V336" i="19"/>
  <c r="D336" i="19"/>
  <c r="AJ335" i="19"/>
  <c r="AI335" i="19"/>
  <c r="AC335" i="19"/>
  <c r="AB335" i="19"/>
  <c r="AA335" i="19"/>
  <c r="V335" i="19"/>
  <c r="D335" i="19"/>
  <c r="AJ334" i="19"/>
  <c r="AI334" i="19"/>
  <c r="AC334" i="19"/>
  <c r="AB334" i="19"/>
  <c r="AA334" i="19"/>
  <c r="V334" i="19"/>
  <c r="D334" i="19"/>
  <c r="AJ333" i="19"/>
  <c r="AI333" i="19"/>
  <c r="AC333" i="19"/>
  <c r="AB333" i="19"/>
  <c r="AA333" i="19"/>
  <c r="V333" i="19"/>
  <c r="D333" i="19"/>
  <c r="AJ332" i="19"/>
  <c r="AI332" i="19"/>
  <c r="AC332" i="19"/>
  <c r="AB332" i="19"/>
  <c r="AA332" i="19"/>
  <c r="V332" i="19"/>
  <c r="D332" i="19"/>
  <c r="AJ331" i="19"/>
  <c r="AI331" i="19"/>
  <c r="AC331" i="19"/>
  <c r="AB331" i="19"/>
  <c r="AA331" i="19"/>
  <c r="V331" i="19"/>
  <c r="D331" i="19"/>
  <c r="AJ330" i="19"/>
  <c r="AI330" i="19"/>
  <c r="AC330" i="19"/>
  <c r="AB330" i="19"/>
  <c r="AA330" i="19"/>
  <c r="V330" i="19"/>
  <c r="D330" i="19"/>
  <c r="AJ329" i="19"/>
  <c r="AI329" i="19"/>
  <c r="AC329" i="19"/>
  <c r="AB329" i="19"/>
  <c r="AA329" i="19"/>
  <c r="V329" i="19"/>
  <c r="D329" i="19"/>
  <c r="AJ328" i="19"/>
  <c r="AI328" i="19"/>
  <c r="AC328" i="19"/>
  <c r="AB328" i="19"/>
  <c r="AA328" i="19"/>
  <c r="V328" i="19"/>
  <c r="D328" i="19"/>
  <c r="AJ327" i="19"/>
  <c r="AI327" i="19"/>
  <c r="AC327" i="19"/>
  <c r="AB327" i="19"/>
  <c r="AA327" i="19"/>
  <c r="V327" i="19"/>
  <c r="D327" i="19"/>
  <c r="AJ326" i="19"/>
  <c r="AI326" i="19"/>
  <c r="AC326" i="19"/>
  <c r="AB326" i="19"/>
  <c r="AA326" i="19"/>
  <c r="V326" i="19"/>
  <c r="D326" i="19"/>
  <c r="AJ325" i="19"/>
  <c r="AI325" i="19"/>
  <c r="AC325" i="19"/>
  <c r="AB325" i="19"/>
  <c r="AA325" i="19"/>
  <c r="V325" i="19"/>
  <c r="D325" i="19"/>
  <c r="AJ324" i="19"/>
  <c r="AI324" i="19"/>
  <c r="AC324" i="19"/>
  <c r="AB324" i="19"/>
  <c r="AA324" i="19"/>
  <c r="V324" i="19"/>
  <c r="D324" i="19"/>
  <c r="AJ323" i="19"/>
  <c r="AI323" i="19"/>
  <c r="AC323" i="19"/>
  <c r="AB323" i="19"/>
  <c r="AA323" i="19"/>
  <c r="V323" i="19"/>
  <c r="D323" i="19"/>
  <c r="AJ322" i="19"/>
  <c r="AI322" i="19"/>
  <c r="AC322" i="19"/>
  <c r="AB322" i="19"/>
  <c r="AA322" i="19"/>
  <c r="V322" i="19"/>
  <c r="D322" i="19"/>
  <c r="AJ321" i="19"/>
  <c r="AI321" i="19"/>
  <c r="AC321" i="19"/>
  <c r="AB321" i="19"/>
  <c r="AA321" i="19"/>
  <c r="V321" i="19"/>
  <c r="D321" i="19"/>
  <c r="AJ320" i="19"/>
  <c r="AI320" i="19"/>
  <c r="AC320" i="19"/>
  <c r="AB320" i="19"/>
  <c r="AA320" i="19"/>
  <c r="V320" i="19"/>
  <c r="D320" i="19"/>
  <c r="AJ319" i="19"/>
  <c r="AI319" i="19"/>
  <c r="AC319" i="19"/>
  <c r="AB319" i="19"/>
  <c r="AA319" i="19"/>
  <c r="V319" i="19"/>
  <c r="D319" i="19"/>
  <c r="AJ318" i="19"/>
  <c r="AI318" i="19"/>
  <c r="AC318" i="19"/>
  <c r="AB318" i="19"/>
  <c r="AA318" i="19"/>
  <c r="V318" i="19"/>
  <c r="D318" i="19"/>
  <c r="AJ317" i="19"/>
  <c r="AI317" i="19"/>
  <c r="AC317" i="19"/>
  <c r="AB317" i="19"/>
  <c r="AA317" i="19"/>
  <c r="V317" i="19"/>
  <c r="D317" i="19"/>
  <c r="AJ316" i="19"/>
  <c r="AI316" i="19"/>
  <c r="AC316" i="19"/>
  <c r="AB316" i="19"/>
  <c r="AA316" i="19"/>
  <c r="V316" i="19"/>
  <c r="D316" i="19"/>
  <c r="AJ315" i="19"/>
  <c r="AI315" i="19"/>
  <c r="AC315" i="19"/>
  <c r="AB315" i="19"/>
  <c r="AA315" i="19"/>
  <c r="V315" i="19"/>
  <c r="D315" i="19"/>
  <c r="AJ314" i="19"/>
  <c r="AI314" i="19"/>
  <c r="AC314" i="19"/>
  <c r="AB314" i="19"/>
  <c r="AA314" i="19"/>
  <c r="V314" i="19"/>
  <c r="D314" i="19"/>
  <c r="AJ313" i="19"/>
  <c r="AI313" i="19"/>
  <c r="AC313" i="19"/>
  <c r="AB313" i="19"/>
  <c r="AA313" i="19"/>
  <c r="V313" i="19"/>
  <c r="D313" i="19"/>
  <c r="AJ312" i="19"/>
  <c r="AI312" i="19"/>
  <c r="AC312" i="19"/>
  <c r="AB312" i="19"/>
  <c r="AA312" i="19"/>
  <c r="V312" i="19"/>
  <c r="D312" i="19"/>
  <c r="AJ311" i="19"/>
  <c r="AI311" i="19"/>
  <c r="AC311" i="19"/>
  <c r="AB311" i="19"/>
  <c r="AA311" i="19"/>
  <c r="V311" i="19"/>
  <c r="D311" i="19"/>
  <c r="AJ310" i="19"/>
  <c r="AI310" i="19"/>
  <c r="AC310" i="19"/>
  <c r="AB310" i="19"/>
  <c r="AA310" i="19"/>
  <c r="V310" i="19"/>
  <c r="D310" i="19"/>
  <c r="AJ309" i="19"/>
  <c r="AI309" i="19"/>
  <c r="AC309" i="19"/>
  <c r="AB309" i="19"/>
  <c r="AA309" i="19"/>
  <c r="V309" i="19"/>
  <c r="D309" i="19"/>
  <c r="AJ308" i="19"/>
  <c r="AI308" i="19"/>
  <c r="AC308" i="19"/>
  <c r="AB308" i="19"/>
  <c r="AA308" i="19"/>
  <c r="V308" i="19"/>
  <c r="D308" i="19"/>
  <c r="AJ307" i="19"/>
  <c r="AI307" i="19"/>
  <c r="AC307" i="19"/>
  <c r="AB307" i="19"/>
  <c r="AA307" i="19"/>
  <c r="V307" i="19"/>
  <c r="D307" i="19"/>
  <c r="AJ306" i="19"/>
  <c r="AI306" i="19"/>
  <c r="AC306" i="19"/>
  <c r="AB306" i="19"/>
  <c r="AA306" i="19"/>
  <c r="V306" i="19"/>
  <c r="D306" i="19"/>
  <c r="AJ305" i="19"/>
  <c r="AI305" i="19"/>
  <c r="AC305" i="19"/>
  <c r="AB305" i="19"/>
  <c r="AA305" i="19"/>
  <c r="V305" i="19"/>
  <c r="D305" i="19"/>
  <c r="AJ304" i="19"/>
  <c r="AI304" i="19"/>
  <c r="AC304" i="19"/>
  <c r="AB304" i="19"/>
  <c r="AA304" i="19"/>
  <c r="V304" i="19"/>
  <c r="D304" i="19"/>
  <c r="AJ303" i="19"/>
  <c r="AI303" i="19"/>
  <c r="AC303" i="19"/>
  <c r="AB303" i="19"/>
  <c r="AA303" i="19"/>
  <c r="V303" i="19"/>
  <c r="D303" i="19"/>
  <c r="AJ302" i="19"/>
  <c r="AI302" i="19"/>
  <c r="AC302" i="19"/>
  <c r="AB302" i="19"/>
  <c r="AA302" i="19"/>
  <c r="V302" i="19"/>
  <c r="D302" i="19"/>
  <c r="AJ301" i="19"/>
  <c r="AI301" i="19"/>
  <c r="AC301" i="19"/>
  <c r="AB301" i="19"/>
  <c r="AA301" i="19"/>
  <c r="V301" i="19"/>
  <c r="D301" i="19"/>
  <c r="AJ300" i="19"/>
  <c r="AI300" i="19"/>
  <c r="AC300" i="19"/>
  <c r="AB300" i="19"/>
  <c r="AA300" i="19"/>
  <c r="V300" i="19"/>
  <c r="D300" i="19"/>
  <c r="AJ299" i="19"/>
  <c r="AI299" i="19"/>
  <c r="AC299" i="19"/>
  <c r="AB299" i="19"/>
  <c r="AA299" i="19"/>
  <c r="V299" i="19"/>
  <c r="D299" i="19"/>
  <c r="AJ298" i="19"/>
  <c r="AI298" i="19"/>
  <c r="AC298" i="19"/>
  <c r="AB298" i="19"/>
  <c r="AA298" i="19"/>
  <c r="V298" i="19"/>
  <c r="D298" i="19"/>
  <c r="AJ297" i="19"/>
  <c r="AI297" i="19"/>
  <c r="AC297" i="19"/>
  <c r="AB297" i="19"/>
  <c r="AA297" i="19"/>
  <c r="V297" i="19"/>
  <c r="D297" i="19"/>
  <c r="AJ296" i="19"/>
  <c r="AI296" i="19"/>
  <c r="AC296" i="19"/>
  <c r="AB296" i="19"/>
  <c r="AA296" i="19"/>
  <c r="V296" i="19"/>
  <c r="D296" i="19"/>
  <c r="AJ295" i="19"/>
  <c r="AI295" i="19"/>
  <c r="AC295" i="19"/>
  <c r="AB295" i="19"/>
  <c r="AA295" i="19"/>
  <c r="V295" i="19"/>
  <c r="D295" i="19"/>
  <c r="AJ294" i="19"/>
  <c r="AI294" i="19"/>
  <c r="AC294" i="19"/>
  <c r="AB294" i="19"/>
  <c r="AA294" i="19"/>
  <c r="V294" i="19"/>
  <c r="D294" i="19"/>
  <c r="AJ293" i="19"/>
  <c r="AI293" i="19"/>
  <c r="AC293" i="19"/>
  <c r="AB293" i="19"/>
  <c r="AA293" i="19"/>
  <c r="V293" i="19"/>
  <c r="D293" i="19"/>
  <c r="AJ292" i="19"/>
  <c r="AI292" i="19"/>
  <c r="AC292" i="19"/>
  <c r="AB292" i="19"/>
  <c r="AA292" i="19"/>
  <c r="V292" i="19"/>
  <c r="D292" i="19"/>
  <c r="AJ291" i="19"/>
  <c r="AI291" i="19"/>
  <c r="AC291" i="19"/>
  <c r="AB291" i="19"/>
  <c r="AA291" i="19"/>
  <c r="V291" i="19"/>
  <c r="D291" i="19"/>
  <c r="AJ290" i="19"/>
  <c r="AI290" i="19"/>
  <c r="AC290" i="19"/>
  <c r="AB290" i="19"/>
  <c r="AA290" i="19"/>
  <c r="V290" i="19"/>
  <c r="D290" i="19"/>
  <c r="AJ289" i="19"/>
  <c r="AI289" i="19"/>
  <c r="AC289" i="19"/>
  <c r="AB289" i="19"/>
  <c r="AA289" i="19"/>
  <c r="V289" i="19"/>
  <c r="D289" i="19"/>
  <c r="AJ288" i="19"/>
  <c r="AI288" i="19"/>
  <c r="AC288" i="19"/>
  <c r="AB288" i="19"/>
  <c r="AA288" i="19"/>
  <c r="V288" i="19"/>
  <c r="D288" i="19"/>
  <c r="AJ287" i="19"/>
  <c r="AI287" i="19"/>
  <c r="AC287" i="19"/>
  <c r="AB287" i="19"/>
  <c r="AA287" i="19"/>
  <c r="V287" i="19"/>
  <c r="D287" i="19"/>
  <c r="AJ286" i="19"/>
  <c r="AI286" i="19"/>
  <c r="AC286" i="19"/>
  <c r="AB286" i="19"/>
  <c r="AA286" i="19"/>
  <c r="V286" i="19"/>
  <c r="D286" i="19"/>
  <c r="AJ285" i="19"/>
  <c r="AI285" i="19"/>
  <c r="AE285" i="19"/>
  <c r="AC285" i="19"/>
  <c r="AB285" i="19"/>
  <c r="AA285" i="19"/>
  <c r="V285" i="19"/>
  <c r="D285" i="19"/>
  <c r="AJ284" i="19"/>
  <c r="AI284" i="19"/>
  <c r="AC284" i="19"/>
  <c r="AB284" i="19"/>
  <c r="AA284" i="19"/>
  <c r="V284" i="19"/>
  <c r="D284" i="19"/>
  <c r="AJ283" i="19"/>
  <c r="AI283" i="19"/>
  <c r="AC283" i="19"/>
  <c r="AB283" i="19"/>
  <c r="AA283" i="19"/>
  <c r="V283" i="19"/>
  <c r="D283" i="19"/>
  <c r="AJ282" i="19"/>
  <c r="AI282" i="19"/>
  <c r="AC282" i="19"/>
  <c r="AB282" i="19"/>
  <c r="AA282" i="19"/>
  <c r="V282" i="19"/>
  <c r="D282" i="19"/>
  <c r="AJ281" i="19"/>
  <c r="AI281" i="19"/>
  <c r="AC281" i="19"/>
  <c r="AB281" i="19"/>
  <c r="AA281" i="19"/>
  <c r="V281" i="19"/>
  <c r="D281" i="19"/>
  <c r="AJ280" i="19"/>
  <c r="AI280" i="19"/>
  <c r="AC280" i="19"/>
  <c r="AA280" i="19"/>
  <c r="V280" i="19"/>
  <c r="D280" i="19"/>
  <c r="AJ279" i="19"/>
  <c r="AI279" i="19"/>
  <c r="AC279" i="19"/>
  <c r="AB279" i="19"/>
  <c r="AA279" i="19"/>
  <c r="V279" i="19"/>
  <c r="D279" i="19"/>
  <c r="AJ278" i="19"/>
  <c r="AI278" i="19"/>
  <c r="AC278" i="19"/>
  <c r="AB278" i="19"/>
  <c r="AA278" i="19"/>
  <c r="V278" i="19"/>
  <c r="D278" i="19"/>
  <c r="AJ277" i="19"/>
  <c r="AI277" i="19"/>
  <c r="AC277" i="19"/>
  <c r="AB277" i="19"/>
  <c r="AA277" i="19"/>
  <c r="V277" i="19"/>
  <c r="D277" i="19"/>
  <c r="AJ276" i="19"/>
  <c r="AI276" i="19"/>
  <c r="AC276" i="19"/>
  <c r="AB276" i="19"/>
  <c r="AA276" i="19"/>
  <c r="V276" i="19"/>
  <c r="D276" i="19"/>
  <c r="AJ275" i="19"/>
  <c r="AI275" i="19"/>
  <c r="AC275" i="19"/>
  <c r="AB275" i="19"/>
  <c r="AA275" i="19"/>
  <c r="V275" i="19"/>
  <c r="D275" i="19"/>
  <c r="AJ274" i="19"/>
  <c r="AI274" i="19"/>
  <c r="AC274" i="19"/>
  <c r="AB274" i="19"/>
  <c r="AA274" i="19"/>
  <c r="V274" i="19"/>
  <c r="D274" i="19"/>
  <c r="AJ273" i="19"/>
  <c r="AI273" i="19"/>
  <c r="AC273" i="19"/>
  <c r="AB273" i="19"/>
  <c r="AA273" i="19"/>
  <c r="V273" i="19"/>
  <c r="D273" i="19"/>
  <c r="AJ272" i="19"/>
  <c r="AI272" i="19"/>
  <c r="AC272" i="19"/>
  <c r="AB272" i="19"/>
  <c r="AA272" i="19"/>
  <c r="V272" i="19"/>
  <c r="D272" i="19"/>
  <c r="AJ271" i="19"/>
  <c r="AI271" i="19"/>
  <c r="AC271" i="19"/>
  <c r="AA271" i="19"/>
  <c r="V271" i="19"/>
  <c r="D271" i="19"/>
  <c r="AJ270" i="19"/>
  <c r="AI270" i="19"/>
  <c r="AC270" i="19"/>
  <c r="AA270" i="19"/>
  <c r="V270" i="19"/>
  <c r="D270" i="19"/>
  <c r="AJ269" i="19"/>
  <c r="AI269" i="19"/>
  <c r="AC269" i="19"/>
  <c r="AB269" i="19"/>
  <c r="AA269" i="19"/>
  <c r="V269" i="19"/>
  <c r="D269" i="19"/>
  <c r="AJ268" i="19"/>
  <c r="AI268" i="19"/>
  <c r="AC268" i="19"/>
  <c r="AB268" i="19"/>
  <c r="AA268" i="19"/>
  <c r="V268" i="19"/>
  <c r="D268" i="19"/>
  <c r="AJ267" i="19"/>
  <c r="AI267" i="19"/>
  <c r="AC267" i="19"/>
  <c r="AB267" i="19"/>
  <c r="AA267" i="19"/>
  <c r="V267" i="19"/>
  <c r="D267" i="19"/>
  <c r="AJ266" i="19"/>
  <c r="AI266" i="19"/>
  <c r="AC266" i="19"/>
  <c r="AB266" i="19"/>
  <c r="AA266" i="19"/>
  <c r="V266" i="19"/>
  <c r="D266" i="19"/>
  <c r="AJ265" i="19"/>
  <c r="AI265" i="19"/>
  <c r="AC265" i="19"/>
  <c r="AA265" i="19"/>
  <c r="V265" i="19"/>
  <c r="D265" i="19"/>
  <c r="AJ264" i="19"/>
  <c r="AI264" i="19"/>
  <c r="AC264" i="19"/>
  <c r="AB264" i="19"/>
  <c r="AA264" i="19"/>
  <c r="V264" i="19"/>
  <c r="D264" i="19"/>
  <c r="AJ263" i="19"/>
  <c r="AI263" i="19"/>
  <c r="AC263" i="19"/>
  <c r="AB263" i="19"/>
  <c r="AA263" i="19"/>
  <c r="V263" i="19"/>
  <c r="D263" i="19"/>
  <c r="AJ262" i="19"/>
  <c r="AI262" i="19"/>
  <c r="AC262" i="19"/>
  <c r="AB262" i="19"/>
  <c r="AA262" i="19"/>
  <c r="V262" i="19"/>
  <c r="D262" i="19"/>
  <c r="AJ261" i="19"/>
  <c r="AI261" i="19"/>
  <c r="AC261" i="19"/>
  <c r="AB261" i="19"/>
  <c r="AA261" i="19"/>
  <c r="V261" i="19"/>
  <c r="D261" i="19"/>
  <c r="AJ260" i="19"/>
  <c r="AI260" i="19"/>
  <c r="AC260" i="19"/>
  <c r="AB260" i="19"/>
  <c r="AA260" i="19"/>
  <c r="V260" i="19"/>
  <c r="D260" i="19"/>
  <c r="AJ259" i="19"/>
  <c r="AI259" i="19"/>
  <c r="AC259" i="19"/>
  <c r="AB259" i="19"/>
  <c r="AA259" i="19"/>
  <c r="V259" i="19"/>
  <c r="D259" i="19"/>
  <c r="AJ258" i="19"/>
  <c r="AI258" i="19"/>
  <c r="AC258" i="19"/>
  <c r="AB258" i="19"/>
  <c r="AA258" i="19"/>
  <c r="V258" i="19"/>
  <c r="D258" i="19"/>
  <c r="AJ257" i="19"/>
  <c r="AI257" i="19"/>
  <c r="AC257" i="19"/>
  <c r="AB257" i="19"/>
  <c r="AA257" i="19"/>
  <c r="V257" i="19"/>
  <c r="D257" i="19"/>
  <c r="AJ256" i="19"/>
  <c r="AI256" i="19"/>
  <c r="AC256" i="19"/>
  <c r="AA256" i="19"/>
  <c r="V256" i="19"/>
  <c r="D256" i="19"/>
  <c r="AJ255" i="19"/>
  <c r="AI255" i="19"/>
  <c r="AC255" i="19"/>
  <c r="AA255" i="19"/>
  <c r="V255" i="19"/>
  <c r="D255" i="19"/>
  <c r="AJ254" i="19"/>
  <c r="AI254" i="19"/>
  <c r="AC254" i="19"/>
  <c r="AB254" i="19"/>
  <c r="AA254" i="19"/>
  <c r="V254" i="19"/>
  <c r="D254" i="19"/>
  <c r="AJ253" i="19"/>
  <c r="AI253" i="19"/>
  <c r="AC253" i="19"/>
  <c r="AB253" i="19"/>
  <c r="AA253" i="19"/>
  <c r="V253" i="19"/>
  <c r="D253" i="19"/>
  <c r="AJ252" i="19"/>
  <c r="AI252" i="19"/>
  <c r="AC252" i="19"/>
  <c r="AB252" i="19"/>
  <c r="AA252" i="19"/>
  <c r="V252" i="19"/>
  <c r="D252" i="19"/>
  <c r="AJ251" i="19"/>
  <c r="AI251" i="19"/>
  <c r="AC251" i="19"/>
  <c r="AB251" i="19"/>
  <c r="AA251" i="19"/>
  <c r="V251" i="19"/>
  <c r="D251" i="19"/>
  <c r="AJ250" i="19"/>
  <c r="AI250" i="19"/>
  <c r="AC250" i="19"/>
  <c r="AA250" i="19"/>
  <c r="V250" i="19"/>
  <c r="D250" i="19"/>
  <c r="AJ249" i="19"/>
  <c r="AI249" i="19"/>
  <c r="AC249" i="19"/>
  <c r="AB249" i="19"/>
  <c r="AA249" i="19"/>
  <c r="V249" i="19"/>
  <c r="D249" i="19"/>
  <c r="AJ248" i="19"/>
  <c r="AI248" i="19"/>
  <c r="AC248" i="19"/>
  <c r="AB248" i="19"/>
  <c r="AA248" i="19"/>
  <c r="V248" i="19"/>
  <c r="D248" i="19"/>
  <c r="AJ247" i="19"/>
  <c r="AI247" i="19"/>
  <c r="AC247" i="19"/>
  <c r="AB247" i="19"/>
  <c r="AA247" i="19"/>
  <c r="V247" i="19"/>
  <c r="D247" i="19"/>
  <c r="AJ246" i="19"/>
  <c r="AI246" i="19"/>
  <c r="AC246" i="19"/>
  <c r="AB246" i="19"/>
  <c r="AA246" i="19"/>
  <c r="V246" i="19"/>
  <c r="D246" i="19"/>
  <c r="AJ245" i="19"/>
  <c r="AI245" i="19"/>
  <c r="AC245" i="19"/>
  <c r="AB245" i="19"/>
  <c r="AA245" i="19"/>
  <c r="V245" i="19"/>
  <c r="D245" i="19"/>
  <c r="AJ244" i="19"/>
  <c r="AI244" i="19"/>
  <c r="AC244" i="19"/>
  <c r="AB244" i="19"/>
  <c r="AA244" i="19"/>
  <c r="V244" i="19"/>
  <c r="D244" i="19"/>
  <c r="AJ243" i="19"/>
  <c r="AI243" i="19"/>
  <c r="AC243" i="19"/>
  <c r="AB243" i="19"/>
  <c r="AA243" i="19"/>
  <c r="V243" i="19"/>
  <c r="D243" i="19"/>
  <c r="AJ242" i="19"/>
  <c r="AI242" i="19"/>
  <c r="AC242" i="19"/>
  <c r="AB242" i="19"/>
  <c r="AA242" i="19"/>
  <c r="V242" i="19"/>
  <c r="D242" i="19"/>
  <c r="AJ241" i="19"/>
  <c r="AI241" i="19"/>
  <c r="AC241" i="19"/>
  <c r="AA241" i="19"/>
  <c r="V241" i="19"/>
  <c r="D241" i="19"/>
  <c r="AJ240" i="19"/>
  <c r="AI240" i="19"/>
  <c r="AC240" i="19"/>
  <c r="AA240" i="19"/>
  <c r="V240" i="19"/>
  <c r="D240" i="19"/>
  <c r="AJ239" i="19"/>
  <c r="AI239" i="19"/>
  <c r="AC239" i="19"/>
  <c r="AB239" i="19"/>
  <c r="AA239" i="19"/>
  <c r="V239" i="19"/>
  <c r="D239" i="19"/>
  <c r="AJ238" i="19"/>
  <c r="AI238" i="19"/>
  <c r="AC238" i="19"/>
  <c r="AB238" i="19"/>
  <c r="AA238" i="19"/>
  <c r="V238" i="19"/>
  <c r="D238" i="19"/>
  <c r="AJ237" i="19"/>
  <c r="AI237" i="19"/>
  <c r="AC237" i="19"/>
  <c r="AB237" i="19"/>
  <c r="AA237" i="19"/>
  <c r="V237" i="19"/>
  <c r="D237" i="19"/>
  <c r="AJ236" i="19"/>
  <c r="AI236" i="19"/>
  <c r="AC236" i="19"/>
  <c r="AB236" i="19"/>
  <c r="AA236" i="19"/>
  <c r="V236" i="19"/>
  <c r="D236" i="19"/>
  <c r="AJ235" i="19"/>
  <c r="AI235" i="19"/>
  <c r="AC235" i="19"/>
  <c r="AA235" i="19"/>
  <c r="V235" i="19"/>
  <c r="D235" i="19"/>
  <c r="AJ234" i="19"/>
  <c r="AI234" i="19"/>
  <c r="AC234" i="19"/>
  <c r="AB234" i="19"/>
  <c r="AA234" i="19"/>
  <c r="V234" i="19"/>
  <c r="D234" i="19"/>
  <c r="AJ233" i="19"/>
  <c r="AI233" i="19"/>
  <c r="AC233" i="19"/>
  <c r="AB233" i="19"/>
  <c r="AA233" i="19"/>
  <c r="V233" i="19"/>
  <c r="D233" i="19"/>
  <c r="AJ232" i="19"/>
  <c r="AI232" i="19"/>
  <c r="AC232" i="19"/>
  <c r="AB232" i="19"/>
  <c r="AA232" i="19"/>
  <c r="V232" i="19"/>
  <c r="D232" i="19"/>
  <c r="AJ231" i="19"/>
  <c r="AI231" i="19"/>
  <c r="AC231" i="19"/>
  <c r="AB231" i="19"/>
  <c r="AA231" i="19"/>
  <c r="V231" i="19"/>
  <c r="D231" i="19"/>
  <c r="AJ230" i="19"/>
  <c r="AI230" i="19"/>
  <c r="AC230" i="19"/>
  <c r="AB230" i="19"/>
  <c r="AA230" i="19"/>
  <c r="V230" i="19"/>
  <c r="D230" i="19"/>
  <c r="AJ229" i="19"/>
  <c r="AI229" i="19"/>
  <c r="AC229" i="19"/>
  <c r="AB229" i="19"/>
  <c r="AA229" i="19"/>
  <c r="V229" i="19"/>
  <c r="D229" i="19"/>
  <c r="AJ228" i="19"/>
  <c r="AI228" i="19"/>
  <c r="AC228" i="19"/>
  <c r="AB228" i="19"/>
  <c r="AA228" i="19"/>
  <c r="V228" i="19"/>
  <c r="D228" i="19"/>
  <c r="AJ227" i="19"/>
  <c r="AI227" i="19"/>
  <c r="AC227" i="19"/>
  <c r="AB227" i="19"/>
  <c r="AA227" i="19"/>
  <c r="V227" i="19"/>
  <c r="D227" i="19"/>
  <c r="AJ226" i="19"/>
  <c r="AI226" i="19"/>
  <c r="AC226" i="19"/>
  <c r="AA226" i="19"/>
  <c r="V226" i="19"/>
  <c r="D226" i="19"/>
  <c r="AJ225" i="19"/>
  <c r="AI225" i="19"/>
  <c r="AC225" i="19"/>
  <c r="AA225" i="19"/>
  <c r="V225" i="19"/>
  <c r="D225" i="19"/>
  <c r="AJ224" i="19"/>
  <c r="AI224" i="19"/>
  <c r="AC224" i="19"/>
  <c r="AB224" i="19"/>
  <c r="AA224" i="19"/>
  <c r="V224" i="19"/>
  <c r="D224" i="19"/>
  <c r="AJ223" i="19"/>
  <c r="AI223" i="19"/>
  <c r="AC223" i="19"/>
  <c r="AB223" i="19"/>
  <c r="AA223" i="19"/>
  <c r="V223" i="19"/>
  <c r="D223" i="19"/>
  <c r="AJ222" i="19"/>
  <c r="AI222" i="19"/>
  <c r="AC222" i="19"/>
  <c r="AB222" i="19"/>
  <c r="AA222" i="19"/>
  <c r="V222" i="19"/>
  <c r="D222" i="19"/>
  <c r="AJ221" i="19"/>
  <c r="AI221" i="19"/>
  <c r="AC221" i="19"/>
  <c r="AB221" i="19"/>
  <c r="AA221" i="19"/>
  <c r="V221" i="19"/>
  <c r="D221" i="19"/>
  <c r="AJ220" i="19"/>
  <c r="AI220" i="19"/>
  <c r="AC220" i="19"/>
  <c r="AA220" i="19"/>
  <c r="V220" i="19"/>
  <c r="D220" i="19"/>
  <c r="AJ219" i="19"/>
  <c r="AI219" i="19"/>
  <c r="AC219" i="19"/>
  <c r="AB219" i="19"/>
  <c r="AA219" i="19"/>
  <c r="V219" i="19"/>
  <c r="D219" i="19"/>
  <c r="AJ218" i="19"/>
  <c r="AI218" i="19"/>
  <c r="AC218" i="19"/>
  <c r="AB218" i="19"/>
  <c r="AA218" i="19"/>
  <c r="V218" i="19"/>
  <c r="D218" i="19"/>
  <c r="AJ217" i="19"/>
  <c r="AI217" i="19"/>
  <c r="AC217" i="19"/>
  <c r="AB217" i="19"/>
  <c r="AA217" i="19"/>
  <c r="V217" i="19"/>
  <c r="D217" i="19"/>
  <c r="AJ216" i="19"/>
  <c r="AI216" i="19"/>
  <c r="AC216" i="19"/>
  <c r="AB216" i="19"/>
  <c r="AA216" i="19"/>
  <c r="V216" i="19"/>
  <c r="D216" i="19"/>
  <c r="AJ215" i="19"/>
  <c r="AI215" i="19"/>
  <c r="AC215" i="19"/>
  <c r="AB215" i="19"/>
  <c r="AA215" i="19"/>
  <c r="V215" i="19"/>
  <c r="D215" i="19"/>
  <c r="AJ214" i="19"/>
  <c r="AI214" i="19"/>
  <c r="AC214" i="19"/>
  <c r="AB214" i="19"/>
  <c r="AA214" i="19"/>
  <c r="V214" i="19"/>
  <c r="D214" i="19"/>
  <c r="AJ213" i="19"/>
  <c r="AI213" i="19"/>
  <c r="AC213" i="19"/>
  <c r="AB213" i="19"/>
  <c r="AA213" i="19"/>
  <c r="V213" i="19"/>
  <c r="D213" i="19"/>
  <c r="AJ212" i="19"/>
  <c r="AI212" i="19"/>
  <c r="AC212" i="19"/>
  <c r="AB212" i="19"/>
  <c r="AA212" i="19"/>
  <c r="V212" i="19"/>
  <c r="D212" i="19"/>
  <c r="AJ211" i="19"/>
  <c r="AI211" i="19"/>
  <c r="AC211" i="19"/>
  <c r="AA211" i="19"/>
  <c r="V211" i="19"/>
  <c r="D211" i="19"/>
  <c r="AJ210" i="19"/>
  <c r="AI210" i="19"/>
  <c r="AC210" i="19"/>
  <c r="AA210" i="19"/>
  <c r="V210" i="19"/>
  <c r="D210" i="19"/>
  <c r="AJ209" i="19"/>
  <c r="AI209" i="19"/>
  <c r="AC209" i="19"/>
  <c r="AB209" i="19"/>
  <c r="AA209" i="19"/>
  <c r="V209" i="19"/>
  <c r="D209" i="19"/>
  <c r="AJ208" i="19"/>
  <c r="AI208" i="19"/>
  <c r="AC208" i="19"/>
  <c r="AB208" i="19"/>
  <c r="AA208" i="19"/>
  <c r="V208" i="19"/>
  <c r="D208" i="19"/>
  <c r="AJ207" i="19"/>
  <c r="AI207" i="19"/>
  <c r="AC207" i="19"/>
  <c r="AB207" i="19"/>
  <c r="AA207" i="19"/>
  <c r="V207" i="19"/>
  <c r="D207" i="19"/>
  <c r="AJ206" i="19"/>
  <c r="AI206" i="19"/>
  <c r="AC206" i="19"/>
  <c r="AB206" i="19"/>
  <c r="AA206" i="19"/>
  <c r="V206" i="19"/>
  <c r="D206" i="19"/>
  <c r="AJ205" i="19"/>
  <c r="AI205" i="19"/>
  <c r="AC205" i="19"/>
  <c r="AA205" i="19"/>
  <c r="V205" i="19"/>
  <c r="D205" i="19"/>
  <c r="AJ204" i="19"/>
  <c r="AI204" i="19"/>
  <c r="AC204" i="19"/>
  <c r="AB204" i="19"/>
  <c r="AA204" i="19"/>
  <c r="V204" i="19"/>
  <c r="D204" i="19"/>
  <c r="AJ203" i="19"/>
  <c r="AI203" i="19"/>
  <c r="AC203" i="19"/>
  <c r="AB203" i="19"/>
  <c r="AA203" i="19"/>
  <c r="V203" i="19"/>
  <c r="D203" i="19"/>
  <c r="AJ202" i="19"/>
  <c r="AI202" i="19"/>
  <c r="AC202" i="19"/>
  <c r="AB202" i="19"/>
  <c r="AA202" i="19"/>
  <c r="V202" i="19"/>
  <c r="D202" i="19"/>
  <c r="AJ201" i="19"/>
  <c r="AI201" i="19"/>
  <c r="AC201" i="19"/>
  <c r="AB201" i="19"/>
  <c r="AA201" i="19"/>
  <c r="V201" i="19"/>
  <c r="D201" i="19"/>
  <c r="AJ200" i="19"/>
  <c r="AI200" i="19"/>
  <c r="AC200" i="19"/>
  <c r="AB200" i="19"/>
  <c r="AA200" i="19"/>
  <c r="V200" i="19"/>
  <c r="D200" i="19"/>
  <c r="AJ199" i="19"/>
  <c r="AI199" i="19"/>
  <c r="AC199" i="19"/>
  <c r="AB199" i="19"/>
  <c r="AA199" i="19"/>
  <c r="V199" i="19"/>
  <c r="D199" i="19"/>
  <c r="AJ198" i="19"/>
  <c r="AI198" i="19"/>
  <c r="AC198" i="19"/>
  <c r="AB198" i="19"/>
  <c r="AA198" i="19"/>
  <c r="V198" i="19"/>
  <c r="D198" i="19"/>
  <c r="AJ197" i="19"/>
  <c r="AI197" i="19"/>
  <c r="AC197" i="19"/>
  <c r="AB197" i="19"/>
  <c r="AA197" i="19"/>
  <c r="V197" i="19"/>
  <c r="D197" i="19"/>
  <c r="AJ196" i="19"/>
  <c r="AI196" i="19"/>
  <c r="AC196" i="19"/>
  <c r="AA196" i="19"/>
  <c r="V196" i="19"/>
  <c r="D196" i="19"/>
  <c r="AJ195" i="19"/>
  <c r="AI195" i="19"/>
  <c r="AC195" i="19"/>
  <c r="AA195" i="19"/>
  <c r="V195" i="19"/>
  <c r="D195" i="19"/>
  <c r="AJ194" i="19"/>
  <c r="AI194" i="19"/>
  <c r="AC194" i="19"/>
  <c r="AB194" i="19"/>
  <c r="AA194" i="19"/>
  <c r="V194" i="19"/>
  <c r="D194" i="19"/>
  <c r="AJ193" i="19"/>
  <c r="AI193" i="19"/>
  <c r="AC193" i="19"/>
  <c r="AB193" i="19"/>
  <c r="AA193" i="19"/>
  <c r="V193" i="19"/>
  <c r="D193" i="19"/>
  <c r="AJ192" i="19"/>
  <c r="AI192" i="19"/>
  <c r="AC192" i="19"/>
  <c r="AB192" i="19"/>
  <c r="AA192" i="19"/>
  <c r="V192" i="19"/>
  <c r="D192" i="19"/>
  <c r="AJ191" i="19"/>
  <c r="AI191" i="19"/>
  <c r="AC191" i="19"/>
  <c r="AB191" i="19"/>
  <c r="AA191" i="19"/>
  <c r="V191" i="19"/>
  <c r="D191" i="19"/>
  <c r="AJ190" i="19"/>
  <c r="AI190" i="19"/>
  <c r="AC190" i="19"/>
  <c r="AA190" i="19"/>
  <c r="V190" i="19"/>
  <c r="D190" i="19"/>
  <c r="AJ189" i="19"/>
  <c r="AI189" i="19"/>
  <c r="AC189" i="19"/>
  <c r="AB189" i="19"/>
  <c r="AA189" i="19"/>
  <c r="V189" i="19"/>
  <c r="D189" i="19"/>
  <c r="AJ188" i="19"/>
  <c r="AI188" i="19"/>
  <c r="AC188" i="19"/>
  <c r="AB188" i="19"/>
  <c r="AA188" i="19"/>
  <c r="V188" i="19"/>
  <c r="D188" i="19"/>
  <c r="AJ187" i="19"/>
  <c r="AI187" i="19"/>
  <c r="AC187" i="19"/>
  <c r="AB187" i="19"/>
  <c r="AA187" i="19"/>
  <c r="V187" i="19"/>
  <c r="D187" i="19"/>
  <c r="AJ186" i="19"/>
  <c r="AI186" i="19"/>
  <c r="AC186" i="19"/>
  <c r="AB186" i="19"/>
  <c r="AA186" i="19"/>
  <c r="V186" i="19"/>
  <c r="D186" i="19"/>
  <c r="AJ185" i="19"/>
  <c r="AI185" i="19"/>
  <c r="AC185" i="19"/>
  <c r="AB185" i="19"/>
  <c r="AA185" i="19"/>
  <c r="V185" i="19"/>
  <c r="D185" i="19"/>
  <c r="AJ184" i="19"/>
  <c r="AI184" i="19"/>
  <c r="AC184" i="19"/>
  <c r="AB184" i="19"/>
  <c r="AA184" i="19"/>
  <c r="V184" i="19"/>
  <c r="D184" i="19"/>
  <c r="AJ183" i="19"/>
  <c r="AI183" i="19"/>
  <c r="AC183" i="19"/>
  <c r="AB183" i="19"/>
  <c r="AA183" i="19"/>
  <c r="V183" i="19"/>
  <c r="D183" i="19"/>
  <c r="AJ182" i="19"/>
  <c r="AI182" i="19"/>
  <c r="AC182" i="19"/>
  <c r="AB182" i="19"/>
  <c r="AA182" i="19"/>
  <c r="V182" i="19"/>
  <c r="D182" i="19"/>
  <c r="AJ181" i="19"/>
  <c r="AI181" i="19"/>
  <c r="AC181" i="19"/>
  <c r="AB181" i="19"/>
  <c r="AA181" i="19"/>
  <c r="V181" i="19"/>
  <c r="D181" i="19"/>
  <c r="AJ180" i="19"/>
  <c r="AI180" i="19"/>
  <c r="AC180" i="19"/>
  <c r="AB180" i="19"/>
  <c r="AA180" i="19"/>
  <c r="V180" i="19"/>
  <c r="D180" i="19"/>
  <c r="AJ179" i="19"/>
  <c r="AI179" i="19"/>
  <c r="AC179" i="19"/>
  <c r="AB179" i="19"/>
  <c r="AA179" i="19"/>
  <c r="V179" i="19"/>
  <c r="D179" i="19"/>
  <c r="AJ178" i="19"/>
  <c r="AI178" i="19"/>
  <c r="AC178" i="19"/>
  <c r="AB178" i="19"/>
  <c r="AA178" i="19"/>
  <c r="V178" i="19"/>
  <c r="D178" i="19"/>
  <c r="AJ177" i="19"/>
  <c r="AI177" i="19"/>
  <c r="AC177" i="19"/>
  <c r="AB177" i="19"/>
  <c r="AA177" i="19"/>
  <c r="V177" i="19"/>
  <c r="D177" i="19"/>
  <c r="AJ176" i="19"/>
  <c r="AI176" i="19"/>
  <c r="AC176" i="19"/>
  <c r="AB176" i="19"/>
  <c r="AA176" i="19"/>
  <c r="V176" i="19"/>
  <c r="D176" i="19"/>
  <c r="AJ175" i="19"/>
  <c r="AI175" i="19"/>
  <c r="AC175" i="19"/>
  <c r="AB175" i="19"/>
  <c r="AA175" i="19"/>
  <c r="V175" i="19"/>
  <c r="D175" i="19"/>
  <c r="AJ174" i="19"/>
  <c r="AI174" i="19"/>
  <c r="AC174" i="19"/>
  <c r="AB174" i="19"/>
  <c r="AA174" i="19"/>
  <c r="V174" i="19"/>
  <c r="D174" i="19"/>
  <c r="AJ173" i="19"/>
  <c r="AI173" i="19"/>
  <c r="AC173" i="19"/>
  <c r="AB173" i="19"/>
  <c r="AA173" i="19"/>
  <c r="V173" i="19"/>
  <c r="D173" i="19"/>
  <c r="AJ172" i="19"/>
  <c r="AI172" i="19"/>
  <c r="AC172" i="19"/>
  <c r="AB172" i="19"/>
  <c r="AA172" i="19"/>
  <c r="V172" i="19"/>
  <c r="D172" i="19"/>
  <c r="AJ171" i="19"/>
  <c r="AI171" i="19"/>
  <c r="AC171" i="19"/>
  <c r="AB171" i="19"/>
  <c r="AA171" i="19"/>
  <c r="V171" i="19"/>
  <c r="D171" i="19"/>
  <c r="AJ170" i="19"/>
  <c r="AI170" i="19"/>
  <c r="AC170" i="19"/>
  <c r="AB170" i="19"/>
  <c r="AA170" i="19"/>
  <c r="V170" i="19"/>
  <c r="D170" i="19"/>
  <c r="AJ169" i="19"/>
  <c r="AI169" i="19"/>
  <c r="AC169" i="19"/>
  <c r="AB169" i="19"/>
  <c r="AA169" i="19"/>
  <c r="V169" i="19"/>
  <c r="D169" i="19"/>
  <c r="AJ168" i="19"/>
  <c r="AI168" i="19"/>
  <c r="AC168" i="19"/>
  <c r="AB168" i="19"/>
  <c r="AA168" i="19"/>
  <c r="V168" i="19"/>
  <c r="D168" i="19"/>
  <c r="AJ167" i="19"/>
  <c r="AI167" i="19"/>
  <c r="AC167" i="19"/>
  <c r="AB167" i="19"/>
  <c r="AA167" i="19"/>
  <c r="V167" i="19"/>
  <c r="D167" i="19"/>
  <c r="AJ166" i="19"/>
  <c r="AI166" i="19"/>
  <c r="AC166" i="19"/>
  <c r="AB166" i="19"/>
  <c r="AA166" i="19"/>
  <c r="V166" i="19"/>
  <c r="D166" i="19"/>
  <c r="AJ165" i="19"/>
  <c r="AI165" i="19"/>
  <c r="AC165" i="19"/>
  <c r="AB165" i="19"/>
  <c r="AA165" i="19"/>
  <c r="V165" i="19"/>
  <c r="D165" i="19"/>
  <c r="AJ164" i="19"/>
  <c r="AI164" i="19"/>
  <c r="AC164" i="19"/>
  <c r="AB164" i="19"/>
  <c r="AA164" i="19"/>
  <c r="V164" i="19"/>
  <c r="D164" i="19"/>
  <c r="AJ163" i="19"/>
  <c r="AI163" i="19"/>
  <c r="AC163" i="19"/>
  <c r="AB163" i="19"/>
  <c r="AA163" i="19"/>
  <c r="V163" i="19"/>
  <c r="D163" i="19"/>
  <c r="AJ162" i="19"/>
  <c r="AI162" i="19"/>
  <c r="AC162" i="19"/>
  <c r="AB162" i="19"/>
  <c r="AA162" i="19"/>
  <c r="V162" i="19"/>
  <c r="D162" i="19"/>
  <c r="AJ161" i="19"/>
  <c r="AI161" i="19"/>
  <c r="AC161" i="19"/>
  <c r="AB161" i="19"/>
  <c r="AA161" i="19"/>
  <c r="V161" i="19"/>
  <c r="D161" i="19"/>
  <c r="AJ160" i="19"/>
  <c r="AI160" i="19"/>
  <c r="AC160" i="19"/>
  <c r="AB160" i="19"/>
  <c r="AA160" i="19"/>
  <c r="V160" i="19"/>
  <c r="D160" i="19"/>
  <c r="AJ159" i="19"/>
  <c r="AI159" i="19"/>
  <c r="AC159" i="19"/>
  <c r="AA159" i="19"/>
  <c r="V159" i="19"/>
  <c r="D159" i="19"/>
  <c r="AJ158" i="19"/>
  <c r="AI158" i="19"/>
  <c r="AC158" i="19"/>
  <c r="AB158" i="19"/>
  <c r="AA158" i="19"/>
  <c r="V158" i="19"/>
  <c r="D158" i="19"/>
  <c r="AJ157" i="19"/>
  <c r="AI157" i="19"/>
  <c r="AC157" i="19"/>
  <c r="AB157" i="19"/>
  <c r="AA157" i="19"/>
  <c r="D157" i="19"/>
  <c r="AJ156" i="19"/>
  <c r="AI156" i="19"/>
  <c r="AC156" i="19"/>
  <c r="AB156" i="19"/>
  <c r="AA156" i="19"/>
  <c r="D156" i="19"/>
  <c r="AJ155" i="19"/>
  <c r="AI155" i="19"/>
  <c r="AC155" i="19"/>
  <c r="AB155" i="19"/>
  <c r="AA155" i="19"/>
  <c r="D155" i="19"/>
  <c r="AJ154" i="19"/>
  <c r="AI154" i="19"/>
  <c r="AC154" i="19"/>
  <c r="AB154" i="19"/>
  <c r="AA154" i="19"/>
  <c r="D154" i="19"/>
  <c r="AJ153" i="19"/>
  <c r="AI153" i="19"/>
  <c r="AC153" i="19"/>
  <c r="AB153" i="19"/>
  <c r="AA153" i="19"/>
  <c r="D153" i="19"/>
  <c r="AJ152" i="19"/>
  <c r="AI152" i="19"/>
  <c r="AC152" i="19"/>
  <c r="AB152" i="19"/>
  <c r="AA152" i="19"/>
  <c r="D152" i="19"/>
  <c r="AJ151" i="19"/>
  <c r="AI151" i="19"/>
  <c r="AC151" i="19"/>
  <c r="AB151" i="19"/>
  <c r="AA151" i="19"/>
  <c r="D151" i="19"/>
  <c r="AJ150" i="19"/>
  <c r="AI150" i="19"/>
  <c r="AC150" i="19"/>
  <c r="AB150" i="19"/>
  <c r="AA150" i="19"/>
  <c r="D150" i="19"/>
  <c r="AJ149" i="19"/>
  <c r="AI149" i="19"/>
  <c r="AC149" i="19"/>
  <c r="AB149" i="19"/>
  <c r="AA149" i="19"/>
  <c r="D149" i="19"/>
  <c r="AJ148" i="19"/>
  <c r="AI148" i="19"/>
  <c r="AC148" i="19"/>
  <c r="AB148" i="19"/>
  <c r="AA148" i="19"/>
  <c r="D148" i="19"/>
  <c r="AJ147" i="19"/>
  <c r="AI147" i="19"/>
  <c r="AC147" i="19"/>
  <c r="AB147" i="19"/>
  <c r="AA147" i="19"/>
  <c r="D147" i="19"/>
  <c r="AJ146" i="19"/>
  <c r="AI146" i="19"/>
  <c r="AC146" i="19"/>
  <c r="AB146" i="19"/>
  <c r="AA146" i="19"/>
  <c r="D146" i="19"/>
  <c r="AJ145" i="19"/>
  <c r="AI145" i="19"/>
  <c r="AC145" i="19"/>
  <c r="AB145" i="19"/>
  <c r="AA145" i="19"/>
  <c r="D145" i="19"/>
  <c r="AJ144" i="19"/>
  <c r="AI144" i="19"/>
  <c r="AC144" i="19"/>
  <c r="AB144" i="19"/>
  <c r="AA144" i="19"/>
  <c r="D144" i="19"/>
  <c r="AJ143" i="19"/>
  <c r="AI143" i="19"/>
  <c r="AC143" i="19"/>
  <c r="AB143" i="19"/>
  <c r="AA143" i="19"/>
  <c r="D143" i="19"/>
  <c r="AJ142" i="19"/>
  <c r="AI142" i="19"/>
  <c r="AC142" i="19"/>
  <c r="AB142" i="19"/>
  <c r="AA142" i="19"/>
  <c r="D142" i="19"/>
  <c r="AJ141" i="19"/>
  <c r="AI141" i="19"/>
  <c r="AC141" i="19"/>
  <c r="AB141" i="19"/>
  <c r="AA141" i="19"/>
  <c r="D141" i="19"/>
  <c r="AJ140" i="19"/>
  <c r="AI140" i="19"/>
  <c r="AC140" i="19"/>
  <c r="AB140" i="19"/>
  <c r="AA140" i="19"/>
  <c r="D140" i="19"/>
  <c r="AJ139" i="19"/>
  <c r="AI139" i="19"/>
  <c r="AC139" i="19"/>
  <c r="AB139" i="19"/>
  <c r="AA139" i="19"/>
  <c r="D139" i="19"/>
  <c r="AJ138" i="19"/>
  <c r="AI138" i="19"/>
  <c r="AC138" i="19"/>
  <c r="AB138" i="19"/>
  <c r="AA138" i="19"/>
  <c r="D138" i="19"/>
  <c r="AJ137" i="19"/>
  <c r="AI137" i="19"/>
  <c r="AC137" i="19"/>
  <c r="AB137" i="19"/>
  <c r="AA137" i="19"/>
  <c r="D137" i="19"/>
  <c r="AJ136" i="19"/>
  <c r="AI136" i="19"/>
  <c r="AC136" i="19"/>
  <c r="AB136" i="19"/>
  <c r="AA136" i="19"/>
  <c r="D136" i="19"/>
  <c r="AJ135" i="19"/>
  <c r="AI135" i="19"/>
  <c r="AC135" i="19"/>
  <c r="AB135" i="19"/>
  <c r="AA135" i="19"/>
  <c r="D135" i="19"/>
  <c r="AJ134" i="19"/>
  <c r="AI134" i="19"/>
  <c r="AC134" i="19"/>
  <c r="AB134" i="19"/>
  <c r="AA134" i="19"/>
  <c r="D134" i="19"/>
  <c r="AJ133" i="19"/>
  <c r="AI133" i="19"/>
  <c r="AC133" i="19"/>
  <c r="AB133" i="19"/>
  <c r="AA133" i="19"/>
  <c r="D133" i="19"/>
  <c r="AJ132" i="19"/>
  <c r="AI132" i="19"/>
  <c r="AC132" i="19"/>
  <c r="AB132" i="19"/>
  <c r="AA132" i="19"/>
  <c r="D132" i="19"/>
  <c r="AJ131" i="19"/>
  <c r="AI131" i="19"/>
  <c r="AC131" i="19"/>
  <c r="AB131" i="19"/>
  <c r="AA131" i="19"/>
  <c r="D131" i="19"/>
  <c r="AJ130" i="19"/>
  <c r="AI130" i="19"/>
  <c r="AC130" i="19"/>
  <c r="AB130" i="19"/>
  <c r="AA130" i="19"/>
  <c r="D130" i="19"/>
  <c r="AJ129" i="19"/>
  <c r="AI129" i="19"/>
  <c r="AC129" i="19"/>
  <c r="AB129" i="19"/>
  <c r="AA129" i="19"/>
  <c r="D129" i="19"/>
  <c r="AJ128" i="19"/>
  <c r="AI128" i="19"/>
  <c r="AE128" i="19"/>
  <c r="AC128" i="19"/>
  <c r="AB128" i="19"/>
  <c r="AA128" i="19"/>
  <c r="D128" i="19"/>
  <c r="AJ127" i="19"/>
  <c r="AI127" i="19"/>
  <c r="AE127" i="19"/>
  <c r="AC127" i="19"/>
  <c r="AB127" i="19"/>
  <c r="AA127" i="19"/>
  <c r="D127" i="19"/>
  <c r="AJ126" i="19"/>
  <c r="AI126" i="19"/>
  <c r="AC126" i="19"/>
  <c r="AB126" i="19"/>
  <c r="AA126" i="19"/>
  <c r="D126" i="19"/>
  <c r="AJ125" i="19"/>
  <c r="AI125" i="19"/>
  <c r="AC125" i="19"/>
  <c r="AB125" i="19"/>
  <c r="AA125" i="19"/>
  <c r="D125" i="19"/>
  <c r="AJ124" i="19"/>
  <c r="AI124" i="19"/>
  <c r="AC124" i="19"/>
  <c r="AB124" i="19"/>
  <c r="AA124" i="19"/>
  <c r="D124" i="19"/>
  <c r="AJ123" i="19"/>
  <c r="AI123" i="19"/>
  <c r="AC123" i="19"/>
  <c r="AB123" i="19"/>
  <c r="AA123" i="19"/>
  <c r="D123" i="19"/>
  <c r="AJ122" i="19"/>
  <c r="AI122" i="19"/>
  <c r="AC122" i="19"/>
  <c r="AB122" i="19"/>
  <c r="AA122" i="19"/>
  <c r="D122" i="19"/>
  <c r="AJ121" i="19"/>
  <c r="AI121" i="19"/>
  <c r="AC121" i="19"/>
  <c r="AB121" i="19"/>
  <c r="AA121" i="19"/>
  <c r="D121" i="19"/>
  <c r="AJ120" i="19"/>
  <c r="AI120" i="19"/>
  <c r="AC120" i="19"/>
  <c r="AB120" i="19"/>
  <c r="AA120" i="19"/>
  <c r="D120" i="19"/>
  <c r="AJ119" i="19"/>
  <c r="AI119" i="19"/>
  <c r="AC119" i="19"/>
  <c r="AB119" i="19"/>
  <c r="AA119" i="19"/>
  <c r="D119" i="19"/>
  <c r="AJ118" i="19"/>
  <c r="AI118" i="19"/>
  <c r="AC118" i="19"/>
  <c r="AB118" i="19"/>
  <c r="AA118" i="19"/>
  <c r="D118" i="19"/>
  <c r="AJ117" i="19"/>
  <c r="AI117" i="19"/>
  <c r="AC117" i="19"/>
  <c r="AB117" i="19"/>
  <c r="AA117" i="19"/>
  <c r="D117" i="19"/>
  <c r="AJ116" i="19"/>
  <c r="AI116" i="19"/>
  <c r="AC116" i="19"/>
  <c r="AB116" i="19"/>
  <c r="AA116" i="19"/>
  <c r="D116" i="19"/>
  <c r="AJ115" i="19"/>
  <c r="AI115" i="19"/>
  <c r="AC115" i="19"/>
  <c r="AB115" i="19"/>
  <c r="AA115" i="19"/>
  <c r="D115" i="19"/>
  <c r="AJ114" i="19"/>
  <c r="AI114" i="19"/>
  <c r="AC114" i="19"/>
  <c r="AB114" i="19"/>
  <c r="AA114" i="19"/>
  <c r="D114" i="19"/>
  <c r="AJ113" i="19"/>
  <c r="AI113" i="19"/>
  <c r="AC113" i="19"/>
  <c r="AB113" i="19"/>
  <c r="AA113" i="19"/>
  <c r="D113" i="19"/>
  <c r="AJ112" i="19"/>
  <c r="AI112" i="19"/>
  <c r="AC112" i="19"/>
  <c r="AB112" i="19"/>
  <c r="AA112" i="19"/>
  <c r="D112" i="19"/>
  <c r="AJ111" i="19"/>
  <c r="AI111" i="19"/>
  <c r="AC111" i="19"/>
  <c r="AB111" i="19"/>
  <c r="AA111" i="19"/>
  <c r="D111" i="19"/>
  <c r="AJ110" i="19"/>
  <c r="AI110" i="19"/>
  <c r="AC110" i="19"/>
  <c r="AB110" i="19"/>
  <c r="AA110" i="19"/>
  <c r="D110" i="19"/>
  <c r="AJ109" i="19"/>
  <c r="AI109" i="19"/>
  <c r="AC109" i="19"/>
  <c r="AB109" i="19"/>
  <c r="AA109" i="19"/>
  <c r="D109" i="19"/>
  <c r="AJ108" i="19"/>
  <c r="AI108" i="19"/>
  <c r="AC108" i="19"/>
  <c r="AB108" i="19"/>
  <c r="AA108" i="19"/>
  <c r="D108" i="19"/>
  <c r="AJ107" i="19"/>
  <c r="AI107" i="19"/>
  <c r="AC107" i="19"/>
  <c r="AB107" i="19"/>
  <c r="AA107" i="19"/>
  <c r="D107" i="19"/>
  <c r="AJ106" i="19"/>
  <c r="AI106" i="19"/>
  <c r="AC106" i="19"/>
  <c r="AB106" i="19"/>
  <c r="AA106" i="19"/>
  <c r="D106" i="19"/>
  <c r="AJ105" i="19"/>
  <c r="AI105" i="19"/>
  <c r="AC105" i="19"/>
  <c r="AB105" i="19"/>
  <c r="AA105" i="19"/>
  <c r="D105" i="19"/>
  <c r="AJ104" i="19"/>
  <c r="AI104" i="19"/>
  <c r="AC104" i="19"/>
  <c r="AB104" i="19"/>
  <c r="AA104" i="19"/>
  <c r="D104" i="19"/>
  <c r="AJ103" i="19"/>
  <c r="AI103" i="19"/>
  <c r="AC103" i="19"/>
  <c r="AB103" i="19"/>
  <c r="AA103" i="19"/>
  <c r="D103" i="19"/>
  <c r="AJ102" i="19"/>
  <c r="AI102" i="19"/>
  <c r="AC102" i="19"/>
  <c r="AB102" i="19"/>
  <c r="AA102" i="19"/>
  <c r="D102" i="19"/>
  <c r="AJ101" i="19"/>
  <c r="AI101" i="19"/>
  <c r="AC101" i="19"/>
  <c r="AB101" i="19"/>
  <c r="AA101" i="19"/>
  <c r="D101" i="19"/>
  <c r="AJ100" i="19"/>
  <c r="AI100" i="19"/>
  <c r="AC100" i="19"/>
  <c r="AB100" i="19"/>
  <c r="AA100" i="19"/>
  <c r="D100" i="19"/>
  <c r="AJ99" i="19"/>
  <c r="AI99" i="19"/>
  <c r="AC99" i="19"/>
  <c r="AB99" i="19"/>
  <c r="AA99" i="19"/>
  <c r="D99" i="19"/>
  <c r="AJ98" i="19"/>
  <c r="AI98" i="19"/>
  <c r="AC98" i="19"/>
  <c r="AB98" i="19"/>
  <c r="AA98" i="19"/>
  <c r="D98" i="19"/>
  <c r="AJ97" i="19"/>
  <c r="AI97" i="19"/>
  <c r="AC97" i="19"/>
  <c r="AB97" i="19"/>
  <c r="AA97" i="19"/>
  <c r="D97" i="19"/>
  <c r="AJ96" i="19"/>
  <c r="AI96" i="19"/>
  <c r="AC96" i="19"/>
  <c r="AB96" i="19"/>
  <c r="AA96" i="19"/>
  <c r="D96" i="19"/>
  <c r="AJ95" i="19"/>
  <c r="AI95" i="19"/>
  <c r="AC95" i="19"/>
  <c r="AB95" i="19"/>
  <c r="AA95" i="19"/>
  <c r="D95" i="19"/>
  <c r="AJ94" i="19"/>
  <c r="AI94" i="19"/>
  <c r="AC94" i="19"/>
  <c r="AB94" i="19"/>
  <c r="AA94" i="19"/>
  <c r="D94" i="19"/>
  <c r="AJ93" i="19"/>
  <c r="AI93" i="19"/>
  <c r="AC93" i="19"/>
  <c r="AB93" i="19"/>
  <c r="AA93" i="19"/>
  <c r="D93" i="19"/>
  <c r="AJ92" i="19"/>
  <c r="AI92" i="19"/>
  <c r="AC92" i="19"/>
  <c r="AB92" i="19"/>
  <c r="AA92" i="19"/>
  <c r="D92" i="19"/>
  <c r="AJ91" i="19"/>
  <c r="AI91" i="19"/>
  <c r="AC91" i="19"/>
  <c r="AB91" i="19"/>
  <c r="AA91" i="19"/>
  <c r="D91" i="19"/>
  <c r="AJ90" i="19"/>
  <c r="AI90" i="19"/>
  <c r="AC90" i="19"/>
  <c r="AB90" i="19"/>
  <c r="AA90" i="19"/>
  <c r="D90" i="19"/>
  <c r="AJ89" i="19"/>
  <c r="AI89" i="19"/>
  <c r="AC89" i="19"/>
  <c r="AB89" i="19"/>
  <c r="AA89" i="19"/>
  <c r="D89" i="19"/>
  <c r="AJ88" i="19"/>
  <c r="AI88" i="19"/>
  <c r="AC88" i="19"/>
  <c r="AB88" i="19"/>
  <c r="AA88" i="19"/>
  <c r="D88" i="19"/>
  <c r="AJ87" i="19"/>
  <c r="AI87" i="19"/>
  <c r="AC87" i="19"/>
  <c r="AB87" i="19"/>
  <c r="AA87" i="19"/>
  <c r="D87" i="19"/>
  <c r="AJ86" i="19"/>
  <c r="AI86" i="19"/>
  <c r="AC86" i="19"/>
  <c r="AB86" i="19"/>
  <c r="AA86" i="19"/>
  <c r="D86" i="19"/>
  <c r="AJ85" i="19"/>
  <c r="AI85" i="19"/>
  <c r="AC85" i="19"/>
  <c r="AB85" i="19"/>
  <c r="AA85" i="19"/>
  <c r="D85" i="19"/>
  <c r="AJ84" i="19"/>
  <c r="AI84" i="19"/>
  <c r="AC84" i="19"/>
  <c r="AB84" i="19"/>
  <c r="AA84" i="19"/>
  <c r="D84" i="19"/>
  <c r="AJ83" i="19"/>
  <c r="AI83" i="19"/>
  <c r="AC83" i="19"/>
  <c r="AB83" i="19"/>
  <c r="AA83" i="19"/>
  <c r="D83" i="19"/>
  <c r="AJ82" i="19"/>
  <c r="AI82" i="19"/>
  <c r="AC82" i="19"/>
  <c r="AB82" i="19"/>
  <c r="AA82" i="19"/>
  <c r="D82" i="19"/>
  <c r="AJ81" i="19"/>
  <c r="AI81" i="19"/>
  <c r="AC81" i="19"/>
  <c r="AB81" i="19"/>
  <c r="AA81" i="19"/>
  <c r="D81" i="19"/>
  <c r="AJ80" i="19"/>
  <c r="AI80" i="19"/>
  <c r="AC80" i="19"/>
  <c r="AB80" i="19"/>
  <c r="AA80" i="19"/>
  <c r="D80" i="19"/>
  <c r="AJ79" i="19"/>
  <c r="AI79" i="19"/>
  <c r="AC79" i="19"/>
  <c r="AB79" i="19"/>
  <c r="AA79" i="19"/>
  <c r="D79" i="19"/>
  <c r="AJ78" i="19"/>
  <c r="AI78" i="19"/>
  <c r="AC78" i="19"/>
  <c r="AB78" i="19"/>
  <c r="AA78" i="19"/>
  <c r="D78" i="19"/>
  <c r="AJ77" i="19"/>
  <c r="AI77" i="19"/>
  <c r="AC77" i="19"/>
  <c r="AB77" i="19"/>
  <c r="AA77" i="19"/>
  <c r="D77" i="19"/>
  <c r="AJ76" i="19"/>
  <c r="AI76" i="19"/>
  <c r="AC76" i="19"/>
  <c r="AB76" i="19"/>
  <c r="AA76" i="19"/>
  <c r="D76" i="19"/>
  <c r="AJ75" i="19"/>
  <c r="AI75" i="19"/>
  <c r="AC75" i="19"/>
  <c r="AB75" i="19"/>
  <c r="AA75" i="19"/>
  <c r="D75" i="19"/>
  <c r="AJ74" i="19"/>
  <c r="AI74" i="19"/>
  <c r="AC74" i="19"/>
  <c r="AB74" i="19"/>
  <c r="AA74" i="19"/>
  <c r="D74" i="19"/>
  <c r="AJ73" i="19"/>
  <c r="AI73" i="19"/>
  <c r="AC73" i="19"/>
  <c r="AB73" i="19"/>
  <c r="AA73" i="19"/>
  <c r="D73" i="19"/>
  <c r="AJ72" i="19"/>
  <c r="AI72" i="19"/>
  <c r="AC72" i="19"/>
  <c r="AB72" i="19"/>
  <c r="AA72" i="19"/>
  <c r="D72" i="19"/>
  <c r="AJ71" i="19"/>
  <c r="AI71" i="19"/>
  <c r="AC71" i="19"/>
  <c r="AB71" i="19"/>
  <c r="AA71" i="19"/>
  <c r="D71" i="19"/>
  <c r="AJ70" i="19"/>
  <c r="AI70" i="19"/>
  <c r="AC70" i="19"/>
  <c r="AB70" i="19"/>
  <c r="AA70" i="19"/>
  <c r="D70" i="19"/>
  <c r="AJ69" i="19"/>
  <c r="AI69" i="19"/>
  <c r="AC69" i="19"/>
  <c r="AB69" i="19"/>
  <c r="AA69" i="19"/>
  <c r="D69" i="19"/>
  <c r="AJ68" i="19"/>
  <c r="AI68" i="19"/>
  <c r="AC68" i="19"/>
  <c r="AB68" i="19"/>
  <c r="AA68" i="19"/>
  <c r="D68" i="19"/>
  <c r="AJ67" i="19"/>
  <c r="AI67" i="19"/>
  <c r="AC67" i="19"/>
  <c r="AB67" i="19"/>
  <c r="AA67" i="19"/>
  <c r="D67" i="19"/>
  <c r="AJ66" i="19"/>
  <c r="AI66" i="19"/>
  <c r="AC66" i="19"/>
  <c r="AB66" i="19"/>
  <c r="AA66" i="19"/>
  <c r="D66" i="19"/>
  <c r="AJ65" i="19"/>
  <c r="AI65" i="19"/>
  <c r="AC65" i="19"/>
  <c r="AB65" i="19"/>
  <c r="AA65" i="19"/>
  <c r="D65" i="19"/>
  <c r="AJ64" i="19"/>
  <c r="AI64" i="19"/>
  <c r="AC64" i="19"/>
  <c r="AB64" i="19"/>
  <c r="AA64" i="19"/>
  <c r="D64" i="19"/>
  <c r="AJ63" i="19"/>
  <c r="AI63" i="19"/>
  <c r="AC63" i="19"/>
  <c r="AB63" i="19"/>
  <c r="AA63" i="19"/>
  <c r="D63" i="19"/>
  <c r="AJ62" i="19"/>
  <c r="AI62" i="19"/>
  <c r="AC62" i="19"/>
  <c r="AB62" i="19"/>
  <c r="AA62" i="19"/>
  <c r="D62" i="19"/>
  <c r="AJ61" i="19"/>
  <c r="AI61" i="19"/>
  <c r="AC61" i="19"/>
  <c r="AB61" i="19"/>
  <c r="AA61" i="19"/>
  <c r="D61" i="19"/>
  <c r="AJ60" i="19"/>
  <c r="AI60" i="19"/>
  <c r="AC60" i="19"/>
  <c r="AB60" i="19"/>
  <c r="AA60" i="19"/>
  <c r="D60" i="19"/>
  <c r="AJ59" i="19"/>
  <c r="AI59" i="19"/>
  <c r="AC59" i="19"/>
  <c r="AB59" i="19"/>
  <c r="AA59" i="19"/>
  <c r="D59" i="19"/>
  <c r="AJ58" i="19"/>
  <c r="AI58" i="19"/>
  <c r="AC58" i="19"/>
  <c r="AB58" i="19"/>
  <c r="AA58" i="19"/>
  <c r="D58" i="19"/>
  <c r="AJ57" i="19"/>
  <c r="AI57" i="19"/>
  <c r="AC57" i="19"/>
  <c r="AB57" i="19"/>
  <c r="AA57" i="19"/>
  <c r="D57" i="19"/>
  <c r="AJ56" i="19"/>
  <c r="AI56" i="19"/>
  <c r="AC56" i="19"/>
  <c r="AB56" i="19"/>
  <c r="AA56" i="19"/>
  <c r="D56" i="19"/>
  <c r="AJ55" i="19"/>
  <c r="AI55" i="19"/>
  <c r="AC55" i="19"/>
  <c r="AB55" i="19"/>
  <c r="AA55" i="19"/>
  <c r="D55" i="19"/>
  <c r="AJ54" i="19"/>
  <c r="AI54" i="19"/>
  <c r="AC54" i="19"/>
  <c r="AB54" i="19"/>
  <c r="AA54" i="19"/>
  <c r="D54" i="19"/>
  <c r="AJ53" i="19"/>
  <c r="AI53" i="19"/>
  <c r="AC53" i="19"/>
  <c r="AB53" i="19"/>
  <c r="AA53" i="19"/>
  <c r="D53" i="19"/>
  <c r="AJ52" i="19"/>
  <c r="AI52" i="19"/>
  <c r="AC52" i="19"/>
  <c r="AB52" i="19"/>
  <c r="AA52" i="19"/>
  <c r="D52" i="19"/>
  <c r="AJ51" i="19"/>
  <c r="AI51" i="19"/>
  <c r="AC51" i="19"/>
  <c r="AB51" i="19"/>
  <c r="AA51" i="19"/>
  <c r="D51" i="19"/>
  <c r="AJ50" i="19"/>
  <c r="AI50" i="19"/>
  <c r="AC50" i="19"/>
  <c r="AB50" i="19"/>
  <c r="AA50" i="19"/>
  <c r="D50" i="19"/>
  <c r="AJ49" i="19"/>
  <c r="AI49" i="19"/>
  <c r="AC49" i="19"/>
  <c r="AB49" i="19"/>
  <c r="AA49" i="19"/>
  <c r="D49" i="19"/>
  <c r="AJ48" i="19"/>
  <c r="AI48" i="19"/>
  <c r="AC48" i="19"/>
  <c r="AB48" i="19"/>
  <c r="AA48" i="19"/>
  <c r="D48" i="19"/>
  <c r="AJ47" i="19"/>
  <c r="AI47" i="19"/>
  <c r="AC47" i="19"/>
  <c r="AB47" i="19"/>
  <c r="AA47" i="19"/>
  <c r="D47" i="19"/>
  <c r="AJ46" i="19"/>
  <c r="AI46" i="19"/>
  <c r="AC46" i="19"/>
  <c r="AB46" i="19"/>
  <c r="AA46" i="19"/>
  <c r="D46" i="19"/>
  <c r="AJ45" i="19"/>
  <c r="AI45" i="19"/>
  <c r="AC45" i="19"/>
  <c r="AB45" i="19"/>
  <c r="AA45" i="19"/>
  <c r="D45" i="19"/>
  <c r="AJ44" i="19"/>
  <c r="AI44" i="19"/>
  <c r="AC44" i="19"/>
  <c r="AB44" i="19"/>
  <c r="AA44" i="19"/>
  <c r="D44" i="19"/>
  <c r="AJ43" i="19"/>
  <c r="AI43" i="19"/>
  <c r="AC43" i="19"/>
  <c r="AB43" i="19"/>
  <c r="AA43" i="19"/>
  <c r="D43" i="19"/>
  <c r="AJ42" i="19"/>
  <c r="AI42" i="19"/>
  <c r="AC42" i="19"/>
  <c r="AB42" i="19"/>
  <c r="AA42" i="19"/>
  <c r="D42" i="19"/>
  <c r="AJ41" i="19"/>
  <c r="AI41" i="19"/>
  <c r="AC41" i="19"/>
  <c r="AB41" i="19"/>
  <c r="AA41" i="19"/>
  <c r="D41" i="19"/>
  <c r="AJ40" i="19"/>
  <c r="AI40" i="19"/>
  <c r="AC40" i="19"/>
  <c r="AB40" i="19"/>
  <c r="AA40" i="19"/>
  <c r="D40" i="19"/>
  <c r="AJ39" i="19"/>
  <c r="AI39" i="19"/>
  <c r="AC39" i="19"/>
  <c r="AB39" i="19"/>
  <c r="AA39" i="19"/>
  <c r="D39" i="19"/>
  <c r="AJ38" i="19"/>
  <c r="AI38" i="19"/>
  <c r="AC38" i="19"/>
  <c r="AB38" i="19"/>
  <c r="AA38" i="19"/>
  <c r="D38" i="19"/>
  <c r="AJ37" i="19"/>
  <c r="AI37" i="19"/>
  <c r="AC37" i="19"/>
  <c r="AB37" i="19"/>
  <c r="AA37" i="19"/>
  <c r="D37" i="19"/>
  <c r="AJ36" i="19"/>
  <c r="AI36" i="19"/>
  <c r="AC36" i="19"/>
  <c r="AB36" i="19"/>
  <c r="AA36" i="19"/>
  <c r="D36" i="19"/>
  <c r="AJ35" i="19"/>
  <c r="AI35" i="19"/>
  <c r="AC35" i="19"/>
  <c r="AB35" i="19"/>
  <c r="AA35" i="19"/>
  <c r="D35" i="19"/>
  <c r="AJ34" i="19"/>
  <c r="AI34" i="19"/>
  <c r="AC34" i="19"/>
  <c r="AB34" i="19"/>
  <c r="AA34" i="19"/>
  <c r="D34" i="19"/>
  <c r="AJ33" i="19"/>
  <c r="AI33" i="19"/>
  <c r="AC33" i="19"/>
  <c r="AB33" i="19"/>
  <c r="AA33" i="19"/>
  <c r="D33" i="19"/>
  <c r="AJ32" i="19"/>
  <c r="AI32" i="19"/>
  <c r="AC32" i="19"/>
  <c r="AB32" i="19"/>
  <c r="AA32" i="19"/>
  <c r="D32" i="19"/>
  <c r="AJ31" i="19"/>
  <c r="AI31" i="19"/>
  <c r="AC31" i="19"/>
  <c r="AB31" i="19"/>
  <c r="AA31" i="19"/>
  <c r="D31" i="19"/>
  <c r="AJ30" i="19"/>
  <c r="AI30" i="19"/>
  <c r="AC30" i="19"/>
  <c r="AB30" i="19"/>
  <c r="AA30" i="19"/>
  <c r="D30" i="19"/>
  <c r="AJ29" i="19"/>
  <c r="AI29" i="19"/>
  <c r="AC29" i="19"/>
  <c r="AB29" i="19"/>
  <c r="AA29" i="19"/>
  <c r="D29" i="19"/>
  <c r="AJ28" i="19"/>
  <c r="AI28" i="19"/>
  <c r="AC28" i="19"/>
  <c r="AB28" i="19"/>
  <c r="AA28" i="19"/>
  <c r="D28" i="19"/>
  <c r="AJ27" i="19"/>
  <c r="AI27" i="19"/>
  <c r="AC27" i="19"/>
  <c r="AB27" i="19"/>
  <c r="AA27" i="19"/>
  <c r="D27" i="19"/>
  <c r="AJ26" i="19"/>
  <c r="AI26" i="19"/>
  <c r="AE26" i="19"/>
  <c r="AC26" i="19"/>
  <c r="AB26" i="19"/>
  <c r="AA26" i="19"/>
  <c r="D26" i="19"/>
  <c r="AJ25" i="19"/>
  <c r="AI25" i="19"/>
  <c r="AE25" i="19"/>
  <c r="AC25" i="19"/>
  <c r="AB25" i="19"/>
  <c r="AA25" i="19"/>
  <c r="D25" i="19"/>
  <c r="AJ24" i="19"/>
  <c r="AI24" i="19"/>
  <c r="AE24" i="19"/>
  <c r="AC24" i="19"/>
  <c r="AB24" i="19"/>
  <c r="AA24" i="19"/>
  <c r="D24" i="19"/>
  <c r="AJ23" i="19"/>
  <c r="AI23" i="19"/>
  <c r="AE23" i="19"/>
  <c r="AC23" i="19"/>
  <c r="AB23" i="19"/>
  <c r="AA23" i="19"/>
  <c r="D23" i="19"/>
  <c r="AJ22" i="19"/>
  <c r="AI22" i="19"/>
  <c r="AE22" i="19"/>
  <c r="AC22" i="19"/>
  <c r="AB22" i="19"/>
  <c r="AA22" i="19"/>
  <c r="D22" i="19"/>
  <c r="AJ21" i="19"/>
  <c r="AI21" i="19"/>
  <c r="AE21" i="19"/>
  <c r="AC21" i="19"/>
  <c r="AB21" i="19"/>
  <c r="AA21" i="19"/>
  <c r="D21" i="19"/>
  <c r="AJ20" i="19"/>
  <c r="AI20" i="19"/>
  <c r="AE20" i="19"/>
  <c r="AC20" i="19"/>
  <c r="AB20" i="19"/>
  <c r="AA20" i="19"/>
  <c r="D20" i="19"/>
  <c r="AJ19" i="19"/>
  <c r="AI19" i="19"/>
  <c r="AE19" i="19"/>
  <c r="AC19" i="19"/>
  <c r="AB19" i="19"/>
  <c r="AA19" i="19"/>
  <c r="D19" i="19"/>
  <c r="AJ18" i="19"/>
  <c r="AI18" i="19"/>
  <c r="AE18" i="19"/>
  <c r="AC18" i="19"/>
  <c r="AB18" i="19"/>
  <c r="AA18" i="19"/>
  <c r="D18" i="19"/>
  <c r="AJ17" i="19"/>
  <c r="AI17" i="19"/>
  <c r="AE17" i="19"/>
  <c r="AC17" i="19"/>
  <c r="AB17" i="19"/>
  <c r="AA17" i="19"/>
  <c r="D17" i="19"/>
  <c r="AJ16" i="19"/>
  <c r="AI16" i="19"/>
  <c r="AE16" i="19"/>
  <c r="AC16" i="19"/>
  <c r="AB16" i="19"/>
  <c r="AA16" i="19"/>
  <c r="D16" i="19"/>
  <c r="AJ15" i="19"/>
  <c r="AI15" i="19"/>
  <c r="AE15" i="19"/>
  <c r="AC15" i="19"/>
  <c r="AB15" i="19"/>
  <c r="AA15" i="19"/>
  <c r="D15" i="19"/>
  <c r="AJ14" i="19"/>
  <c r="AI14" i="19"/>
  <c r="AE14" i="19"/>
  <c r="AC14" i="19"/>
  <c r="AB14" i="19"/>
  <c r="AA14" i="19"/>
  <c r="D14" i="19"/>
  <c r="AJ13" i="19"/>
  <c r="AI13" i="19"/>
  <c r="AE13" i="19"/>
  <c r="AC13" i="19"/>
  <c r="AB13" i="19"/>
  <c r="AA13" i="19"/>
  <c r="D13" i="19"/>
  <c r="AJ12" i="19"/>
  <c r="AI12" i="19"/>
  <c r="AE12" i="19"/>
  <c r="AC12" i="19"/>
  <c r="AB12" i="19"/>
  <c r="AA12" i="19"/>
  <c r="D12" i="19"/>
  <c r="AJ11" i="19"/>
  <c r="AI11" i="19"/>
  <c r="AE11" i="19"/>
  <c r="AC11" i="19"/>
  <c r="AB11" i="19"/>
  <c r="AA11" i="19"/>
  <c r="D11" i="19"/>
  <c r="AJ10" i="19"/>
  <c r="AI10" i="19"/>
  <c r="AE10" i="19"/>
  <c r="AC10" i="19"/>
  <c r="AB10" i="19"/>
  <c r="AA10" i="19"/>
  <c r="D10" i="19"/>
  <c r="AJ9" i="19"/>
  <c r="AI9" i="19"/>
  <c r="AE9" i="19"/>
  <c r="AC9" i="19"/>
  <c r="AB9" i="19"/>
  <c r="AA9" i="19"/>
  <c r="D9" i="19"/>
  <c r="AJ8" i="19"/>
  <c r="AI8" i="19"/>
  <c r="AE8" i="19"/>
  <c r="AC8" i="19"/>
  <c r="AB8" i="19"/>
  <c r="AA8" i="19"/>
  <c r="D8" i="19"/>
  <c r="AJ7" i="19"/>
  <c r="AI7" i="19"/>
  <c r="AE7" i="19"/>
  <c r="AC7" i="19"/>
  <c r="AB7" i="19"/>
  <c r="AA7" i="19"/>
  <c r="D7" i="19"/>
  <c r="AJ6" i="19"/>
  <c r="AI6" i="19"/>
  <c r="AE6" i="19"/>
  <c r="AC6" i="19"/>
  <c r="AB6" i="19"/>
  <c r="AA6" i="19"/>
  <c r="D6" i="19"/>
  <c r="AJ5" i="19"/>
  <c r="AI5" i="19"/>
  <c r="AE5" i="19"/>
  <c r="AC5" i="19"/>
  <c r="AB5" i="19"/>
  <c r="AA5" i="19"/>
  <c r="D5" i="19"/>
  <c r="AJ4" i="19"/>
  <c r="AI4" i="19"/>
  <c r="AE4" i="19"/>
  <c r="AC4" i="19"/>
  <c r="AB4" i="19"/>
  <c r="AA4" i="19"/>
  <c r="D4" i="19"/>
  <c r="AJ3" i="19"/>
  <c r="AI3" i="19"/>
  <c r="AE3" i="19"/>
  <c r="AC3" i="19"/>
  <c r="AB3" i="19"/>
  <c r="AA3" i="19"/>
  <c r="D3" i="19"/>
  <c r="AJ2" i="19"/>
  <c r="AI2" i="19"/>
  <c r="AE2" i="19"/>
  <c r="AC2" i="19"/>
  <c r="AB2" i="19"/>
  <c r="AA2" i="19"/>
  <c r="D2" i="19"/>
  <c r="M14" i="18" l="1"/>
  <c r="O14" i="18" s="1"/>
  <c r="U15" i="11"/>
  <c r="U16" i="11"/>
  <c r="U17" i="11"/>
  <c r="O15" i="11"/>
  <c r="O16" i="11"/>
  <c r="O17" i="11"/>
  <c r="C8" i="18" l="1"/>
  <c r="H22" i="20" l="1"/>
  <c r="K20" i="20"/>
  <c r="N20" i="20" s="1"/>
  <c r="K19" i="20"/>
  <c r="N19" i="20" s="1"/>
  <c r="K18" i="20"/>
  <c r="P18" i="20" s="1"/>
  <c r="K17" i="20"/>
  <c r="P17" i="20" s="1"/>
  <c r="K16" i="20"/>
  <c r="N16" i="20" s="1"/>
  <c r="K15" i="20"/>
  <c r="K14" i="20"/>
  <c r="P14" i="20" s="1"/>
  <c r="K13" i="20"/>
  <c r="P13" i="20" s="1"/>
  <c r="C8" i="20"/>
  <c r="N18" i="20" l="1"/>
  <c r="N15" i="20"/>
  <c r="M13" i="20"/>
  <c r="O13" i="20" s="1"/>
  <c r="M14" i="20"/>
  <c r="O14" i="20" s="1"/>
  <c r="N14" i="20"/>
  <c r="M17" i="20"/>
  <c r="O17" i="20" s="1"/>
  <c r="M18" i="20"/>
  <c r="O18" i="20" s="1"/>
  <c r="P16" i="20"/>
  <c r="M16" i="20" s="1"/>
  <c r="O16" i="20" s="1"/>
  <c r="P20" i="20"/>
  <c r="N13" i="20"/>
  <c r="P15" i="20"/>
  <c r="M15" i="20" s="1"/>
  <c r="O15" i="20" s="1"/>
  <c r="N17" i="20"/>
  <c r="P19" i="20"/>
  <c r="M20" i="20"/>
  <c r="O20" i="20" s="1"/>
  <c r="M19" i="20"/>
  <c r="O19" i="20" s="1"/>
  <c r="H35" i="8" l="1"/>
  <c r="U121" i="11" l="1"/>
  <c r="U122" i="11"/>
  <c r="U123" i="11"/>
  <c r="U124" i="11"/>
  <c r="U125" i="11"/>
  <c r="O121" i="11"/>
  <c r="O122" i="11"/>
  <c r="O123" i="11"/>
  <c r="O124" i="11"/>
  <c r="O125" i="11"/>
  <c r="O18" i="11"/>
  <c r="U86" i="11"/>
  <c r="U87" i="11"/>
  <c r="U108" i="11"/>
  <c r="O108" i="11"/>
  <c r="U34" i="11"/>
  <c r="O34" i="11"/>
  <c r="U35" i="11"/>
  <c r="O35" i="11"/>
  <c r="M13" i="18" l="1"/>
  <c r="O13" i="18" s="1"/>
  <c r="U3" i="11" l="1"/>
  <c r="U4" i="11"/>
  <c r="U5" i="11"/>
  <c r="U6" i="11"/>
  <c r="U7" i="11"/>
  <c r="U8" i="11"/>
  <c r="U9" i="11"/>
  <c r="U10" i="11"/>
  <c r="U11" i="11"/>
  <c r="U12" i="11"/>
  <c r="U13" i="11"/>
  <c r="U14" i="11"/>
  <c r="U19" i="11"/>
  <c r="U20" i="11"/>
  <c r="U21" i="11"/>
  <c r="U22" i="11"/>
  <c r="U23" i="11"/>
  <c r="U24" i="11"/>
  <c r="U25" i="11"/>
  <c r="U26" i="11"/>
  <c r="U27" i="11"/>
  <c r="U28" i="11"/>
  <c r="U29" i="11"/>
  <c r="U30" i="11"/>
  <c r="U31" i="11"/>
  <c r="U32" i="11"/>
  <c r="U33" i="11"/>
  <c r="U36" i="11"/>
  <c r="U37" i="11"/>
  <c r="U38" i="11"/>
  <c r="U39" i="11"/>
  <c r="U40" i="11"/>
  <c r="U41" i="11"/>
  <c r="U42" i="11"/>
  <c r="U43" i="11"/>
  <c r="U44" i="11"/>
  <c r="U45" i="11"/>
  <c r="U46" i="11"/>
  <c r="U47" i="11"/>
  <c r="U48" i="11"/>
  <c r="U49" i="11"/>
  <c r="U50" i="11"/>
  <c r="U51" i="11"/>
  <c r="U52" i="11"/>
  <c r="U53" i="11"/>
  <c r="U54" i="11"/>
  <c r="U55" i="11"/>
  <c r="U56" i="11"/>
  <c r="U57" i="11"/>
  <c r="U58" i="11"/>
  <c r="U59" i="11"/>
  <c r="U60" i="11"/>
  <c r="U61" i="11"/>
  <c r="U62" i="11"/>
  <c r="U63" i="11"/>
  <c r="U64" i="11"/>
  <c r="U65" i="11"/>
  <c r="U66" i="11"/>
  <c r="U67" i="11"/>
  <c r="U68" i="11"/>
  <c r="U69" i="11"/>
  <c r="U70" i="11"/>
  <c r="U71" i="11"/>
  <c r="U72" i="11"/>
  <c r="U73" i="11"/>
  <c r="U74" i="11"/>
  <c r="U75" i="11"/>
  <c r="U76" i="11"/>
  <c r="U77" i="11"/>
  <c r="U78" i="11"/>
  <c r="U79" i="11"/>
  <c r="U80" i="11"/>
  <c r="U81" i="11"/>
  <c r="U82" i="11"/>
  <c r="U83" i="11"/>
  <c r="U84" i="11"/>
  <c r="U85" i="11"/>
  <c r="U88" i="11"/>
  <c r="U89" i="11"/>
  <c r="U90" i="11"/>
  <c r="U91" i="11"/>
  <c r="U92" i="11"/>
  <c r="U93" i="11"/>
  <c r="U94" i="11"/>
  <c r="U95" i="11"/>
  <c r="U96" i="11"/>
  <c r="U97" i="11"/>
  <c r="U98" i="11"/>
  <c r="U99" i="11"/>
  <c r="U100" i="11"/>
  <c r="U101" i="11"/>
  <c r="U102" i="11"/>
  <c r="U103" i="11"/>
  <c r="U104" i="11"/>
  <c r="U105" i="11"/>
  <c r="U106" i="11"/>
  <c r="U107" i="11"/>
  <c r="U109" i="11"/>
  <c r="U110" i="11"/>
  <c r="U111" i="11"/>
  <c r="U112" i="11"/>
  <c r="U113" i="11"/>
  <c r="U114" i="11"/>
  <c r="U115" i="11"/>
  <c r="U116" i="11"/>
  <c r="U117" i="11"/>
  <c r="U118" i="11"/>
  <c r="U119" i="11"/>
  <c r="U120" i="11"/>
  <c r="U2" i="11"/>
  <c r="Q15" i="20" l="1"/>
  <c r="R20" i="20"/>
  <c r="R16" i="20"/>
  <c r="Q14" i="20"/>
  <c r="Q16" i="20"/>
  <c r="Q20" i="20"/>
  <c r="Q19" i="20"/>
  <c r="Q13" i="20"/>
  <c r="R13" i="20"/>
  <c r="R19" i="20"/>
  <c r="R17" i="20"/>
  <c r="R14" i="20"/>
  <c r="R15" i="20"/>
  <c r="Q17" i="20"/>
  <c r="Q18" i="20"/>
  <c r="R18" i="20"/>
  <c r="C8" i="5"/>
  <c r="S22" i="5" l="1"/>
  <c r="O8" i="15" l="1"/>
  <c r="O7" i="15"/>
  <c r="W14" i="15"/>
  <c r="W15" i="15"/>
  <c r="W16" i="15"/>
  <c r="W17" i="15"/>
  <c r="W18" i="15"/>
  <c r="W19" i="15"/>
  <c r="W20" i="15"/>
  <c r="W13" i="15"/>
  <c r="V14" i="15"/>
  <c r="V15" i="15"/>
  <c r="V16" i="15"/>
  <c r="V17" i="15"/>
  <c r="V18" i="15"/>
  <c r="V19" i="15"/>
  <c r="V20" i="15"/>
  <c r="V13" i="15"/>
  <c r="S14" i="15"/>
  <c r="S15" i="15"/>
  <c r="S16" i="15"/>
  <c r="S17" i="15"/>
  <c r="S18" i="15"/>
  <c r="S19" i="15"/>
  <c r="S20" i="15"/>
  <c r="S13" i="15"/>
  <c r="S22" i="15" s="1"/>
  <c r="R14" i="15"/>
  <c r="R15" i="15"/>
  <c r="R16" i="15"/>
  <c r="R17" i="15"/>
  <c r="R18" i="15"/>
  <c r="R19" i="15"/>
  <c r="R20" i="15"/>
  <c r="R13" i="15"/>
  <c r="K14" i="15"/>
  <c r="K15" i="15"/>
  <c r="K16" i="15"/>
  <c r="K17" i="15"/>
  <c r="K18" i="15"/>
  <c r="K19" i="15"/>
  <c r="K20" i="15"/>
  <c r="K13" i="15"/>
  <c r="I14" i="15"/>
  <c r="I15" i="15"/>
  <c r="I16" i="15"/>
  <c r="I17" i="15"/>
  <c r="I18" i="15"/>
  <c r="I19" i="15"/>
  <c r="I20" i="15"/>
  <c r="I13" i="15"/>
  <c r="B14" i="15"/>
  <c r="B15" i="15"/>
  <c r="B16" i="15"/>
  <c r="B17" i="15"/>
  <c r="B18" i="15"/>
  <c r="B19" i="15"/>
  <c r="B20" i="15"/>
  <c r="B13" i="15"/>
  <c r="C9" i="15"/>
  <c r="C8" i="15"/>
  <c r="C7" i="15"/>
  <c r="E17" i="15" l="1"/>
  <c r="O17" i="15" s="1"/>
  <c r="E14" i="15"/>
  <c r="O14" i="15" s="1"/>
  <c r="E18" i="15"/>
  <c r="O18" i="15" s="1"/>
  <c r="Q18" i="15"/>
  <c r="E13" i="15"/>
  <c r="N13" i="15" s="1"/>
  <c r="E15" i="15"/>
  <c r="P15" i="15" s="1"/>
  <c r="E16" i="15"/>
  <c r="N16" i="15" s="1"/>
  <c r="E19" i="15"/>
  <c r="M19" i="15" s="1"/>
  <c r="E20" i="15"/>
  <c r="N20" i="15" s="1"/>
  <c r="Q16" i="15"/>
  <c r="E14" i="5"/>
  <c r="E15" i="5"/>
  <c r="E16" i="5"/>
  <c r="E17" i="5"/>
  <c r="E18" i="5"/>
  <c r="E19" i="5"/>
  <c r="E20" i="5"/>
  <c r="E13" i="5"/>
  <c r="P15" i="5" l="1"/>
  <c r="Q15" i="5"/>
  <c r="Q13" i="5"/>
  <c r="P20" i="5"/>
  <c r="Q20" i="5"/>
  <c r="P16" i="5"/>
  <c r="Q16" i="5"/>
  <c r="Q19" i="5"/>
  <c r="P19" i="5"/>
  <c r="Q18" i="5"/>
  <c r="P18" i="5"/>
  <c r="Q14" i="5"/>
  <c r="Q17" i="5"/>
  <c r="P17" i="5"/>
  <c r="M18" i="5"/>
  <c r="L17" i="5"/>
  <c r="M20" i="5"/>
  <c r="L16" i="5"/>
  <c r="L19" i="5"/>
  <c r="L15" i="5"/>
  <c r="L18" i="5"/>
  <c r="M17" i="5"/>
  <c r="Q20" i="15"/>
  <c r="Q17" i="15"/>
  <c r="M16" i="5"/>
  <c r="L20" i="5"/>
  <c r="M19" i="5"/>
  <c r="M15" i="5"/>
  <c r="M18" i="15"/>
  <c r="Q14" i="15"/>
  <c r="Q13" i="15"/>
  <c r="O15" i="15"/>
  <c r="N18" i="15"/>
  <c r="Q15" i="15"/>
  <c r="Q19" i="15"/>
  <c r="L19" i="15"/>
  <c r="P16" i="15"/>
  <c r="P19" i="15"/>
  <c r="O19" i="15"/>
  <c r="O16" i="15"/>
  <c r="L18" i="15"/>
  <c r="N15" i="15"/>
  <c r="L15" i="15"/>
  <c r="M15" i="15"/>
  <c r="M14" i="15"/>
  <c r="P18" i="15"/>
  <c r="N19" i="15"/>
  <c r="L13" i="15"/>
  <c r="O13" i="15"/>
  <c r="M13" i="15"/>
  <c r="N17" i="15"/>
  <c r="P20" i="15"/>
  <c r="N14" i="15"/>
  <c r="L14" i="15"/>
  <c r="M20" i="15"/>
  <c r="M16" i="15"/>
  <c r="L16" i="15"/>
  <c r="P13" i="15"/>
  <c r="L20" i="15"/>
  <c r="M17" i="15"/>
  <c r="O20" i="15"/>
  <c r="L17" i="15"/>
  <c r="P17" i="15"/>
  <c r="P14" i="15"/>
  <c r="O2" i="11"/>
  <c r="O3" i="11"/>
  <c r="O4" i="11"/>
  <c r="O5" i="11"/>
  <c r="O6" i="11"/>
  <c r="O7" i="11"/>
  <c r="O8" i="11"/>
  <c r="O9" i="11"/>
  <c r="O10" i="11"/>
  <c r="O11" i="11"/>
  <c r="O12" i="11"/>
  <c r="O13" i="11"/>
  <c r="O14" i="11"/>
  <c r="O19" i="11"/>
  <c r="O20" i="11"/>
  <c r="O21" i="11"/>
  <c r="O22" i="11"/>
  <c r="O23" i="11"/>
  <c r="O24" i="11"/>
  <c r="O25" i="11"/>
  <c r="O26" i="11"/>
  <c r="O27" i="11"/>
  <c r="O28" i="11"/>
  <c r="O29" i="11"/>
  <c r="O30" i="11"/>
  <c r="O31" i="11"/>
  <c r="O32" i="11"/>
  <c r="O33"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8" i="11"/>
  <c r="O89" i="11"/>
  <c r="O90" i="11"/>
  <c r="O91" i="11"/>
  <c r="O92" i="11"/>
  <c r="O93" i="11"/>
  <c r="O94" i="11"/>
  <c r="O95" i="11"/>
  <c r="O96" i="11"/>
  <c r="O97" i="11"/>
  <c r="O98" i="11"/>
  <c r="O99" i="11"/>
  <c r="O100" i="11"/>
  <c r="O101" i="11"/>
  <c r="O102" i="11"/>
  <c r="O103" i="11"/>
  <c r="O104" i="11"/>
  <c r="O105" i="11"/>
  <c r="O106" i="11"/>
  <c r="O107" i="11"/>
  <c r="O109" i="11"/>
  <c r="O110" i="11"/>
  <c r="O111" i="11"/>
  <c r="O112" i="11"/>
  <c r="O113" i="11"/>
  <c r="O114" i="11"/>
  <c r="O115" i="11"/>
  <c r="O116" i="11"/>
  <c r="O117" i="11"/>
  <c r="O118" i="11"/>
  <c r="O119" i="11"/>
  <c r="O120" i="11"/>
  <c r="K8" i="12" l="1"/>
  <c r="K9" i="12"/>
  <c r="K10" i="12"/>
  <c r="K11" i="12"/>
  <c r="K12" i="12"/>
  <c r="K13" i="12"/>
  <c r="K14" i="12"/>
  <c r="K15" i="12"/>
  <c r="K16" i="12"/>
  <c r="K17" i="12"/>
  <c r="K18" i="12"/>
  <c r="K19" i="12"/>
  <c r="K20" i="12"/>
  <c r="K21" i="12"/>
  <c r="K22" i="12"/>
  <c r="K23" i="12"/>
  <c r="K24" i="12"/>
  <c r="K25" i="12"/>
  <c r="K26" i="12"/>
  <c r="K27" i="12"/>
  <c r="K28" i="12"/>
  <c r="K29" i="12"/>
  <c r="K30" i="12"/>
  <c r="K31" i="12"/>
  <c r="K32" i="12"/>
  <c r="K33" i="12"/>
  <c r="K34" i="12"/>
  <c r="K35" i="12"/>
  <c r="K36" i="12"/>
  <c r="K37" i="12"/>
  <c r="K38" i="12"/>
  <c r="K39" i="12"/>
  <c r="K40" i="12"/>
  <c r="K41" i="12"/>
  <c r="K42" i="12"/>
  <c r="K43" i="12"/>
  <c r="K44" i="12"/>
  <c r="K45" i="12"/>
  <c r="K46" i="12"/>
  <c r="K47" i="12"/>
  <c r="K48" i="12"/>
  <c r="K49" i="12"/>
  <c r="K50" i="12"/>
  <c r="K51" i="12"/>
  <c r="K7" i="12"/>
  <c r="B6" i="12"/>
  <c r="B7" i="12"/>
  <c r="B8" i="12"/>
  <c r="B9" i="12"/>
  <c r="B10" i="12"/>
  <c r="B11" i="12"/>
  <c r="B5" i="12"/>
  <c r="N20" i="5" l="1"/>
  <c r="O20" i="5"/>
  <c r="N16" i="5"/>
  <c r="O16" i="5"/>
  <c r="O19" i="5"/>
  <c r="N19" i="5"/>
  <c r="O15" i="5"/>
  <c r="N15" i="5"/>
  <c r="O18" i="5"/>
  <c r="N18" i="5"/>
  <c r="N17" i="5"/>
  <c r="O17" i="5"/>
  <c r="P10" i="12"/>
  <c r="M14" i="5" s="1"/>
  <c r="M18" i="12"/>
  <c r="M14" i="12"/>
  <c r="N18" i="12"/>
  <c r="N10" i="12"/>
  <c r="N14" i="5" s="1"/>
  <c r="O16" i="12"/>
  <c r="O12" i="12"/>
  <c r="O13" i="5" s="1"/>
  <c r="P17" i="12"/>
  <c r="P13" i="12"/>
  <c r="P9" i="12"/>
  <c r="P7" i="12"/>
  <c r="M9" i="12"/>
  <c r="P16" i="12"/>
  <c r="O7" i="12"/>
  <c r="M10" i="12"/>
  <c r="L14" i="5" s="1"/>
  <c r="N14" i="12"/>
  <c r="O20" i="12"/>
  <c r="O8" i="12"/>
  <c r="M17" i="12"/>
  <c r="M13" i="12"/>
  <c r="N17" i="12"/>
  <c r="N13" i="12"/>
  <c r="N9" i="12"/>
  <c r="O19" i="12"/>
  <c r="O15" i="12"/>
  <c r="O11" i="12"/>
  <c r="P20" i="12"/>
  <c r="P12" i="12"/>
  <c r="M13" i="5" s="1"/>
  <c r="P8" i="12"/>
  <c r="M7" i="12"/>
  <c r="M20" i="12"/>
  <c r="M16" i="12"/>
  <c r="M12" i="12"/>
  <c r="L13" i="5" s="1"/>
  <c r="M8" i="12"/>
  <c r="N16" i="12"/>
  <c r="N12" i="12"/>
  <c r="N13" i="5" s="1"/>
  <c r="N8" i="12"/>
  <c r="O18" i="12"/>
  <c r="O14" i="12"/>
  <c r="O10" i="12"/>
  <c r="O14" i="5" s="1"/>
  <c r="P19" i="12"/>
  <c r="P15" i="12"/>
  <c r="P11" i="12"/>
  <c r="N7" i="12"/>
  <c r="M19" i="12"/>
  <c r="M15" i="12"/>
  <c r="M11" i="12"/>
  <c r="N19" i="12"/>
  <c r="N15" i="12"/>
  <c r="N11" i="12"/>
  <c r="N20" i="12"/>
  <c r="O17" i="12"/>
  <c r="O13" i="12"/>
  <c r="O9" i="12"/>
  <c r="P18" i="12"/>
  <c r="P14" i="12"/>
  <c r="L8" i="12"/>
  <c r="L14" i="12"/>
  <c r="L19" i="12"/>
  <c r="L11" i="12"/>
  <c r="L18" i="12"/>
  <c r="L10" i="12"/>
  <c r="P14" i="5" s="1"/>
  <c r="L7" i="12"/>
  <c r="L17" i="12"/>
  <c r="L13" i="12"/>
  <c r="L9" i="12"/>
  <c r="L15" i="12"/>
  <c r="L20" i="12"/>
  <c r="L16" i="12"/>
  <c r="L12" i="12"/>
  <c r="P13" i="5" s="1"/>
  <c r="K13" i="2" l="1"/>
  <c r="L13" i="2"/>
  <c r="M13" i="2"/>
  <c r="N13" i="2"/>
  <c r="O13" i="2"/>
  <c r="P13" i="2"/>
  <c r="Q13" i="2"/>
  <c r="F13" i="2"/>
  <c r="AA22" i="2" l="1"/>
  <c r="F20" i="2"/>
  <c r="D20" i="2"/>
  <c r="F19" i="2"/>
  <c r="D19" i="2"/>
  <c r="F18" i="2"/>
  <c r="D18" i="2"/>
  <c r="F17" i="2"/>
  <c r="D17" i="2"/>
  <c r="F16" i="2"/>
  <c r="D16" i="2"/>
  <c r="F15" i="2"/>
  <c r="D15" i="2"/>
  <c r="F14" i="2"/>
  <c r="D14" i="2" s="1"/>
  <c r="D13" i="2"/>
  <c r="F13" i="1"/>
  <c r="D13" i="1" s="1"/>
  <c r="F14" i="1"/>
  <c r="D14" i="1" s="1"/>
  <c r="D15" i="1"/>
  <c r="F15" i="1"/>
  <c r="D16" i="1"/>
  <c r="F16" i="1"/>
  <c r="D17" i="1"/>
  <c r="F17" i="1"/>
  <c r="D18" i="1"/>
  <c r="F18" i="1"/>
  <c r="D19" i="1"/>
  <c r="F19" i="1"/>
  <c r="D20" i="1"/>
  <c r="F20" i="1"/>
  <c r="U2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Q8" authorId="0" shapeId="0" xr:uid="{00000000-0006-0000-0000-000001000000}">
      <text>
        <r>
          <rPr>
            <b/>
            <sz val="9"/>
            <color indexed="81"/>
            <rFont val="Tahoma"/>
            <family val="2"/>
          </rPr>
          <t>Select a Date</t>
        </r>
      </text>
    </comment>
    <comment ref="B12" authorId="0" shapeId="0" xr:uid="{00000000-0006-0000-0000-000002000000}">
      <text>
        <r>
          <rPr>
            <sz val="9"/>
            <color indexed="81"/>
            <rFont val="Tahoma"/>
            <family val="2"/>
          </rPr>
          <t xml:space="preserve">Click on the blank cell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W8" authorId="0" shapeId="0" xr:uid="{00000000-0006-0000-0100-000001000000}">
      <text>
        <r>
          <rPr>
            <b/>
            <sz val="9"/>
            <color indexed="81"/>
            <rFont val="Tahoma"/>
            <family val="2"/>
          </rPr>
          <t>Select a Date</t>
        </r>
      </text>
    </comment>
    <comment ref="B12" authorId="0" shapeId="0" xr:uid="{00000000-0006-0000-0100-000002000000}">
      <text>
        <r>
          <rPr>
            <sz val="9"/>
            <color indexed="81"/>
            <rFont val="Tahoma"/>
            <family val="2"/>
          </rPr>
          <t xml:space="preserve">Click on the blank cell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Windows User</author>
    <author>Administrator</author>
  </authors>
  <commentList>
    <comment ref="K8" authorId="0" shapeId="0" xr:uid="{00000000-0006-0000-0300-000001000000}">
      <text>
        <r>
          <rPr>
            <b/>
            <sz val="9"/>
            <color indexed="81"/>
            <rFont val="Tahoma"/>
            <family val="2"/>
          </rPr>
          <t>Select a Date</t>
        </r>
      </text>
    </comment>
    <comment ref="J12" authorId="1" shapeId="0" xr:uid="{00000000-0006-0000-0300-000002000000}">
      <text>
        <r>
          <rPr>
            <b/>
            <sz val="12"/>
            <color indexed="81"/>
            <rFont val="Calibri Light"/>
            <family val="2"/>
          </rPr>
          <t>Comments should specify what the grant funds will be used for.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O8" authorId="0" shapeId="0" xr:uid="{00000000-0006-0000-0500-000001000000}">
      <text>
        <r>
          <rPr>
            <b/>
            <sz val="9"/>
            <color indexed="81"/>
            <rFont val="Tahoma"/>
            <family val="2"/>
          </rPr>
          <t>Select a Date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Maple Liu</author>
  </authors>
  <commentList>
    <comment ref="D16" authorId="0" shapeId="0" xr:uid="{00000000-0006-0000-0600-000001000000}">
      <text>
        <r>
          <rPr>
            <b/>
            <sz val="9"/>
            <color indexed="81"/>
            <rFont val="Tahoma"/>
            <family val="2"/>
          </rPr>
          <t>Maple Liu:</t>
        </r>
        <r>
          <rPr>
            <sz val="9"/>
            <color indexed="81"/>
            <rFont val="Tahoma"/>
            <family val="2"/>
          </rPr>
          <t xml:space="preserve">
those not highlighted in yellow are GL Depts.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K7" authorId="0" shapeId="0" xr:uid="{00000000-0006-0000-0800-000001000000}">
      <text>
        <r>
          <rPr>
            <b/>
            <sz val="9"/>
            <color indexed="81"/>
            <rFont val="Tahoma"/>
            <family val="2"/>
          </rPr>
          <t>Select a Date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O8" authorId="0" shapeId="0" xr:uid="{00000000-0006-0000-0900-000001000000}">
      <text>
        <r>
          <rPr>
            <b/>
            <sz val="9"/>
            <color indexed="81"/>
            <rFont val="Tahoma"/>
            <family val="2"/>
          </rPr>
          <t>Select a Date</t>
        </r>
      </text>
    </comment>
    <comment ref="B12" authorId="0" shapeId="0" xr:uid="{00000000-0006-0000-0900-000002000000}">
      <text>
        <r>
          <rPr>
            <sz val="9"/>
            <color indexed="81"/>
            <rFont val="Tahoma"/>
            <family val="2"/>
          </rPr>
          <t xml:space="preserve">Click on the blank cell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Chartfields" description="Connection to the 'Chartfields' query in the workbook." type="5" refreshedVersion="8" background="1" saveData="1">
    <dbPr connection="Provider=Microsoft.Mashup.OleDb.1;Data Source=$Workbook$;Location=Chartfields;Extended Properties=&quot;&quot;" command="SELECT * FROM [Chartfields]"/>
  </connection>
  <connection id="2" xr16:uid="{00000000-0015-0000-FFFF-FFFF01000000}" keepAlive="1" name="Query - columnList" description="Connection to the 'columnList' query in the workbook." type="5" refreshedVersion="0" background="1">
    <dbPr connection="Provider=Microsoft.Mashup.OleDb.1;Data Source=$Workbook$;Location=columnList;Extended Properties=&quot;&quot;" command="SELECT * FROM [columnList]"/>
  </connection>
  <connection id="3" xr16:uid="{00000000-0015-0000-FFFF-FFFF02000000}" keepAlive="1" name="Query - columnList (2)" description="Connection to the 'columnList (2)' query in the workbook." type="5" refreshedVersion="0" background="1">
    <dbPr connection="Provider=Microsoft.Mashup.OleDb.1;Data Source=$Workbook$;Location=&quot;columnList (2)&quot;;Extended Properties=&quot;&quot;" command="SELECT * FROM [columnList (2)]"/>
  </connection>
  <connection id="4" xr16:uid="{00000000-0015-0000-FFFF-FFFF03000000}" keepAlive="1" name="Query - columnList (3)" description="Connection to the 'columnList (3)' query in the workbook." type="5" refreshedVersion="0" background="1">
    <dbPr connection="Provider=Microsoft.Mashup.OleDb.1;Data Source=$Workbook$;Location=&quot;columnList (3)&quot;;Extended Properties=&quot;&quot;" command="SELECT * FROM [columnList (3)]"/>
  </connection>
  <connection id="5" xr16:uid="{00000000-0015-0000-FFFF-FFFF04000000}" keepAlive="1" name="Query - CombinationsForLevel" description="Connection to the 'CombinationsForLevel' query in the workbook." type="5" refreshedVersion="0" background="1">
    <dbPr connection="Provider=Microsoft.Mashup.OleDb.1;Data Source=$Workbook$;Location=CombinationsForLevel;Extended Properties=&quot;&quot;" command="SELECT * FROM [CombinationsForLevel]"/>
  </connection>
  <connection id="6" xr16:uid="{00000000-0015-0000-FFFF-FFFF05000000}" keepAlive="1" name="Query - CombinationsForLevel (2)" description="Connection to the 'CombinationsForLevel (2)' query in the workbook." type="5" refreshedVersion="0" background="1">
    <dbPr connection="Provider=Microsoft.Mashup.OleDb.1;Data Source=$Workbook$;Location=&quot;CombinationsForLevel (2)&quot;;Extended Properties=&quot;&quot;" command="SELECT * FROM [CombinationsForLevel (2)]"/>
  </connection>
  <connection id="7" xr16:uid="{00000000-0015-0000-FFFF-FFFF06000000}" keepAlive="1" name="Query - CombinationsForLevel (3)" description="Connection to the 'CombinationsForLevel (3)' query in the workbook." type="5" refreshedVersion="0" background="1">
    <dbPr connection="Provider=Microsoft.Mashup.OleDb.1;Data Source=$Workbook$;Location=&quot;CombinationsForLevel (3)&quot;;Extended Properties=&quot;&quot;" command="SELECT * FROM [CombinationsForLevel (3)]"/>
  </connection>
  <connection id="8" xr16:uid="{1709083A-7B81-46CA-AC89-8BF38E0EAD46}" keepAlive="1" name="Query - Date Range for Forms" description="Connection to the 'Date Range for Forms' query in the workbook." type="5" refreshedVersion="8" background="1" saveData="1">
    <dbPr connection="Provider=Microsoft.Mashup.OleDb.1;Data Source=$Workbook$;Location=&quot;Date Range for Forms&quot;;Extended Properties=&quot;&quot;" command="SELECT * FROM [Date Range for Forms]"/>
  </connection>
  <connection id="9" xr16:uid="{00000000-0015-0000-FFFF-FFFF07000000}" keepAlive="1" name="Query - Level 1" description="Connection to the 'Level 1' query in the workbook." type="5" refreshedVersion="8" background="1" saveData="1">
    <dbPr connection="Provider=Microsoft.Mashup.OleDb.1;Data Source=$Workbook$;Location=&quot;Level 1&quot;;Extended Properties=&quot;&quot;" command="SELECT * FROM [Level 1]"/>
  </connection>
  <connection id="10" xr16:uid="{00000000-0015-0000-FFFF-FFFF08000000}" keepAlive="1" name="Query - Level 2" description="Connection to the 'Level 2' query in the workbook." type="5" refreshedVersion="8" background="1" saveData="1">
    <dbPr connection="Provider=Microsoft.Mashup.OleDb.1;Data Source=$Workbook$;Location=&quot;Level 2&quot;;Extended Properties=&quot;&quot;" command="SELECT * FROM [Level 2]"/>
  </connection>
  <connection id="11" xr16:uid="{00000000-0015-0000-FFFF-FFFF09000000}" keepAlive="1" name="Query - Level 3" description="Connection to the 'Level 3' query in the workbook." type="5" refreshedVersion="8" background="1" saveData="1">
    <dbPr connection="Provider=Microsoft.Mashup.OleDb.1;Data Source=$Workbook$;Location=&quot;Level 3&quot;;Extended Properties=&quot;&quot;" command="SELECT * FROM [Level 3]"/>
  </connection>
  <connection id="12" xr16:uid="{14C031C5-04AA-4A70-A186-9D731F7534DF}" keepAlive="1" name="Query - OptCodes" description="Connection to the 'OptCodes' query in the workbook." type="5" refreshedVersion="8" background="1" saveData="1">
    <dbPr connection="Provider=Microsoft.Mashup.OleDb.1;Data Source=$Workbook$;Location=OptCodes;Extended Properties=&quot;&quot;" command="SELECT * FROM [OptCodes]"/>
  </connection>
</connections>
</file>

<file path=xl/sharedStrings.xml><?xml version="1.0" encoding="utf-8"?>
<sst xmlns="http://schemas.openxmlformats.org/spreadsheetml/2006/main" count="10672" uniqueCount="937">
  <si>
    <t>ZSB</t>
  </si>
  <si>
    <t>Graduate Programs - ZSB</t>
  </si>
  <si>
    <t>Graduate Programs</t>
  </si>
  <si>
    <t>Graduate Admissions - ZSB</t>
  </si>
  <si>
    <t>Student Affairs Administration</t>
  </si>
  <si>
    <t>Curricular Guidance - ZSB</t>
  </si>
  <si>
    <t>Counseling-Academic</t>
  </si>
  <si>
    <t>Career Services Operations</t>
  </si>
  <si>
    <t>Executive Programs - ZSB</t>
  </si>
  <si>
    <t>Executive Programs</t>
  </si>
  <si>
    <t>Weissman Ctr for Intl Business</t>
  </si>
  <si>
    <t>Center, Weissman Intl Business</t>
  </si>
  <si>
    <t>Subotnick Fin'l Services Ctr</t>
  </si>
  <si>
    <t>Center, Subotnick Fin Services</t>
  </si>
  <si>
    <t>Lawrence Field Ctr Ent/Sm Bus</t>
  </si>
  <si>
    <t>Center, Lawrence Field/Sm Bus</t>
  </si>
  <si>
    <t>Ctr for Study of Bus&amp;Govt-ZSB</t>
  </si>
  <si>
    <t>Center, Study Business &amp; Gov't</t>
  </si>
  <si>
    <t>Newman Real Estate Inst (NREI)</t>
  </si>
  <si>
    <t>Institute, Newman RE</t>
  </si>
  <si>
    <t>CUNY Startups</t>
  </si>
  <si>
    <t>Dean's Office - ZSB</t>
  </si>
  <si>
    <t>Dean Of Business</t>
  </si>
  <si>
    <t>Business PhD Program</t>
  </si>
  <si>
    <t>Statistics &amp; Computer Info</t>
  </si>
  <si>
    <t>Statistics</t>
  </si>
  <si>
    <t>Real Estate</t>
  </si>
  <si>
    <t>Allen Aaronson Dept of Mkt/IB</t>
  </si>
  <si>
    <t>Marketing</t>
  </si>
  <si>
    <t>Management</t>
  </si>
  <si>
    <t>Law</t>
  </si>
  <si>
    <t>Bert Wasserman Dept Eco &amp; Fin</t>
  </si>
  <si>
    <t>Economics</t>
  </si>
  <si>
    <t>Stan Ross Dept Accountancy</t>
  </si>
  <si>
    <t>Accounting</t>
  </si>
  <si>
    <t>WSAS</t>
  </si>
  <si>
    <t>Dean's Office - WSAS</t>
  </si>
  <si>
    <t>Dean Of Liberal Arts</t>
  </si>
  <si>
    <t>Concert and Theatre Adm</t>
  </si>
  <si>
    <t>Mishkin Art Gallery</t>
  </si>
  <si>
    <t>Art Gallery</t>
  </si>
  <si>
    <t>Black and Latino Studies</t>
  </si>
  <si>
    <t>Black &amp; Hispanic Studies</t>
  </si>
  <si>
    <t>Psychology</t>
  </si>
  <si>
    <t>Political Science</t>
  </si>
  <si>
    <t>Political Science/Government</t>
  </si>
  <si>
    <t>Philosophy</t>
  </si>
  <si>
    <t>Natural Sciences</t>
  </si>
  <si>
    <t>Modern Languages &amp; Literatures</t>
  </si>
  <si>
    <t>Mathematics</t>
  </si>
  <si>
    <t>Journalism &amp; Writing Profess</t>
  </si>
  <si>
    <t>Journalism</t>
  </si>
  <si>
    <t>History</t>
  </si>
  <si>
    <t>History &amp; Contemporary Civil</t>
  </si>
  <si>
    <t>Fine &amp; Performing Arts</t>
  </si>
  <si>
    <t>English</t>
  </si>
  <si>
    <t>English Language/Literature</t>
  </si>
  <si>
    <t>Communication Studies</t>
  </si>
  <si>
    <t>Communications</t>
  </si>
  <si>
    <t>Anthropology &amp; Sociology</t>
  </si>
  <si>
    <t>Anthro &amp; Sociology</t>
  </si>
  <si>
    <t>VPSA</t>
  </si>
  <si>
    <t>Svcs for Students w/Disability</t>
  </si>
  <si>
    <t>Ofc Students w/ Disabilities</t>
  </si>
  <si>
    <t>Career Development Center</t>
  </si>
  <si>
    <t>Student Placement Office</t>
  </si>
  <si>
    <t>Student Life</t>
  </si>
  <si>
    <t>Student Affairs-Life/Devel</t>
  </si>
  <si>
    <t>Student Affairs &amp; Serv</t>
  </si>
  <si>
    <t>Counseling &amp; Psychological Svc</t>
  </si>
  <si>
    <t>Counseling Center</t>
  </si>
  <si>
    <t>Athletic &amp; Recreation (ARC)</t>
  </si>
  <si>
    <t>Athletics &amp; Recreation</t>
  </si>
  <si>
    <t>Early Learning Center (ELC)</t>
  </si>
  <si>
    <t>Center, Child Care</t>
  </si>
  <si>
    <t>Physical Education</t>
  </si>
  <si>
    <t>Workforce Development Initiative(WDI)</t>
  </si>
  <si>
    <t>Counseling &amp; Comm Skills</t>
  </si>
  <si>
    <t>Untenured Faculty Release Time</t>
  </si>
  <si>
    <t>VPISD</t>
  </si>
  <si>
    <t>Institutional Research &amp; Analy</t>
  </si>
  <si>
    <t>Institutional Research/Analys</t>
  </si>
  <si>
    <t>University Wide Initiatives -Tech Fee</t>
  </si>
  <si>
    <t>BCTC - Computing &amp; Tech Ctr</t>
  </si>
  <si>
    <t>Computer Center Operations</t>
  </si>
  <si>
    <t>University Wide Initiatives</t>
  </si>
  <si>
    <t>Information Services Admin</t>
  </si>
  <si>
    <t>UFS Univ. Faculty Senate Reassigned Time</t>
  </si>
  <si>
    <t>Library</t>
  </si>
  <si>
    <t>Summer Immersion Program</t>
  </si>
  <si>
    <t>VPEM</t>
  </si>
  <si>
    <t>Registrar's Office</t>
  </si>
  <si>
    <t>Registrar</t>
  </si>
  <si>
    <t>Student Financial Assistance Initiative (50%)</t>
  </si>
  <si>
    <t>Skills Assessment Testing</t>
  </si>
  <si>
    <t>Testing and Evaluation</t>
  </si>
  <si>
    <t>Strategic Investment Initiative</t>
  </si>
  <si>
    <t>Financial Aid</t>
  </si>
  <si>
    <t>Student Financial Aid</t>
  </si>
  <si>
    <t>SPS Library Services - On-Line MBA</t>
  </si>
  <si>
    <t>International Student Services</t>
  </si>
  <si>
    <t>SPS Library Services</t>
  </si>
  <si>
    <t>Undergraduate Admissions</t>
  </si>
  <si>
    <t>Admissions Services</t>
  </si>
  <si>
    <t>Services for Students with Disabilities</t>
  </si>
  <si>
    <t>Academic Advisement</t>
  </si>
  <si>
    <t>SEEK</t>
  </si>
  <si>
    <t>SEEK - Special Programs</t>
  </si>
  <si>
    <t>School Revenue Increases</t>
  </si>
  <si>
    <t>VP for Student Affairs-Enroll</t>
  </si>
  <si>
    <t>Dean Of Student Services</t>
  </si>
  <si>
    <t>Sabbatical</t>
  </si>
  <si>
    <t>VPCA</t>
  </si>
  <si>
    <t>College Advancement</t>
  </si>
  <si>
    <t>College Relations Operations</t>
  </si>
  <si>
    <t>PSC Reassigned Time</t>
  </si>
  <si>
    <t>VPAF</t>
  </si>
  <si>
    <t>VP for Admin &amp; Finance</t>
  </si>
  <si>
    <t>VP Finance and Administration</t>
  </si>
  <si>
    <t>PSC Paid Parental Leaves</t>
  </si>
  <si>
    <t>Public Safety</t>
  </si>
  <si>
    <t>Security Operations</t>
  </si>
  <si>
    <t>PSC CUNY Travel-Article 28</t>
  </si>
  <si>
    <t>Purchasing</t>
  </si>
  <si>
    <t>Pathways Committee Payments</t>
  </si>
  <si>
    <t>Mailroom</t>
  </si>
  <si>
    <t>Mail and Messenger Services</t>
  </si>
  <si>
    <t>MBA Decline/MS Increase</t>
  </si>
  <si>
    <t>Human Resources</t>
  </si>
  <si>
    <t>Human Resources Operations</t>
  </si>
  <si>
    <t>Macaulay Honors College</t>
  </si>
  <si>
    <t>Campus Facilities &amp; Operations</t>
  </si>
  <si>
    <t>Facilities Planning Operations</t>
  </si>
  <si>
    <t>Library Matching Funds</t>
  </si>
  <si>
    <t>Receiving &amp; Stores</t>
  </si>
  <si>
    <t>Central Receiving and Stores</t>
  </si>
  <si>
    <t>Conference Center</t>
  </si>
  <si>
    <t>Improving Undergrad/Grad Education</t>
  </si>
  <si>
    <t>N/A Means that the HCM Dept. is not active in CUNYfirst</t>
  </si>
  <si>
    <t>***</t>
  </si>
  <si>
    <t>Buildings &amp; Grounds</t>
  </si>
  <si>
    <t>Facility Maintenance Operation</t>
  </si>
  <si>
    <t>IBM Challenge Supplement</t>
  </si>
  <si>
    <t>Intra-University: Funds Provided by other CUNY Entities on a One-time Basis.</t>
  </si>
  <si>
    <t>**</t>
  </si>
  <si>
    <t>Business Office/Fin Operations</t>
  </si>
  <si>
    <t>Hobson Admission Software</t>
  </si>
  <si>
    <t>New CUNY Funding: Must Provide Budget Document</t>
  </si>
  <si>
    <t>*</t>
  </si>
  <si>
    <t>Credit Card Fees</t>
  </si>
  <si>
    <t>Graduate Center Expense Journal</t>
  </si>
  <si>
    <t>Modification: Must Net to "0", with the same Allocation</t>
  </si>
  <si>
    <t>Bursar's Office</t>
  </si>
  <si>
    <t>Bursar Operations</t>
  </si>
  <si>
    <t>Global Initiatives</t>
  </si>
  <si>
    <t>Budget And Planning Operations</t>
  </si>
  <si>
    <t>Budget and Planning Operations</t>
  </si>
  <si>
    <t>GC OTPS Science Allocation</t>
  </si>
  <si>
    <t>Controller's Office</t>
  </si>
  <si>
    <t>Accounting Operations</t>
  </si>
  <si>
    <t>FY17 Base Budget Adjustment</t>
  </si>
  <si>
    <t>SPIA</t>
  </si>
  <si>
    <t>Grad Admission/Student Svc-MSPIA</t>
  </si>
  <si>
    <t>Student Recruitment- MSPIA</t>
  </si>
  <si>
    <t>FY16 Senior College Strategic Technology Initiatives (STI) Revenue Transfers</t>
  </si>
  <si>
    <t>$</t>
  </si>
  <si>
    <t>TOTAL:</t>
  </si>
  <si>
    <t>Inst-Demographic Resrch (CIDR)</t>
  </si>
  <si>
    <t>CIDR</t>
  </si>
  <si>
    <t>ECF/GCF Adjunct Replacement Funding</t>
  </si>
  <si>
    <t>Dean's Office - MSPIA</t>
  </si>
  <si>
    <t>MSPIA Dean's Office</t>
  </si>
  <si>
    <t>Department Chair Summer Pay</t>
  </si>
  <si>
    <t>Public Affairs</t>
  </si>
  <si>
    <t>Public and International Affairs</t>
  </si>
  <si>
    <t>Degree Differential</t>
  </si>
  <si>
    <t>President</t>
  </si>
  <si>
    <t>President's Office</t>
  </si>
  <si>
    <t>CUNY Study Abroad Honors College</t>
  </si>
  <si>
    <t>OCM</t>
  </si>
  <si>
    <t>Communications &amp; Marketing</t>
  </si>
  <si>
    <t>CUNY LEADS Funding</t>
  </si>
  <si>
    <t>Acad Aff</t>
  </si>
  <si>
    <t>VP Academic Affairs &amp; Provost</t>
  </si>
  <si>
    <t>Provost Operations</t>
  </si>
  <si>
    <t>CUNY Grant Tax Levy</t>
  </si>
  <si>
    <t>Student Acad Consult Ctr(SACC)</t>
  </si>
  <si>
    <t>Instructional Services</t>
  </si>
  <si>
    <t>CUNY CAP</t>
  </si>
  <si>
    <t>Sponsored Prgs/Research (SPAR)</t>
  </si>
  <si>
    <t>Grants And Research Admin</t>
  </si>
  <si>
    <t xml:space="preserve">Coordinated undergraduate Education CUE </t>
  </si>
  <si>
    <t>Ctr. Teaching and Learning</t>
  </si>
  <si>
    <t>Office for Teaching &amp; Learning- Strategic Investment Initiative</t>
  </si>
  <si>
    <t>College Now Summer Program</t>
  </si>
  <si>
    <t>Office for Teaching &amp; Learning</t>
  </si>
  <si>
    <t>College Now &amp; Collaborative Programs</t>
  </si>
  <si>
    <t>Comments (Optional)</t>
  </si>
  <si>
    <t>8. Current YR only
or Permanent</t>
  </si>
  <si>
    <t>7. Increase/
(Decrease)</t>
  </si>
  <si>
    <t>6.  CF Program Code/ Funding Source/ Special Intiative/ Optional</t>
  </si>
  <si>
    <t>5. Allocation</t>
  </si>
  <si>
    <t>4. Account
Type</t>
  </si>
  <si>
    <t>3. Select a CUNYFIRST HCM Local Dept.</t>
  </si>
  <si>
    <t>CUNYFIRST
Dept.
Code</t>
  </si>
  <si>
    <t>FAS 
Dept.
Code</t>
  </si>
  <si>
    <t>2. Select a Division</t>
  </si>
  <si>
    <t>Provost-Teaching Operations</t>
  </si>
  <si>
    <t>Acad. Aff. Teaching Operations</t>
  </si>
  <si>
    <t>Cluster Hire</t>
  </si>
  <si>
    <t>Honors Program</t>
  </si>
  <si>
    <t>Honors/Experimental</t>
  </si>
  <si>
    <t>Childcare</t>
  </si>
  <si>
    <t>College Now Program</t>
  </si>
  <si>
    <t>Center for Student Entrepreneurship FY15 funds</t>
  </si>
  <si>
    <t>Temp Services</t>
  </si>
  <si>
    <t>Schwartz Communication Center</t>
  </si>
  <si>
    <t>Institute, Schwartz Commun</t>
  </si>
  <si>
    <t>Base &amp; All PY Base</t>
  </si>
  <si>
    <t>Intra-Univ</t>
  </si>
  <si>
    <t>New CUNY Funding</t>
  </si>
  <si>
    <t>PS Regular</t>
  </si>
  <si>
    <t>MSPIA</t>
  </si>
  <si>
    <t>*Date</t>
  </si>
  <si>
    <t>Program:</t>
  </si>
  <si>
    <t>Writing Center</t>
  </si>
  <si>
    <t>Center, Writing</t>
  </si>
  <si>
    <t>Athletics</t>
  </si>
  <si>
    <t>Lump Sum</t>
  </si>
  <si>
    <t>Modification</t>
  </si>
  <si>
    <t>OTPS</t>
  </si>
  <si>
    <t>Type your name here</t>
  </si>
  <si>
    <t>*Requested By:</t>
  </si>
  <si>
    <t>*Action:</t>
  </si>
  <si>
    <t>Computer Ctr Visually Impaired</t>
  </si>
  <si>
    <t>Center, Computer Visually Imp</t>
  </si>
  <si>
    <t>Adjunct Extra Hour</t>
  </si>
  <si>
    <t>Excellence Fee</t>
  </si>
  <si>
    <t>Initiative</t>
  </si>
  <si>
    <t>Permanent</t>
  </si>
  <si>
    <t>Non-Teaching Adjuncts</t>
  </si>
  <si>
    <t>Provost-Faculty Operations</t>
  </si>
  <si>
    <t>Dean For Academic Affairs</t>
  </si>
  <si>
    <t>ACT Testing</t>
  </si>
  <si>
    <t>Base</t>
  </si>
  <si>
    <t>Adjustment</t>
  </si>
  <si>
    <t>Current YR only</t>
  </si>
  <si>
    <t>Adjunct</t>
  </si>
  <si>
    <t>Acad. Aff.</t>
  </si>
  <si>
    <t>−−−−►</t>
  </si>
  <si>
    <t>Please Select a Department</t>
  </si>
  <si>
    <t>(TAX-LEVY ONLY)</t>
  </si>
  <si>
    <t>Date</t>
  </si>
  <si>
    <t>Division</t>
  </si>
  <si>
    <t>DEPT NAME (LOCAL usage)</t>
  </si>
  <si>
    <t>FAS
DEPT</t>
  </si>
  <si>
    <t>CUNYFIRST
DEPT</t>
  </si>
  <si>
    <t>CUNYFIRST HCM Local Dept. Description</t>
  </si>
  <si>
    <t>Program</t>
  </si>
  <si>
    <t>Allocation</t>
  </si>
  <si>
    <t>Action</t>
  </si>
  <si>
    <t>Affected Fiscal year(s):</t>
  </si>
  <si>
    <t>Category</t>
  </si>
  <si>
    <t xml:space="preserve">  FY20 BUDGET CHANGE REQUEST</t>
  </si>
  <si>
    <t>All requests will be processed ASAP, and an updated Budget file will be saved in the Tax-Levy_&amp;_IFR Resources drive at the end of the day.</t>
  </si>
  <si>
    <t>BudgetChangeRequest@baruch.cuny.edu</t>
  </si>
  <si>
    <t>Send all Budget Change Requests to:</t>
  </si>
  <si>
    <t>Program Description</t>
  </si>
  <si>
    <t>Provost</t>
  </si>
  <si>
    <t xml:space="preserve">Tools for Clear Speech   </t>
  </si>
  <si>
    <t>Program Code</t>
  </si>
  <si>
    <t>Major Purpose</t>
  </si>
  <si>
    <t>Special Init.</t>
  </si>
  <si>
    <t>Fund Src</t>
  </si>
  <si>
    <t>Operating Unit</t>
  </si>
  <si>
    <t>Fund Code</t>
  </si>
  <si>
    <t>5.  Program    Code</t>
  </si>
  <si>
    <t>6.  Major Purpose Code</t>
  </si>
  <si>
    <t>7.  Funding Source</t>
  </si>
  <si>
    <t>8. Special Initiatives</t>
  </si>
  <si>
    <t>9. Operating Unit</t>
  </si>
  <si>
    <t>10. Fund Code</t>
  </si>
  <si>
    <t>11. Account
Type</t>
  </si>
  <si>
    <t>12. Allocation</t>
  </si>
  <si>
    <t>13. CF Program Code/ Funding Source/ Special Intiative/ Optional</t>
  </si>
  <si>
    <t>14.  Increase/
(Decrease)</t>
  </si>
  <si>
    <t>15. Current YR only
or Permanent</t>
  </si>
  <si>
    <t>3.Program Description</t>
  </si>
  <si>
    <t>4. Department Description</t>
  </si>
  <si>
    <t>Acad Administration &amp; Programs</t>
  </si>
  <si>
    <t>Dean Marxe School</t>
  </si>
  <si>
    <t>Executive MPA</t>
  </si>
  <si>
    <t>Non-Degree Domestic Program</t>
  </si>
  <si>
    <t>Non-Degree International Prgm</t>
  </si>
  <si>
    <t>Administrative Overhead</t>
  </si>
  <si>
    <t>Legal Office</t>
  </si>
  <si>
    <t>Administrative Management</t>
  </si>
  <si>
    <t>Campus Operations</t>
  </si>
  <si>
    <t>Alumni Events</t>
  </si>
  <si>
    <t>Real Estate Club</t>
  </si>
  <si>
    <t>Academic Support Services</t>
  </si>
  <si>
    <t>Pell Admin/Enrollment Services</t>
  </si>
  <si>
    <t>Summer Leadership Academy</t>
  </si>
  <si>
    <t>SWUFE--EM Support Services</t>
  </si>
  <si>
    <t>BCTC Hardware Replacement</t>
  </si>
  <si>
    <t>BCTC Media Support</t>
  </si>
  <si>
    <t xml:space="preserve">BCTC Staff Development </t>
  </si>
  <si>
    <t>GIS &amp; Data Services Support</t>
  </si>
  <si>
    <t>Library Corporation</t>
  </si>
  <si>
    <t>Library Miscellaneous</t>
  </si>
  <si>
    <t>Library, Friends of</t>
  </si>
  <si>
    <t>Library, PCMH</t>
  </si>
  <si>
    <t>Athletic Swimming Program</t>
  </si>
  <si>
    <t>Athletics &amp; Recreation Complex</t>
  </si>
  <si>
    <t>Summer Camp</t>
  </si>
  <si>
    <t>Career Services</t>
  </si>
  <si>
    <t>Student Affairs Division</t>
  </si>
  <si>
    <t>Students w/ Disabilities Srvcs</t>
  </si>
  <si>
    <t>Student Disability Services</t>
  </si>
  <si>
    <t>Baruch Performing Arts Center</t>
  </si>
  <si>
    <t>BPAC Ticket Income</t>
  </si>
  <si>
    <t>Corporate Communications Inst</t>
  </si>
  <si>
    <t>Concessions/Merchandise Income</t>
  </si>
  <si>
    <t>Dean Weissman School</t>
  </si>
  <si>
    <t>Dean's Art Fund</t>
  </si>
  <si>
    <t>SWUFE - WSAS</t>
  </si>
  <si>
    <t>Technology Fund</t>
  </si>
  <si>
    <t>Fine &amp; Prfrmg Arts Ticket Incm</t>
  </si>
  <si>
    <t xml:space="preserve">Master Financial Engineering </t>
  </si>
  <si>
    <t>Math Seminars</t>
  </si>
  <si>
    <t>Graduate Career Service WSAS</t>
  </si>
  <si>
    <t>Center, Performing Arts</t>
  </si>
  <si>
    <t xml:space="preserve">Student Services </t>
  </si>
  <si>
    <t>Marketing Department</t>
  </si>
  <si>
    <t>Marketing-from Exe/Global</t>
  </si>
  <si>
    <t>Economics Dept.-Conference</t>
  </si>
  <si>
    <t>Economics Dept.-Microstructure</t>
  </si>
  <si>
    <t>Finance-from Exe/Global</t>
  </si>
  <si>
    <t>Graduate Career Services ZSB</t>
  </si>
  <si>
    <t>Business Consulting Program</t>
  </si>
  <si>
    <t>Confucius Inst Global Finance</t>
  </si>
  <si>
    <t>Dean Zicklin School</t>
  </si>
  <si>
    <t>Dean's Honors Ceremony</t>
  </si>
  <si>
    <t>Global Executive MBA Program</t>
  </si>
  <si>
    <t>Global MS Entrepreneurship</t>
  </si>
  <si>
    <t>Global MS Finance-1</t>
  </si>
  <si>
    <t>Global MS Finance-2</t>
  </si>
  <si>
    <t>Global MS Marketing</t>
  </si>
  <si>
    <t>Non-Degree Programs</t>
  </si>
  <si>
    <t>Non-Exe/Global Marketing Expns</t>
  </si>
  <si>
    <t>RZicklin Center Corp Integrity</t>
  </si>
  <si>
    <t>Schwartz Faculty Activity</t>
  </si>
  <si>
    <t>SWUFE Management Fee</t>
  </si>
  <si>
    <t>Zicklin Global Collaboration</t>
  </si>
  <si>
    <t>Custom Executive Programs</t>
  </si>
  <si>
    <t>Exe MBA Healthcare Admin</t>
  </si>
  <si>
    <t>Executive Business DPS</t>
  </si>
  <si>
    <t>Executive MBA</t>
  </si>
  <si>
    <t>Executive MS Finance</t>
  </si>
  <si>
    <t>Executive MS HR Management</t>
  </si>
  <si>
    <t>Executive MS-ILR</t>
  </si>
  <si>
    <t>Graduate Academic Advising ZSB</t>
  </si>
  <si>
    <t>SWUFE 3+1 - Chengdu China</t>
  </si>
  <si>
    <t>SWUFE PhD Program</t>
  </si>
  <si>
    <t>Zicklin-Graduate Admissions</t>
  </si>
  <si>
    <t>Law Department</t>
  </si>
  <si>
    <t>Field Center-CUNY IVE</t>
  </si>
  <si>
    <t>Management Department</t>
  </si>
  <si>
    <t>Sigma Iota Epsilon</t>
  </si>
  <si>
    <t>Newman Real Estate Institute</t>
  </si>
  <si>
    <t>Real Estate Certificate Prgm</t>
  </si>
  <si>
    <t>Real Estate Department</t>
  </si>
  <si>
    <t>Brett Memorial Fnd Accountancy</t>
  </si>
  <si>
    <t>Stan Ross Dept. of Accountancy</t>
  </si>
  <si>
    <t>Statistics/CIS-from Exc/Global</t>
  </si>
  <si>
    <t>Subotnick Center</t>
  </si>
  <si>
    <t>Weissman Center Intntnl Prgrm</t>
  </si>
  <si>
    <t>Provost Teaching Operations</t>
  </si>
  <si>
    <t>VP AcadAff_Prov</t>
  </si>
  <si>
    <t>Presidents Office</t>
  </si>
  <si>
    <t>Deans Office MSPIA</t>
  </si>
  <si>
    <t>VP for Admin and Finance</t>
  </si>
  <si>
    <t>Campus Facilities and Operations</t>
  </si>
  <si>
    <t>Controllers Office</t>
  </si>
  <si>
    <t>VP for Student Affairs Enroll</t>
  </si>
  <si>
    <t>Athletic and Recreation ARC</t>
  </si>
  <si>
    <t>Student Affairs and Serv</t>
  </si>
  <si>
    <t>Center Performing Arts</t>
  </si>
  <si>
    <t>Deans Office WSAS</t>
  </si>
  <si>
    <t>Fine and Performing Arts</t>
  </si>
  <si>
    <t>Student Services</t>
  </si>
  <si>
    <t>Allen Aaronson Dept of Mkt\IB</t>
  </si>
  <si>
    <t>Bert Wasserman Dept Eco and Fin</t>
  </si>
  <si>
    <t>Executive Programs ZSB</t>
  </si>
  <si>
    <t>Lawrence Field Ctr Ent\Sm Bus</t>
  </si>
  <si>
    <t>Newman Real Estate Inst NREI</t>
  </si>
  <si>
    <t>Subotnick Fin Services Ctr</t>
  </si>
  <si>
    <t>Deans Office ZSB</t>
  </si>
  <si>
    <t>Weissman Center Intl Prgrm</t>
  </si>
  <si>
    <t>Graduate Programs ZSB</t>
  </si>
  <si>
    <t>BCTC Computing and Tech Ctr</t>
  </si>
  <si>
    <t>College</t>
  </si>
  <si>
    <t>Endowment Funds 3</t>
  </si>
  <si>
    <t>Endowment Funds 4</t>
  </si>
  <si>
    <t>Endowment Funds 5</t>
  </si>
  <si>
    <t>Endowment Funds 6</t>
  </si>
  <si>
    <t>Investment Income (Loss)</t>
  </si>
  <si>
    <t>College Reserve</t>
  </si>
  <si>
    <t>Payroll Advances</t>
  </si>
  <si>
    <t>Unclaimed Refund Checks</t>
  </si>
  <si>
    <t>Exchange Account</t>
  </si>
  <si>
    <t>1.</t>
  </si>
  <si>
    <t>Ledger:</t>
  </si>
  <si>
    <t>Ledger</t>
  </si>
  <si>
    <t>IFR</t>
  </si>
  <si>
    <t>Non Tax-Levy</t>
  </si>
  <si>
    <t>Tax Levy</t>
  </si>
  <si>
    <t>TL_Acad Aff</t>
  </si>
  <si>
    <t>TL_OCM</t>
  </si>
  <si>
    <t>TL_President</t>
  </si>
  <si>
    <t>TL_MSPIA</t>
  </si>
  <si>
    <t>TL_VPAF</t>
  </si>
  <si>
    <t>TL_VPCA</t>
  </si>
  <si>
    <t>TL_VPEM</t>
  </si>
  <si>
    <t>TL_VPISD</t>
  </si>
  <si>
    <t>TL_VPSA</t>
  </si>
  <si>
    <t>TL_WSAS</t>
  </si>
  <si>
    <t>TL_ZSB</t>
  </si>
  <si>
    <t>Funding Src: Excellence Fee- 801066</t>
  </si>
  <si>
    <t>CUNYFIRST GL Dept Code</t>
  </si>
  <si>
    <t>CUNYFIRST GL Dept. Description                     (University Shared)</t>
  </si>
  <si>
    <t>CUNYFIRST HCM Dept Code</t>
  </si>
  <si>
    <t>CUNYFIRST HCM Dept Description</t>
  </si>
  <si>
    <t>Academic Affairs</t>
  </si>
  <si>
    <t>ACE Administrative</t>
  </si>
  <si>
    <t>Continuing &amp; Profl Studies</t>
  </si>
  <si>
    <t>Student Technology Fee</t>
  </si>
  <si>
    <t>Dean School of Public Affairs</t>
  </si>
  <si>
    <t>Student Recruitment</t>
  </si>
  <si>
    <t>Grad Admission/Student Svc-SPA</t>
  </si>
  <si>
    <t>Print Shop</t>
  </si>
  <si>
    <t>Center, Student Entrprneurship</t>
  </si>
  <si>
    <t>Fund</t>
  </si>
  <si>
    <t>Mp
Cross Walk</t>
  </si>
  <si>
    <t>MP Crosswalk Description</t>
  </si>
  <si>
    <t>Operating Unit Crosswalk</t>
  </si>
  <si>
    <t>Program Crosswalk</t>
  </si>
  <si>
    <t>Funding Source Crosswalk</t>
  </si>
  <si>
    <t>Special Initiatives Crosswalk</t>
  </si>
  <si>
    <t>Instruction</t>
  </si>
  <si>
    <t>Institutional Support</t>
  </si>
  <si>
    <t>General Administration</t>
  </si>
  <si>
    <t>Coll. Wide*</t>
  </si>
  <si>
    <t>Continuing Education</t>
  </si>
  <si>
    <t>Various</t>
  </si>
  <si>
    <t>Operation &amp; Maintence of Plant</t>
  </si>
  <si>
    <t>Utilities</t>
  </si>
  <si>
    <t>Campus Planning &amp; Operations</t>
  </si>
  <si>
    <t>Black Male Initiative</t>
  </si>
  <si>
    <t>High school</t>
  </si>
  <si>
    <t>Collaborative Programs</t>
  </si>
  <si>
    <t>Public Service</t>
  </si>
  <si>
    <t xml:space="preserve">Paul H. Chook Department of Information Systems and Statistics </t>
  </si>
  <si>
    <t>Research</t>
  </si>
  <si>
    <t>CF Programs Desciption</t>
  </si>
  <si>
    <t>Codes</t>
  </si>
  <si>
    <t>Membership dues</t>
  </si>
  <si>
    <t>Vendor Services</t>
  </si>
  <si>
    <t>Credit Card Fee</t>
  </si>
  <si>
    <t>Coordinated Undergraduate Education</t>
  </si>
  <si>
    <t>Welcome Center Program</t>
  </si>
  <si>
    <t>Human Research Protection Prog</t>
  </si>
  <si>
    <t>Research Integrity Officer</t>
  </si>
  <si>
    <t>Assessment</t>
  </si>
  <si>
    <t>Tools for Clear Speech</t>
  </si>
  <si>
    <t>Funding Source Description</t>
  </si>
  <si>
    <t>Academic Excellence Fees</t>
  </si>
  <si>
    <t>Operating Unit Description</t>
  </si>
  <si>
    <t>IFR Senior Colleges</t>
  </si>
  <si>
    <t>IFR High Schools</t>
  </si>
  <si>
    <t>Technology Fees</t>
  </si>
  <si>
    <t>Adult and Continuing Education</t>
  </si>
  <si>
    <t>Special Initiative Description</t>
  </si>
  <si>
    <t>Open Education Resources</t>
  </si>
  <si>
    <t>3012- IFR Baruch</t>
  </si>
  <si>
    <t>3017- IFR High School</t>
  </si>
  <si>
    <t>3019- Tech Fees</t>
  </si>
  <si>
    <t>Initial Allocation</t>
  </si>
  <si>
    <t>4001- ACE</t>
  </si>
  <si>
    <t>Coll. Wide</t>
  </si>
  <si>
    <t>Unassigned</t>
  </si>
  <si>
    <t>Division &amp; Ledger</t>
  </si>
  <si>
    <t>Fund&amp;Dept Code</t>
  </si>
  <si>
    <t>OU</t>
  </si>
  <si>
    <t xml:space="preserve">Program </t>
  </si>
  <si>
    <t>Spec Init</t>
  </si>
  <si>
    <t xml:space="preserve">MP </t>
  </si>
  <si>
    <t>Action:</t>
  </si>
  <si>
    <t>2.</t>
  </si>
  <si>
    <t>3.</t>
  </si>
  <si>
    <t>4.  Select a Division</t>
  </si>
  <si>
    <t xml:space="preserve">5.  Department Description </t>
  </si>
  <si>
    <t>6. Program Description</t>
  </si>
  <si>
    <t xml:space="preserve"> Program    Code</t>
  </si>
  <si>
    <t>Major Purpose Code</t>
  </si>
  <si>
    <t xml:space="preserve">  Funding Source</t>
  </si>
  <si>
    <t xml:space="preserve"> Special Initiatives</t>
  </si>
  <si>
    <t xml:space="preserve"> Operating Unit</t>
  </si>
  <si>
    <t xml:space="preserve"> Fund Code</t>
  </si>
  <si>
    <t>8. Increase/
(Decrease)</t>
  </si>
  <si>
    <t>9. Current YR only
or Permanent</t>
  </si>
  <si>
    <t>(Tax-Levy, IFR, and Non Tax-Levy)</t>
  </si>
  <si>
    <t>Budget Realignment</t>
  </si>
  <si>
    <t>Permanent Mods</t>
  </si>
  <si>
    <t xml:space="preserve">Mods &amp; Non Recurring </t>
  </si>
  <si>
    <t>Reversal</t>
  </si>
  <si>
    <t>Allocation:</t>
  </si>
  <si>
    <t>6.  Account Type</t>
  </si>
  <si>
    <t>Account Type</t>
  </si>
  <si>
    <t xml:space="preserve">                                                                                                                                                                                             </t>
  </si>
  <si>
    <t>Total:</t>
  </si>
  <si>
    <t>Non Tax-Levy-BAR55</t>
  </si>
  <si>
    <t>Tax Levy-BAR01</t>
  </si>
  <si>
    <t>IFR-BAR01</t>
  </si>
  <si>
    <t>Business Unit</t>
  </si>
  <si>
    <t>Business Unit:</t>
  </si>
  <si>
    <t>Bar 01</t>
  </si>
  <si>
    <t>Bar 55</t>
  </si>
  <si>
    <t>Bar 04</t>
  </si>
  <si>
    <t>4.</t>
  </si>
  <si>
    <t>5. Select a Division</t>
  </si>
  <si>
    <t xml:space="preserve">6.  Department Description </t>
  </si>
  <si>
    <t>7. Program Description</t>
  </si>
  <si>
    <t>8.  Account
Type</t>
  </si>
  <si>
    <t>9. Increase/
(Decrease)</t>
  </si>
  <si>
    <t>10. Current YR only
or Permanent</t>
  </si>
  <si>
    <t>Required for Tax-Levy ONLY</t>
  </si>
  <si>
    <t>Ledger&amp;Dept</t>
  </si>
  <si>
    <t>fund src codes</t>
  </si>
  <si>
    <t>Optional</t>
  </si>
  <si>
    <t>Spec. Initiative: Open Education Rsrc.- 116</t>
  </si>
  <si>
    <t>IFR_VPEM</t>
  </si>
  <si>
    <t>Spec. Initiative: Strategic Investment- 114</t>
  </si>
  <si>
    <t>Special Initiative Descriptions</t>
  </si>
  <si>
    <t>Special Initiative Codes</t>
  </si>
  <si>
    <t>IFR_VPAF</t>
  </si>
  <si>
    <t>UWI</t>
  </si>
  <si>
    <t>NA</t>
  </si>
  <si>
    <t>Credit Card</t>
  </si>
  <si>
    <t>Labor Reserve</t>
  </si>
  <si>
    <t>TBA</t>
  </si>
  <si>
    <t>Program: Assessment- 10489</t>
  </si>
  <si>
    <t>Program: Coordinated UGRD Education- 10483</t>
  </si>
  <si>
    <t>Program: Credit Card Fee- 10482</t>
  </si>
  <si>
    <t>Program: Global Initiatives- 10481</t>
  </si>
  <si>
    <t>Program: Human Research Protection- 10487</t>
  </si>
  <si>
    <t>Program: International Executive (IEP)- 10485</t>
  </si>
  <si>
    <t>Program: Membership dues- 10310</t>
  </si>
  <si>
    <t>Program: Research Integrity Officer- 10488</t>
  </si>
  <si>
    <t>Program: Tools for Clear Speech- 10490</t>
  </si>
  <si>
    <t>Program: Vendor Services- 10454</t>
  </si>
  <si>
    <t>Program: Welcome Center- 10486</t>
  </si>
  <si>
    <t>Undergrad Programs/Activities</t>
  </si>
  <si>
    <t>VP-Enrollment Management</t>
  </si>
  <si>
    <t>use for Vlookup Division</t>
  </si>
  <si>
    <t>Major Purpose Descr</t>
  </si>
  <si>
    <t>Opearting Unit Descr</t>
  </si>
  <si>
    <t xml:space="preserve">Operating Unit </t>
  </si>
  <si>
    <t>Program Code Descr</t>
  </si>
  <si>
    <t>Funding Source Descr</t>
  </si>
  <si>
    <t>Funding Source</t>
  </si>
  <si>
    <t xml:space="preserve"> Special Initiatives Descr</t>
  </si>
  <si>
    <t xml:space="preserve">Special Initiatives </t>
  </si>
  <si>
    <t>NTL BU</t>
  </si>
  <si>
    <t>NTL Prgrm Descr</t>
  </si>
  <si>
    <t>NTL Prgrm Code</t>
  </si>
  <si>
    <t>NTL Fund Code</t>
  </si>
  <si>
    <t>Account Number</t>
  </si>
  <si>
    <t>Account</t>
  </si>
  <si>
    <t>BAR01</t>
  </si>
  <si>
    <t>OTPS- Indirect Cost</t>
  </si>
  <si>
    <t>NON-TEACHING ADJ</t>
  </si>
  <si>
    <t>PSR</t>
  </si>
  <si>
    <t>Adj</t>
  </si>
  <si>
    <t>TEMP</t>
  </si>
  <si>
    <t>BAR55</t>
  </si>
  <si>
    <t>Admin O/H</t>
  </si>
  <si>
    <t>BAR04</t>
  </si>
  <si>
    <t>FB</t>
  </si>
  <si>
    <t>OH</t>
  </si>
  <si>
    <t>Cost Rec</t>
  </si>
  <si>
    <t>3012</t>
  </si>
  <si>
    <t>3017</t>
  </si>
  <si>
    <t>3019</t>
  </si>
  <si>
    <t>4001</t>
  </si>
  <si>
    <t>OU not applicable</t>
  </si>
  <si>
    <t>9999</t>
  </si>
  <si>
    <t>Dean's Office - SPA</t>
  </si>
  <si>
    <t>OCMPA</t>
  </si>
  <si>
    <t>Office of the Registrar</t>
  </si>
  <si>
    <t>VP Information Svcs/Dn Library</t>
  </si>
  <si>
    <t>Student Development/Counseling</t>
  </si>
  <si>
    <t>Sociology and Anthropology</t>
  </si>
  <si>
    <t>Modern Languages &amp; Comp Lit</t>
  </si>
  <si>
    <t>Weissman Graduate Programs</t>
  </si>
  <si>
    <t>N P Loomba Dept of Mgt </t>
  </si>
  <si>
    <t>W. Newman Dept of Real Estate</t>
  </si>
  <si>
    <t>Exe &amp; Global Zicklin</t>
  </si>
  <si>
    <t>FY2020 Labor Reserve</t>
  </si>
  <si>
    <t>102</t>
  </si>
  <si>
    <t>COMPACT</t>
  </si>
  <si>
    <t>104</t>
  </si>
  <si>
    <t>CUNYFirst</t>
  </si>
  <si>
    <t>105</t>
  </si>
  <si>
    <t>Student Services Initiatives</t>
  </si>
  <si>
    <t>106</t>
  </si>
  <si>
    <t>UBIT</t>
  </si>
  <si>
    <t>107</t>
  </si>
  <si>
    <t>Strategic Tech Initiatives</t>
  </si>
  <si>
    <t>111</t>
  </si>
  <si>
    <t>STEM Initiative</t>
  </si>
  <si>
    <t>112</t>
  </si>
  <si>
    <t>Enterprise Tech Initiatives</t>
  </si>
  <si>
    <t>113</t>
  </si>
  <si>
    <t>114</t>
  </si>
  <si>
    <t>Open Education Resources OER</t>
  </si>
  <si>
    <t>116</t>
  </si>
  <si>
    <t>NTL-ELC</t>
  </si>
  <si>
    <t>Head Teacher\Director</t>
  </si>
  <si>
    <t>Administrative Assistant</t>
  </si>
  <si>
    <t>Assistant Teachers</t>
  </si>
  <si>
    <t>P/T Aides</t>
  </si>
  <si>
    <t>Grant-Educational Associate</t>
  </si>
  <si>
    <t>Grant-Licensed Social Worker</t>
  </si>
  <si>
    <t>Grant-Project Assistant</t>
  </si>
  <si>
    <t>Fringe Benefits</t>
  </si>
  <si>
    <t>Accounting Unit Support</t>
  </si>
  <si>
    <t>Advertising</t>
  </si>
  <si>
    <t>Classroom Supplies &amp; Materials</t>
  </si>
  <si>
    <t>Equipment</t>
  </si>
  <si>
    <t>Events</t>
  </si>
  <si>
    <t>Fees &amp; Permits</t>
  </si>
  <si>
    <t>Furniture &amp; Fixtures</t>
  </si>
  <si>
    <t>Insurance</t>
  </si>
  <si>
    <t>Miscellaneous</t>
  </si>
  <si>
    <t>Office Supplies</t>
  </si>
  <si>
    <t>Parent Development</t>
  </si>
  <si>
    <t>Postage</t>
  </si>
  <si>
    <t>Professional Fees-Auditing</t>
  </si>
  <si>
    <t>Refreshments</t>
  </si>
  <si>
    <t>Staff Development</t>
  </si>
  <si>
    <t>Subscriptions/Memberships</t>
  </si>
  <si>
    <t>Time Warner</t>
  </si>
  <si>
    <t>Program Initiative</t>
  </si>
  <si>
    <t>Trips</t>
  </si>
  <si>
    <t>Grant-Travel</t>
  </si>
  <si>
    <t>Grant-Off &amp; Classroom Supplies</t>
  </si>
  <si>
    <t>Grant-Parent Resc Rm Supplies</t>
  </si>
  <si>
    <t>Grant-Indirect Cost</t>
  </si>
  <si>
    <t xml:space="preserve">Grant-Childcare Services </t>
  </si>
  <si>
    <t>Grant-Speech &amp; Language Center</t>
  </si>
  <si>
    <t>Grant-Fringe Benefits&amp;MTA FEE</t>
  </si>
  <si>
    <t>Grant-Health &amp; Wellness Wksps</t>
  </si>
  <si>
    <t>NTL</t>
  </si>
  <si>
    <t>Global Initiatives-NTL</t>
  </si>
  <si>
    <t>Funding Src: Exe &amp; Global Zicklin-302500</t>
  </si>
  <si>
    <t>Funding Src</t>
  </si>
  <si>
    <t>7. Program, Special Initiative Description, or Funding Source</t>
  </si>
  <si>
    <t>Budget mod form test</t>
  </si>
  <si>
    <t>Jane Deaux</t>
  </si>
  <si>
    <t>All requests will be processed ASAP, and an updated Budget file will be saved in the All-Funds Budget &amp; Budget Information drive at the end of the day.</t>
  </si>
  <si>
    <t>VP Strategic Planning, Assessm</t>
  </si>
  <si>
    <t>Curric. &amp; Teaching</t>
  </si>
  <si>
    <t>English &amp; Speech</t>
  </si>
  <si>
    <t>PS Adjunct</t>
  </si>
  <si>
    <t>PS Regular - Full-Time Compensation</t>
  </si>
  <si>
    <t>PS Regular (F/T)</t>
  </si>
  <si>
    <t>5. Select Division</t>
  </si>
  <si>
    <t xml:space="preserve"> Special Initiative</t>
  </si>
  <si>
    <t>Assmnt, Acred, Inst Effctvness</t>
  </si>
  <si>
    <t>Assc Provost-Teaching&amp;Learning</t>
  </si>
  <si>
    <t>PS Non-Teaching Adjunct</t>
  </si>
  <si>
    <t>PS Temp Svcs (Part-Time)</t>
  </si>
  <si>
    <t>VP for Teaching and Learning</t>
  </si>
  <si>
    <t>Operating Unit: High School-3017</t>
  </si>
  <si>
    <t>Spec. Initiative: Black Male Initiative-102</t>
  </si>
  <si>
    <t>Program: Tutor Corp-30040</t>
  </si>
  <si>
    <t>Spec. Initiative: Academic Affairs Initiatives-100</t>
  </si>
  <si>
    <t>OTPS - Indirect Cost</t>
  </si>
  <si>
    <t>ADJ - SU &amp; SU II</t>
  </si>
  <si>
    <t>NON-TEACHING ADJ - SU &amp; SU II</t>
  </si>
  <si>
    <t>BAR02</t>
  </si>
  <si>
    <t>BAR03</t>
  </si>
  <si>
    <t>ADJ - FA</t>
  </si>
  <si>
    <t>NON-TEACHING ADJ - FA</t>
  </si>
  <si>
    <t>Coronavirus</t>
  </si>
  <si>
    <t>Exe MS Information Systems</t>
  </si>
  <si>
    <t>Procurement Punch Out 5</t>
  </si>
  <si>
    <t>Electrical Shop</t>
  </si>
  <si>
    <t>Remediation Reforms</t>
  </si>
  <si>
    <t>NTL-AUX</t>
  </si>
  <si>
    <t>Commencement Ceremony</t>
  </si>
  <si>
    <t>Default</t>
  </si>
  <si>
    <t>Campus Housing</t>
  </si>
  <si>
    <t>Software</t>
  </si>
  <si>
    <t>Supporting Services</t>
  </si>
  <si>
    <t>Legal Services</t>
  </si>
  <si>
    <t>Payroll Service</t>
  </si>
  <si>
    <t>Vacation Expense</t>
  </si>
  <si>
    <t>Bad Debt Expense</t>
  </si>
  <si>
    <t>NLT-Assoc</t>
  </si>
  <si>
    <t>ATH-Athletic Office</t>
  </si>
  <si>
    <t>ATH-Men's Baseball</t>
  </si>
  <si>
    <t>ATH-Men's Basketball</t>
  </si>
  <si>
    <t>ATH-Men's cross country</t>
  </si>
  <si>
    <t>ATH-Men's Soccer</t>
  </si>
  <si>
    <t>ATH-Men's Swimming</t>
  </si>
  <si>
    <t>ATH-Men's Tennis</t>
  </si>
  <si>
    <t>ATH-Men's Volleyball</t>
  </si>
  <si>
    <t>ATH-Recreation/Intramurals</t>
  </si>
  <si>
    <t>ATH-Student Aide Services</t>
  </si>
  <si>
    <t>ATH-Student Trainer</t>
  </si>
  <si>
    <t>ATH-Women's Basketball</t>
  </si>
  <si>
    <t>ATH-Women's Cross Country</t>
  </si>
  <si>
    <t>ATH-Women's Softball</t>
  </si>
  <si>
    <t>ATH-Women's Swimming</t>
  </si>
  <si>
    <t>ATH-Women's Tennis</t>
  </si>
  <si>
    <t>ATH-Women's Volleyball</t>
  </si>
  <si>
    <t>Photography</t>
  </si>
  <si>
    <t>Student-Athlete Advisory Comm</t>
  </si>
  <si>
    <t>PC not applicable</t>
  </si>
  <si>
    <t>Special Programs</t>
  </si>
  <si>
    <t>Special Projects</t>
  </si>
  <si>
    <t>Stud. Affairs-Stud. Life&amp;Devel</t>
  </si>
  <si>
    <t>Student Activities</t>
  </si>
  <si>
    <t>Event 1</t>
  </si>
  <si>
    <t>Event 2</t>
  </si>
  <si>
    <t>Event 3</t>
  </si>
  <si>
    <t>Event 4</t>
  </si>
  <si>
    <t>Event 5</t>
  </si>
  <si>
    <t>Event 6</t>
  </si>
  <si>
    <t>Event 7</t>
  </si>
  <si>
    <t>Event 8</t>
  </si>
  <si>
    <t>Event 9</t>
  </si>
  <si>
    <t>Event 10</t>
  </si>
  <si>
    <t>Co-Sponsorships</t>
  </si>
  <si>
    <t>General Interest Meetings</t>
  </si>
  <si>
    <t>Student Center/Student Activ</t>
  </si>
  <si>
    <t>Student Health Services</t>
  </si>
  <si>
    <t>Student Union</t>
  </si>
  <si>
    <t>Elections</t>
  </si>
  <si>
    <t>Communica/Editorial &amp; Design</t>
  </si>
  <si>
    <t>Communica/News, Photo, Video</t>
  </si>
  <si>
    <t>BASE-Unrestricted</t>
  </si>
  <si>
    <t>BASE-Restricted</t>
  </si>
  <si>
    <t>INTRA-UNIVERSITY (CUNY Transfers)</t>
  </si>
  <si>
    <t xml:space="preserve">The following is a guide to help you get started on your project. </t>
  </si>
  <si>
    <r>
      <t xml:space="preserve">While acceptance letters from the University typically indicate that you must wait until you receive further communication from a sponsoring office, Baruch can usually provide you with access to project funds based on the confirmation you already have. In most cases, The Baruch Budget office simply needs </t>
    </r>
    <r>
      <rPr>
        <b/>
        <u/>
        <sz val="11"/>
        <rFont val="Arial"/>
        <family val="2"/>
      </rPr>
      <t>your written award confirmation and the following actions in order to get you started.</t>
    </r>
  </si>
  <si>
    <t>Upon receipt of a written award confirmation (e-mail, memo, letter, etc.) please take the following steps:</t>
  </si>
  <si>
    <t xml:space="preserve"> </t>
  </si>
  <si>
    <r>
      <t>a.</t>
    </r>
    <r>
      <rPr>
        <sz val="7"/>
        <rFont val="Times New Roman"/>
        <family val="1"/>
      </rPr>
      <t xml:space="preserve">    </t>
    </r>
    <r>
      <rPr>
        <sz val="11"/>
        <rFont val="Arial"/>
        <family val="2"/>
      </rPr>
      <t>Review your spending plan.</t>
    </r>
  </si>
  <si>
    <r>
      <t>b.</t>
    </r>
    <r>
      <rPr>
        <sz val="7"/>
        <rFont val="Times New Roman"/>
        <family val="1"/>
      </rPr>
      <t xml:space="preserve">    </t>
    </r>
    <r>
      <rPr>
        <sz val="11"/>
        <rFont val="Arial"/>
        <family val="2"/>
      </rPr>
      <t xml:space="preserve">Work together to complete a Budget Modification Form </t>
    </r>
    <r>
      <rPr>
        <sz val="8"/>
        <rFont val="Arial"/>
        <family val="2"/>
      </rPr>
      <t> </t>
    </r>
    <r>
      <rPr>
        <sz val="11"/>
        <rFont val="Arial"/>
        <family val="2"/>
      </rPr>
      <t>that your business manager will electronically submit this completed form to Baruch’s budget office, along with your written award confirmation.</t>
    </r>
  </si>
  <si>
    <r>
      <t>c.</t>
    </r>
    <r>
      <rPr>
        <sz val="7"/>
        <rFont val="Times New Roman"/>
        <family val="1"/>
      </rPr>
      <t xml:space="preserve">     </t>
    </r>
    <r>
      <rPr>
        <sz val="11"/>
        <rFont val="Arial"/>
        <family val="2"/>
      </rPr>
      <t>If compensating employees is part of your spending plan, your business manager must also work with the Budget Office to set up the necessary part-time positions in CUNYfirst with the codes required in your award letter (make sure you review this with your business).</t>
    </r>
  </si>
  <si>
    <r>
      <t>d.</t>
    </r>
    <r>
      <rPr>
        <sz val="7"/>
        <rFont val="Times New Roman"/>
        <family val="1"/>
      </rPr>
      <t xml:space="preserve">    </t>
    </r>
    <r>
      <rPr>
        <sz val="11"/>
        <rFont val="Arial"/>
        <family val="2"/>
      </rPr>
      <t xml:space="preserve">Work with your business manager to make sure that the part-time individuals your hire for your project are appointed to the specific CUNYfirst position numbers set up and coded for your project.  </t>
    </r>
  </si>
  <si>
    <r>
      <t>e.</t>
    </r>
    <r>
      <rPr>
        <sz val="7"/>
        <rFont val="Times New Roman"/>
        <family val="1"/>
      </rPr>
      <t xml:space="preserve">    </t>
    </r>
    <r>
      <rPr>
        <sz val="11"/>
        <rFont val="Arial"/>
        <family val="2"/>
      </rPr>
      <t xml:space="preserve">Review with your business manager how you will ensure that you use the mandated codes for any and all OTPS activity related to your project.  </t>
    </r>
  </si>
  <si>
    <t xml:space="preserve">Send your school or divisional business manager a copy of your award confirmation along with a summary of how you plan to spend the funds (separate amounts for part-time staff, purchases or goods or services, travel, etc.). </t>
  </si>
  <si>
    <t>Schedule a meeting with your school or divisional business manager at which you will:</t>
  </si>
  <si>
    <r>
      <t xml:space="preserve">TRAVEL &amp; EXPENSE REIMBURSEMENTS:  If your project spending will include travel or other related business expenses, you are required to follow all standard CUNYfirst travel and expense policies and procedures -- including obtaining </t>
    </r>
    <r>
      <rPr>
        <u/>
        <sz val="11"/>
        <rFont val="Arial"/>
        <family val="2"/>
      </rPr>
      <t>Travel Authorization</t>
    </r>
    <r>
      <rPr>
        <sz val="11"/>
        <rFont val="Arial"/>
        <family val="2"/>
      </rPr>
      <t xml:space="preserve"> in the CUNYfirst system </t>
    </r>
    <r>
      <rPr>
        <u/>
        <sz val="11"/>
        <rFont val="Arial"/>
        <family val="2"/>
      </rPr>
      <t>prior to travel</t>
    </r>
    <r>
      <rPr>
        <sz val="11"/>
        <rFont val="Arial"/>
        <family val="2"/>
      </rPr>
      <t>.   Speak with your school or divisional business manager for more information.</t>
    </r>
  </si>
  <si>
    <t>Requested By:</t>
  </si>
  <si>
    <t>PS Adjunct - Adjunct Compensation</t>
  </si>
  <si>
    <t>PS Temp Services - Part-Time and Non-Teaching Adjunct Compensation</t>
  </si>
  <si>
    <t>OTPS - Other Than Personal Services = Materials, Supplies &amp; Equipment, Travel, Contractual Services (anything other than employee compensation)</t>
  </si>
  <si>
    <t>If your award notification indicates that special coding is required for your project spending, and that coding is not available on the dropdown menu above, please indicate need for new code(s) in the comments box.  Baruch’s Budget Office will refer to the copy of the award notification that you are submitting along with this Budget Modification Form and let you know if additional steps are required.</t>
  </si>
  <si>
    <t>Date:</t>
  </si>
  <si>
    <t>8.  Account Type                                (see notes below)</t>
  </si>
  <si>
    <t>ACCOUNT TYPE DEFINITIONS</t>
  </si>
  <si>
    <t>Special Coding Not Mentioned Award Confirmation</t>
  </si>
  <si>
    <t>Special Coding Needs Provided in Attached Award Confirmation</t>
  </si>
  <si>
    <t>Program Options</t>
  </si>
  <si>
    <t>Program: CARES</t>
  </si>
  <si>
    <t xml:space="preserve">Send all Budget Change Requests to:  </t>
  </si>
  <si>
    <t>These instructions do not apply to Federal, State, or Private Grant funds.  If you receive one of these more traditional types of Grant awards, please contact Baruch’s Office of Sponsored Research, which provides administrative support for external Grants run through the Research Foundation of the City of New York.</t>
  </si>
  <si>
    <r>
      <t xml:space="preserve">Accessing </t>
    </r>
    <r>
      <rPr>
        <b/>
        <u/>
        <sz val="16"/>
        <rFont val="Arial"/>
        <family val="2"/>
      </rPr>
      <t>Tax-Levy Funds</t>
    </r>
    <r>
      <rPr>
        <b/>
        <sz val="14"/>
        <rFont val="Arial"/>
        <family val="2"/>
      </rPr>
      <t xml:space="preserve"> the University Describes as:</t>
    </r>
  </si>
  <si>
    <t>Data.Ledger</t>
  </si>
  <si>
    <t>Data.Division</t>
  </si>
  <si>
    <t>Data.CUNYFIRST GL Dept. Description                     (University Shared)</t>
  </si>
  <si>
    <t>Data.Fund</t>
  </si>
  <si>
    <t>Data.Business Unit</t>
  </si>
  <si>
    <t>Data.use for Vlookup Division</t>
  </si>
  <si>
    <t>Data.CUNYFIRST GL Dept Code</t>
  </si>
  <si>
    <t>Data.CUNYFIRST GL Dept Code2</t>
  </si>
  <si>
    <t>Data.CUNYFIRST GL Dept. Description                     (University Shared)3</t>
  </si>
  <si>
    <t>Data.CUNYFIRST HCM Dept Code</t>
  </si>
  <si>
    <t>Data.CUNYFIRST HCM Dept Description</t>
  </si>
  <si>
    <t>Data.Major Purpose</t>
  </si>
  <si>
    <t>Data.Major Purpose Descr</t>
  </si>
  <si>
    <t>Data.Opearting Unit Descr</t>
  </si>
  <si>
    <t xml:space="preserve">Data.Operating Unit </t>
  </si>
  <si>
    <t>Data.Program Code Descr</t>
  </si>
  <si>
    <t xml:space="preserve">Data.Program </t>
  </si>
  <si>
    <t>Data.Funding Source Descr</t>
  </si>
  <si>
    <t>Data.Funding Source</t>
  </si>
  <si>
    <t>Data. Special Initiatives Descr</t>
  </si>
  <si>
    <t xml:space="preserve">Data.Special Initiatives </t>
  </si>
  <si>
    <t>Tax Levy10377</t>
  </si>
  <si>
    <t>FS not applicable</t>
  </si>
  <si>
    <t>Tax Levy60024</t>
  </si>
  <si>
    <t>Tax Levy60083</t>
  </si>
  <si>
    <t>Tax Levy60196</t>
  </si>
  <si>
    <t>Tax Levy65017</t>
  </si>
  <si>
    <t>Tax Levy65054</t>
  </si>
  <si>
    <t>Tax Levy70001</t>
  </si>
  <si>
    <t>Tax Levy70062</t>
  </si>
  <si>
    <t>Tax Levy80170</t>
  </si>
  <si>
    <t>Tax Levy80188</t>
  </si>
  <si>
    <t>Tax Levy80259</t>
  </si>
  <si>
    <t>Tax Levy80522</t>
  </si>
  <si>
    <t>Tax Levy10103</t>
  </si>
  <si>
    <t>Tax Levy70027</t>
  </si>
  <si>
    <t>Tax Levy10250</t>
  </si>
  <si>
    <t>Tax Levy10405</t>
  </si>
  <si>
    <t>Tax Levy60203</t>
  </si>
  <si>
    <t>Tax Levy75071</t>
  </si>
  <si>
    <t>Tax Levy80070</t>
  </si>
  <si>
    <t>Tax Levy80250</t>
  </si>
  <si>
    <t>Tax Levy80002</t>
  </si>
  <si>
    <t>Tax Levy80037</t>
  </si>
  <si>
    <t>Tax Levy80042</t>
  </si>
  <si>
    <t>Tax Levy80045</t>
  </si>
  <si>
    <t>Tax Levy80048</t>
  </si>
  <si>
    <t>Tax Levy80049</t>
  </si>
  <si>
    <t>Tax Levy80054</t>
  </si>
  <si>
    <t>Tax Levy80149</t>
  </si>
  <si>
    <t>Tax Levy80174</t>
  </si>
  <si>
    <t>Tax Levy80203</t>
  </si>
  <si>
    <t>Tax Levy80264</t>
  </si>
  <si>
    <t>Tax Levy80274</t>
  </si>
  <si>
    <t>Tax Levy80299</t>
  </si>
  <si>
    <t>Tax Levy80069</t>
  </si>
  <si>
    <t>Tax Levy10393</t>
  </si>
  <si>
    <t>Tax Levy65100</t>
  </si>
  <si>
    <t>Tax Levy75001</t>
  </si>
  <si>
    <t>Tax Levy75002</t>
  </si>
  <si>
    <t>Tax Levy75037</t>
  </si>
  <si>
    <t>Tax Levy75065</t>
  </si>
  <si>
    <t>Tax Levy75078</t>
  </si>
  <si>
    <t>Tax Levy80268</t>
  </si>
  <si>
    <t>Tax Levy70054</t>
  </si>
  <si>
    <t>Tax Levy80022</t>
  </si>
  <si>
    <t>Tax Levy80073</t>
  </si>
  <si>
    <t>Tax Levy80185</t>
  </si>
  <si>
    <t>Tax Levy10071</t>
  </si>
  <si>
    <t>Tax Levy10134</t>
  </si>
  <si>
    <t>Tax Levy60021</t>
  </si>
  <si>
    <t>Tax Levy75012</t>
  </si>
  <si>
    <t>Tax Levy75022</t>
  </si>
  <si>
    <t>Tax Levy75056</t>
  </si>
  <si>
    <t>Tax Levy75060</t>
  </si>
  <si>
    <t>Tax Levy75070</t>
  </si>
  <si>
    <t>Tax Levy75126</t>
  </si>
  <si>
    <t>Tax Levy10014</t>
  </si>
  <si>
    <t>Tax Levy10060</t>
  </si>
  <si>
    <t>Tax Levy10105</t>
  </si>
  <si>
    <t>Tax Levy10115</t>
  </si>
  <si>
    <t>Tax Levy10148</t>
  </si>
  <si>
    <t>Tax Levy10172</t>
  </si>
  <si>
    <t>Tax Levy10195</t>
  </si>
  <si>
    <t>Tax Levy10204</t>
  </si>
  <si>
    <t>Tax Levy10208</t>
  </si>
  <si>
    <t>Tax Levy10221</t>
  </si>
  <si>
    <t>Tax Levy10236</t>
  </si>
  <si>
    <t>Tax Levy10245</t>
  </si>
  <si>
    <t>Tax Levy10402</t>
  </si>
  <si>
    <t>Tax Levy60023</t>
  </si>
  <si>
    <t>Tax Levy65009</t>
  </si>
  <si>
    <t>Tax Levy75073</t>
  </si>
  <si>
    <t>Tax Levy80109</t>
  </si>
  <si>
    <t>Tax Levy10005</t>
  </si>
  <si>
    <t>Tax Levy10088</t>
  </si>
  <si>
    <t>Tax Levy10181</t>
  </si>
  <si>
    <t>Tax Levy10190</t>
  </si>
  <si>
    <t>Tax Levy10192</t>
  </si>
  <si>
    <t>Tax Levy10256</t>
  </si>
  <si>
    <t>Tax Levy10291</t>
  </si>
  <si>
    <t>Tax Levy10381</t>
  </si>
  <si>
    <t>Tax Levy60074</t>
  </si>
  <si>
    <t>Tax Levy60195</t>
  </si>
  <si>
    <t>Tax Levy60197</t>
  </si>
  <si>
    <t>Tax Levy60198</t>
  </si>
  <si>
    <t>Tax Levy60199</t>
  </si>
  <si>
    <t>Tax Levy60200</t>
  </si>
  <si>
    <t>Tax Levy65040</t>
  </si>
  <si>
    <t xml:space="preserve"> Exe &amp; Global Zicklin (30-25)</t>
  </si>
  <si>
    <t>Tax Levy75018</t>
  </si>
  <si>
    <t>Tax Levy75023</t>
  </si>
  <si>
    <t>Tax Levy75055</t>
  </si>
  <si>
    <t>Tax Levy80101</t>
  </si>
  <si>
    <t> Tutor Corp</t>
  </si>
  <si>
    <t>Academic Affairs Initiatives </t>
  </si>
  <si>
    <t>Tax Levy15004</t>
  </si>
  <si>
    <t>Column1</t>
  </si>
  <si>
    <t>Tax Levy\Acad Aff</t>
  </si>
  <si>
    <t>Tax Levy\MSPIA</t>
  </si>
  <si>
    <t>Tax Levy\OCM</t>
  </si>
  <si>
    <t>Tax Levy\President</t>
  </si>
  <si>
    <t>Tax Levy\VPAF</t>
  </si>
  <si>
    <t>Tax Levy\VPCA</t>
  </si>
  <si>
    <t>Tax Levy\VPEM</t>
  </si>
  <si>
    <t>Tax Levy\VPISD</t>
  </si>
  <si>
    <t>Tax Levy\VPSA</t>
  </si>
  <si>
    <t>Tax Levy\WSAS</t>
  </si>
  <si>
    <t>Tax Levy\ZSB</t>
  </si>
  <si>
    <t>Internal / Interdiscipliniary / Special Project / Research Grant from a CUNY Central Office or CUNY School</t>
  </si>
  <si>
    <t>Interdisciplinary/ Internal/ Special Project/ Research Grant Funding</t>
  </si>
  <si>
    <t>Congratulations on the grant!</t>
  </si>
  <si>
    <t xml:space="preserve">Recent examples of such University grant funding include: Open Educational Resource Grants and Stewart Travel Awards. </t>
  </si>
  <si>
    <t>Education Service Admin</t>
  </si>
  <si>
    <t>Tax Levy70033</t>
  </si>
  <si>
    <t>Digital Learning Hub</t>
  </si>
  <si>
    <t>NYC Agency Programs</t>
  </si>
  <si>
    <t xml:space="preserve">WSAS </t>
  </si>
  <si>
    <t xml:space="preserve">Tax Levy\WSAS </t>
  </si>
  <si>
    <t>Type</t>
  </si>
  <si>
    <t>Code Descriptions</t>
  </si>
  <si>
    <t>High School</t>
  </si>
  <si>
    <t>Spec. Initiative</t>
  </si>
  <si>
    <t>Tutor Corp</t>
  </si>
  <si>
    <t>Open Education Rsrc.</t>
  </si>
  <si>
    <t>Program, Spec Init, OU Description</t>
  </si>
  <si>
    <t>Description</t>
  </si>
  <si>
    <t>999999</t>
  </si>
  <si>
    <t>This table has codes and descriptions specifically for the CUNY Interdisciplinary Internal Special Project Grant Budget Mod form</t>
  </si>
  <si>
    <t>30040</t>
  </si>
  <si>
    <t>80431</t>
  </si>
  <si>
    <t>CARES</t>
  </si>
  <si>
    <t>Revised Date: 10/18/2022</t>
  </si>
  <si>
    <t>Exe MS Ind &amp; Org Psychology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</si>
</sst>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mm/dd/yy;@"/>
    <numFmt numFmtId="165" formatCode="_(* #,##0_);_(* \(#,##0\);_(* &quot;-&quot;??_);_(@_)"/>
    <numFmt numFmtId="166" formatCode="00000"/>
  </numFmts>
  <fonts count="52"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name val="Arial"/>
      <family val="2"/>
    </font>
    <font>
      <sz val="9"/>
      <color theme="1"/>
      <name val="Arial"/>
      <family val="2"/>
    </font>
    <font>
      <b/>
      <sz val="8"/>
      <name val="Arial"/>
      <family val="2"/>
    </font>
    <font>
      <b/>
      <sz val="6"/>
      <name val="Arial"/>
      <family val="2"/>
    </font>
    <font>
      <sz val="10"/>
      <name val="Comic Sans MS"/>
      <family val="4"/>
    </font>
    <font>
      <b/>
      <sz val="10"/>
      <name val="Arial"/>
      <family val="2"/>
    </font>
    <font>
      <b/>
      <sz val="9"/>
      <name val="Arial"/>
      <family val="2"/>
    </font>
    <font>
      <b/>
      <i/>
      <sz val="11"/>
      <color rgb="FF548DD4"/>
      <name val="Calibri"/>
      <family val="2"/>
    </font>
    <font>
      <b/>
      <i/>
      <u/>
      <sz val="11"/>
      <color rgb="FF548DD4"/>
      <name val="Calibri"/>
      <family val="2"/>
    </font>
    <font>
      <sz val="9"/>
      <name val="Comic Sans MS"/>
      <family val="4"/>
    </font>
    <font>
      <sz val="10.5"/>
      <name val="Calibri"/>
      <family val="2"/>
      <scheme val="minor"/>
    </font>
    <font>
      <b/>
      <sz val="10"/>
      <name val="Comic Sans MS"/>
      <family val="4"/>
    </font>
    <font>
      <b/>
      <sz val="10.5"/>
      <name val="Arial"/>
      <family val="2"/>
    </font>
    <font>
      <b/>
      <sz val="11"/>
      <name val="Times New Roman"/>
      <family val="1"/>
    </font>
    <font>
      <u val="singleAccounting"/>
      <sz val="10"/>
      <name val="Arial"/>
      <family val="2"/>
    </font>
    <font>
      <b/>
      <u val="singleAccounting"/>
      <sz val="11"/>
      <name val="Times New Roman"/>
      <family val="1"/>
    </font>
    <font>
      <sz val="11"/>
      <name val="Calibri"/>
      <family val="2"/>
    </font>
    <font>
      <sz val="14"/>
      <name val="Times New Roman"/>
      <family val="1"/>
    </font>
    <font>
      <b/>
      <i/>
      <sz val="14"/>
      <name val="Times New Roman"/>
      <family val="1"/>
    </font>
    <font>
      <b/>
      <sz val="9"/>
      <color theme="1"/>
      <name val="Arial"/>
      <family val="2"/>
    </font>
    <font>
      <b/>
      <sz val="18"/>
      <name val="Times New Roman"/>
      <family val="1"/>
    </font>
    <font>
      <b/>
      <i/>
      <sz val="11"/>
      <name val="Calibri"/>
      <family val="2"/>
    </font>
    <font>
      <b/>
      <i/>
      <u/>
      <sz val="11"/>
      <name val="Calibri"/>
      <family val="2"/>
    </font>
    <font>
      <u/>
      <sz val="10"/>
      <color theme="10"/>
      <name val="Arial"/>
      <family val="2"/>
    </font>
    <font>
      <sz val="9"/>
      <color indexed="81"/>
      <name val="Tahoma"/>
      <family val="2"/>
    </font>
    <font>
      <b/>
      <sz val="9"/>
      <color indexed="81"/>
      <name val="Tahoma"/>
      <family val="2"/>
    </font>
    <font>
      <b/>
      <sz val="10.5"/>
      <name val="Calibri"/>
      <family val="2"/>
      <scheme val="minor"/>
    </font>
    <font>
      <b/>
      <sz val="11"/>
      <color theme="1"/>
      <name val="Calibri"/>
      <family val="2"/>
      <scheme val="minor"/>
    </font>
    <font>
      <sz val="10"/>
      <name val="Arial"/>
      <family val="2"/>
    </font>
    <font>
      <sz val="9"/>
      <color rgb="FF000000"/>
      <name val="Arial"/>
      <family val="2"/>
    </font>
    <font>
      <b/>
      <u/>
      <sz val="10"/>
      <color theme="1"/>
      <name val="Arial"/>
      <family val="2"/>
    </font>
    <font>
      <b/>
      <sz val="20"/>
      <name val="Arial"/>
      <family val="2"/>
    </font>
    <font>
      <b/>
      <sz val="12"/>
      <color indexed="81"/>
      <name val="Calibri Light"/>
      <family val="2"/>
    </font>
    <font>
      <b/>
      <sz val="14"/>
      <name val="Arial"/>
      <family val="2"/>
    </font>
    <font>
      <sz val="11"/>
      <name val="Arial"/>
      <family val="2"/>
    </font>
    <font>
      <b/>
      <u/>
      <sz val="11"/>
      <name val="Arial"/>
      <family val="2"/>
    </font>
    <font>
      <sz val="7"/>
      <name val="Times New Roman"/>
      <family val="1"/>
    </font>
    <font>
      <sz val="8"/>
      <name val="Arial"/>
      <family val="2"/>
    </font>
    <font>
      <i/>
      <sz val="8"/>
      <name val="Arial"/>
      <family val="2"/>
    </font>
    <font>
      <sz val="8"/>
      <name val="Calibri"/>
      <family val="2"/>
    </font>
    <font>
      <u/>
      <sz val="11"/>
      <name val="Arial"/>
      <family val="2"/>
    </font>
    <font>
      <i/>
      <sz val="11"/>
      <name val="Calibri"/>
      <family val="2"/>
    </font>
    <font>
      <b/>
      <sz val="16"/>
      <name val="Arial"/>
      <family val="2"/>
    </font>
    <font>
      <sz val="12"/>
      <name val="Arial"/>
      <family val="2"/>
    </font>
    <font>
      <b/>
      <i/>
      <sz val="12"/>
      <name val="Times New Roman"/>
      <family val="1"/>
    </font>
    <font>
      <sz val="12"/>
      <name val="Times New Roman"/>
      <family val="1"/>
    </font>
    <font>
      <b/>
      <u/>
      <sz val="16"/>
      <name val="Arial"/>
      <family val="2"/>
    </font>
  </fonts>
  <fills count="44">
    <fill>
      <patternFill patternType="none"/>
    </fill>
    <fill>
      <patternFill patternType="gray125"/>
    </fill>
    <fill>
      <patternFill patternType="solid">
        <fgColor indexed="9"/>
        <bgColor indexed="9"/>
      </patternFill>
    </fill>
    <fill>
      <patternFill patternType="solid">
        <fgColor indexed="13"/>
        <bgColor indexed="9"/>
      </patternFill>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bgColor indexed="9"/>
      </patternFill>
    </fill>
    <fill>
      <patternFill patternType="solid">
        <fgColor rgb="FFFFFF00"/>
        <bgColor indexed="64"/>
      </patternFill>
    </fill>
    <fill>
      <patternFill patternType="solid">
        <fgColor theme="0" tint="-0.14999847407452621"/>
        <bgColor indexed="64"/>
      </patternFill>
    </fill>
    <fill>
      <patternFill patternType="solid">
        <fgColor rgb="FFFFFF00"/>
        <bgColor indexed="9"/>
      </patternFill>
    </fill>
    <fill>
      <patternFill patternType="solid">
        <fgColor rgb="FFFF0000"/>
        <bgColor indexed="9"/>
      </patternFill>
    </fill>
    <fill>
      <patternFill patternType="solid">
        <fgColor rgb="FFFF0000"/>
        <bgColor indexed="64"/>
      </patternFill>
    </fill>
    <fill>
      <patternFill patternType="solid">
        <fgColor rgb="FF92D050"/>
        <bgColor indexed="64"/>
      </patternFill>
    </fill>
    <fill>
      <patternFill patternType="solid">
        <fgColor rgb="FF92D050"/>
        <bgColor indexed="9"/>
      </patternFill>
    </fill>
    <fill>
      <patternFill patternType="solid">
        <fgColor theme="8" tint="0.59999389629810485"/>
        <bgColor indexed="64"/>
      </patternFill>
    </fill>
    <fill>
      <patternFill patternType="solid">
        <fgColor theme="5"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249977111117893"/>
        <bgColor indexed="9"/>
      </patternFill>
    </fill>
    <fill>
      <patternFill patternType="solid">
        <fgColor theme="7" tint="0.59999389629810485"/>
        <bgColor indexed="64"/>
      </patternFill>
    </fill>
    <fill>
      <patternFill patternType="solid">
        <fgColor theme="9" tint="0.79998168889431442"/>
        <bgColor indexed="64"/>
      </patternFill>
    </fill>
    <fill>
      <patternFill patternType="solid">
        <fgColor theme="9" tint="0.39997558519241921"/>
        <bgColor indexed="9"/>
      </patternFill>
    </fill>
    <fill>
      <patternFill patternType="solid">
        <fgColor theme="4" tint="0.39997558519241921"/>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3"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theme="7" tint="-0.249977111117893"/>
        <bgColor indexed="64"/>
      </patternFill>
    </fill>
    <fill>
      <patternFill patternType="solid">
        <fgColor theme="0" tint="-0.34998626667073579"/>
        <bgColor indexed="64"/>
      </patternFill>
    </fill>
    <fill>
      <patternFill patternType="solid">
        <fgColor theme="8" tint="0.39997558519241921"/>
        <bgColor indexed="64"/>
      </patternFill>
    </fill>
    <fill>
      <patternFill patternType="solid">
        <fgColor theme="0" tint="-0.14999847407452621"/>
        <bgColor indexed="9"/>
      </patternFill>
    </fill>
    <fill>
      <patternFill patternType="solid">
        <fgColor rgb="FFFFC000"/>
        <bgColor indexed="9"/>
      </patternFill>
    </fill>
    <fill>
      <patternFill patternType="lightDown">
        <bgColor theme="0" tint="-0.249977111117893"/>
      </patternFill>
    </fill>
    <fill>
      <patternFill patternType="lightDown"/>
    </fill>
    <fill>
      <patternFill patternType="solid">
        <fgColor theme="7" tint="0.79998168889431442"/>
        <bgColor indexed="64"/>
      </patternFill>
    </fill>
    <fill>
      <patternFill patternType="lightDown">
        <bgColor rgb="FFFFFF00"/>
      </patternFill>
    </fill>
    <fill>
      <patternFill patternType="lightDown">
        <bgColor theme="9" tint="0.59999389629810485"/>
      </patternFill>
    </fill>
    <fill>
      <patternFill patternType="solid">
        <fgColor theme="4" tint="0.59999389629810485"/>
        <bgColor indexed="9"/>
      </patternFill>
    </fill>
    <fill>
      <patternFill patternType="solid">
        <fgColor theme="5" tint="0.39997558519241921"/>
        <bgColor indexed="9"/>
      </patternFill>
    </fill>
  </fills>
  <borders count="25">
    <border>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1">
    <xf numFmtId="0" fontId="0" fillId="0" borderId="0"/>
    <xf numFmtId="4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28" fillId="0" borderId="0" applyNumberFormat="0" applyFill="0" applyBorder="0" applyAlignment="0" applyProtection="0"/>
    <xf numFmtId="0" fontId="4" fillId="0" borderId="0"/>
    <xf numFmtId="0" fontId="33" fillId="0" borderId="0"/>
    <xf numFmtId="0" fontId="3" fillId="0" borderId="0"/>
    <xf numFmtId="0" fontId="2" fillId="0" borderId="0"/>
    <xf numFmtId="0" fontId="1" fillId="0" borderId="0"/>
  </cellStyleXfs>
  <cellXfs count="680">
    <xf numFmtId="0" fontId="0" fillId="0" borderId="0" xfId="0"/>
    <xf numFmtId="0" fontId="0" fillId="2" borderId="0" xfId="0" applyFill="1"/>
    <xf numFmtId="0" fontId="0" fillId="2" borderId="0" xfId="0" applyFill="1" applyBorder="1"/>
    <xf numFmtId="0" fontId="5" fillId="2" borderId="0" xfId="0" applyFont="1" applyFill="1" applyBorder="1"/>
    <xf numFmtId="0" fontId="5" fillId="2" borderId="0" xfId="0" applyFont="1" applyFill="1"/>
    <xf numFmtId="0" fontId="5" fillId="3" borderId="0" xfId="0" applyFont="1" applyFill="1" applyAlignment="1">
      <alignment horizontal="left"/>
    </xf>
    <xf numFmtId="0" fontId="6" fillId="4" borderId="0" xfId="0" applyFont="1" applyFill="1" applyBorder="1"/>
    <xf numFmtId="0" fontId="5" fillId="3" borderId="0" xfId="0" applyFont="1" applyFill="1"/>
    <xf numFmtId="0" fontId="0" fillId="0" borderId="0" xfId="0" applyFill="1"/>
    <xf numFmtId="0" fontId="0" fillId="5" borderId="0" xfId="0" applyFill="1"/>
    <xf numFmtId="164" fontId="5" fillId="0" borderId="0" xfId="0" applyNumberFormat="1" applyFont="1" applyBorder="1"/>
    <xf numFmtId="0" fontId="5" fillId="0" borderId="0" xfId="0" applyFont="1" applyBorder="1"/>
    <xf numFmtId="0" fontId="0" fillId="6" borderId="0" xfId="0" applyFill="1"/>
    <xf numFmtId="0" fontId="0" fillId="6" borderId="0" xfId="0" applyFill="1" applyBorder="1"/>
    <xf numFmtId="0" fontId="5" fillId="6" borderId="0" xfId="0" applyFont="1" applyFill="1" applyBorder="1"/>
    <xf numFmtId="0" fontId="5" fillId="4" borderId="0" xfId="0" quotePrefix="1" applyNumberFormat="1" applyFont="1" applyFill="1" applyBorder="1" applyAlignment="1">
      <alignment horizontal="right"/>
    </xf>
    <xf numFmtId="0" fontId="5" fillId="4" borderId="0" xfId="0" quotePrefix="1" applyNumberFormat="1" applyFont="1" applyFill="1" applyBorder="1" applyAlignment="1">
      <alignment horizontal="left"/>
    </xf>
    <xf numFmtId="0" fontId="7" fillId="5" borderId="0" xfId="0" applyFont="1" applyFill="1"/>
    <xf numFmtId="0" fontId="8" fillId="5" borderId="0" xfId="0" applyFont="1" applyFill="1"/>
    <xf numFmtId="37" fontId="5" fillId="0" borderId="0" xfId="0" applyNumberFormat="1" applyFont="1" applyBorder="1"/>
    <xf numFmtId="0" fontId="9" fillId="2" borderId="0" xfId="0" applyFont="1" applyFill="1"/>
    <xf numFmtId="0" fontId="10" fillId="2" borderId="0" xfId="0" applyFont="1" applyFill="1" applyAlignment="1">
      <alignment horizontal="right"/>
    </xf>
    <xf numFmtId="0" fontId="8" fillId="7" borderId="0" xfId="0" applyFont="1" applyFill="1"/>
    <xf numFmtId="0" fontId="8" fillId="7" borderId="0" xfId="0" applyFont="1" applyFill="1" applyBorder="1"/>
    <xf numFmtId="0" fontId="11" fillId="7" borderId="0" xfId="0" applyFont="1" applyFill="1" applyBorder="1"/>
    <xf numFmtId="0" fontId="0" fillId="8" borderId="0" xfId="0" applyFill="1"/>
    <xf numFmtId="0" fontId="7" fillId="7" borderId="0" xfId="0" applyFont="1" applyFill="1" applyBorder="1"/>
    <xf numFmtId="0" fontId="7" fillId="7" borderId="0" xfId="0" applyFont="1" applyFill="1"/>
    <xf numFmtId="0" fontId="0" fillId="8" borderId="0" xfId="0" applyFill="1" applyBorder="1"/>
    <xf numFmtId="0" fontId="5" fillId="8" borderId="0" xfId="0" applyFont="1" applyFill="1" applyBorder="1"/>
    <xf numFmtId="0" fontId="0" fillId="7" borderId="0" xfId="0" applyFill="1"/>
    <xf numFmtId="0" fontId="9" fillId="8" borderId="0" xfId="0" applyFont="1" applyFill="1"/>
    <xf numFmtId="0" fontId="12" fillId="0" borderId="0" xfId="0" applyFont="1" applyAlignment="1">
      <alignment vertical="center"/>
    </xf>
    <xf numFmtId="0" fontId="0" fillId="7" borderId="0" xfId="0" applyFill="1" applyBorder="1"/>
    <xf numFmtId="0" fontId="9" fillId="8" borderId="0" xfId="0" applyFont="1" applyFill="1" applyBorder="1"/>
    <xf numFmtId="0" fontId="10" fillId="2" borderId="0" xfId="0" applyFont="1" applyFill="1" applyBorder="1" applyAlignment="1">
      <alignment horizontal="right"/>
    </xf>
    <xf numFmtId="0" fontId="0" fillId="0" borderId="0" xfId="0" applyFill="1" applyBorder="1"/>
    <xf numFmtId="0" fontId="0" fillId="5" borderId="0" xfId="0" applyFill="1" applyBorder="1"/>
    <xf numFmtId="0" fontId="12" fillId="0" borderId="0" xfId="0" applyFont="1" applyBorder="1" applyAlignment="1">
      <alignment vertical="center"/>
    </xf>
    <xf numFmtId="0" fontId="12" fillId="7" borderId="0" xfId="0" applyFont="1" applyFill="1" applyAlignment="1">
      <alignment vertical="center"/>
    </xf>
    <xf numFmtId="0" fontId="12" fillId="7" borderId="0" xfId="0" applyFont="1" applyFill="1" applyBorder="1" applyAlignment="1">
      <alignment vertical="center"/>
    </xf>
    <xf numFmtId="0" fontId="13" fillId="0" borderId="0" xfId="0" applyFont="1" applyFill="1" applyBorder="1" applyAlignment="1">
      <alignment vertical="center"/>
    </xf>
    <xf numFmtId="0" fontId="4" fillId="5" borderId="0" xfId="0" applyFont="1" applyFill="1"/>
    <xf numFmtId="0" fontId="4" fillId="2" borderId="0" xfId="0" applyFont="1" applyFill="1"/>
    <xf numFmtId="0" fontId="5" fillId="5" borderId="0" xfId="0" applyFont="1" applyFill="1"/>
    <xf numFmtId="0" fontId="5" fillId="9" borderId="0" xfId="3" applyNumberFormat="1" applyFont="1" applyFill="1" applyBorder="1" applyAlignment="1">
      <alignment horizontal="left"/>
    </xf>
    <xf numFmtId="0" fontId="9" fillId="2" borderId="0" xfId="0" applyFont="1" applyFill="1" applyBorder="1"/>
    <xf numFmtId="165" fontId="9" fillId="2" borderId="1" xfId="2" applyNumberFormat="1" applyFont="1" applyFill="1" applyBorder="1"/>
    <xf numFmtId="0" fontId="6" fillId="4" borderId="0" xfId="4" applyFont="1" applyFill="1" applyBorder="1"/>
    <xf numFmtId="0" fontId="5" fillId="4" borderId="0" xfId="4" quotePrefix="1" applyNumberFormat="1" applyFont="1" applyFill="1" applyBorder="1" applyAlignment="1">
      <alignment horizontal="right"/>
    </xf>
    <xf numFmtId="0" fontId="4" fillId="7" borderId="0" xfId="0" applyFont="1" applyFill="1" applyBorder="1" applyAlignment="1">
      <alignment horizontal="left" wrapText="1"/>
    </xf>
    <xf numFmtId="37" fontId="0" fillId="2" borderId="0" xfId="0" applyNumberFormat="1" applyFill="1"/>
    <xf numFmtId="0" fontId="4" fillId="0" borderId="0" xfId="0" applyFont="1" applyFill="1"/>
    <xf numFmtId="0" fontId="4" fillId="7" borderId="0" xfId="0" applyFont="1" applyFill="1" applyBorder="1" applyAlignment="1">
      <alignment horizontal="left"/>
    </xf>
    <xf numFmtId="0" fontId="14" fillId="2" borderId="0" xfId="0" applyFont="1" applyFill="1" applyBorder="1" applyAlignment="1">
      <alignment wrapText="1"/>
    </xf>
    <xf numFmtId="0" fontId="14" fillId="2" borderId="2" xfId="0" applyFont="1" applyFill="1" applyBorder="1" applyAlignment="1">
      <alignment wrapText="1"/>
    </xf>
    <xf numFmtId="37" fontId="9" fillId="2" borderId="3" xfId="2" applyNumberFormat="1" applyFont="1" applyFill="1" applyBorder="1"/>
    <xf numFmtId="0" fontId="9" fillId="2" borderId="4" xfId="0" applyFont="1" applyFill="1" applyBorder="1"/>
    <xf numFmtId="0" fontId="4" fillId="2" borderId="0" xfId="0" applyFont="1" applyFill="1" applyBorder="1"/>
    <xf numFmtId="0" fontId="4" fillId="10" borderId="0" xfId="0" applyFont="1" applyFill="1"/>
    <xf numFmtId="0" fontId="4" fillId="10" borderId="5" xfId="0" applyFont="1" applyFill="1" applyBorder="1"/>
    <xf numFmtId="0" fontId="0" fillId="2" borderId="5" xfId="0" applyFill="1" applyBorder="1" applyAlignment="1">
      <alignment horizontal="center"/>
    </xf>
    <xf numFmtId="0" fontId="15" fillId="7" borderId="0" xfId="0" applyFont="1" applyFill="1" applyBorder="1" applyAlignment="1">
      <alignment horizontal="left"/>
    </xf>
    <xf numFmtId="0" fontId="15" fillId="7" borderId="0" xfId="0" applyFont="1" applyFill="1" applyBorder="1" applyAlignment="1"/>
    <xf numFmtId="0" fontId="16" fillId="2" borderId="0" xfId="0" applyFont="1" applyFill="1"/>
    <xf numFmtId="0" fontId="0" fillId="2" borderId="0" xfId="0" applyFill="1" applyBorder="1" applyAlignment="1"/>
    <xf numFmtId="0" fontId="5" fillId="9" borderId="0" xfId="0" applyFont="1" applyFill="1"/>
    <xf numFmtId="0" fontId="15" fillId="7" borderId="0" xfId="0" applyFont="1" applyFill="1" applyBorder="1" applyAlignment="1">
      <alignment vertical="top" wrapText="1"/>
    </xf>
    <xf numFmtId="0" fontId="10" fillId="11" borderId="5" xfId="0" applyFont="1" applyFill="1" applyBorder="1" applyAlignment="1">
      <alignment horizontal="center" vertical="center"/>
    </xf>
    <xf numFmtId="0" fontId="10" fillId="0" borderId="0" xfId="0" applyFont="1" applyFill="1" applyBorder="1" applyAlignment="1">
      <alignment wrapText="1"/>
    </xf>
    <xf numFmtId="0" fontId="10" fillId="11" borderId="5" xfId="0" applyFont="1" applyFill="1" applyBorder="1" applyAlignment="1">
      <alignment horizontal="center" vertical="center" wrapText="1"/>
    </xf>
    <xf numFmtId="0" fontId="0" fillId="9" borderId="3" xfId="0" applyFill="1" applyBorder="1" applyAlignment="1">
      <alignment vertical="center"/>
    </xf>
    <xf numFmtId="0" fontId="10" fillId="11" borderId="4" xfId="0" applyFont="1" applyFill="1" applyBorder="1" applyAlignment="1">
      <alignment horizontal="center" vertical="center" wrapText="1"/>
    </xf>
    <xf numFmtId="0" fontId="10" fillId="9" borderId="5" xfId="0" applyFont="1" applyFill="1" applyBorder="1" applyAlignment="1">
      <alignment horizontal="center" vertical="center" wrapText="1"/>
    </xf>
    <xf numFmtId="0" fontId="4" fillId="5" borderId="0" xfId="0" applyFont="1" applyFill="1" applyBorder="1"/>
    <xf numFmtId="0" fontId="0" fillId="10" borderId="0" xfId="0" applyFill="1" applyBorder="1" applyAlignment="1">
      <alignment horizontal="center"/>
    </xf>
    <xf numFmtId="0" fontId="10" fillId="10" borderId="5" xfId="0" applyFont="1" applyFill="1" applyBorder="1" applyAlignment="1">
      <alignment horizontal="center" vertical="center" wrapText="1"/>
    </xf>
    <xf numFmtId="0" fontId="10" fillId="0" borderId="0" xfId="0" applyFont="1" applyFill="1" applyBorder="1" applyAlignment="1">
      <alignment horizontal="center"/>
    </xf>
    <xf numFmtId="0" fontId="5" fillId="0" borderId="0" xfId="0" applyFont="1" applyFill="1"/>
    <xf numFmtId="0" fontId="17" fillId="7" borderId="0" xfId="0" applyFont="1" applyFill="1" applyBorder="1" applyAlignment="1">
      <alignment horizontal="center" vertical="center"/>
    </xf>
    <xf numFmtId="0" fontId="10" fillId="2" borderId="0" xfId="0" applyFont="1" applyFill="1" applyBorder="1"/>
    <xf numFmtId="0" fontId="10" fillId="2" borderId="0" xfId="0" applyFont="1" applyFill="1" applyAlignment="1">
      <alignment horizontal="center"/>
    </xf>
    <xf numFmtId="0" fontId="4" fillId="0" borderId="0" xfId="0" applyFont="1" applyFill="1" applyBorder="1"/>
    <xf numFmtId="0" fontId="9" fillId="0" borderId="0" xfId="0" applyFont="1" applyFill="1"/>
    <xf numFmtId="165" fontId="18" fillId="8" borderId="0" xfId="1" applyNumberFormat="1" applyFont="1" applyFill="1" applyBorder="1" applyAlignment="1" applyProtection="1">
      <alignment horizontal="left"/>
      <protection locked="0"/>
    </xf>
    <xf numFmtId="165" fontId="18" fillId="7" borderId="0" xfId="1" applyNumberFormat="1" applyFont="1" applyFill="1" applyBorder="1" applyAlignment="1" applyProtection="1">
      <alignment horizontal="left"/>
      <protection locked="0"/>
    </xf>
    <xf numFmtId="165" fontId="18" fillId="2" borderId="0" xfId="1" applyNumberFormat="1" applyFont="1" applyFill="1" applyBorder="1" applyAlignment="1" applyProtection="1">
      <alignment horizontal="left" indent="4"/>
      <protection locked="0"/>
    </xf>
    <xf numFmtId="0" fontId="19" fillId="7" borderId="0" xfId="0" applyFont="1" applyFill="1" applyBorder="1" applyAlignment="1">
      <alignment horizontal="center"/>
    </xf>
    <xf numFmtId="0" fontId="19" fillId="7" borderId="0" xfId="0" applyFont="1" applyFill="1" applyBorder="1" applyAlignment="1"/>
    <xf numFmtId="165" fontId="20" fillId="7" borderId="0" xfId="1" applyNumberFormat="1" applyFont="1" applyFill="1" applyBorder="1" applyAlignment="1" applyProtection="1">
      <alignment horizontal="left"/>
      <protection locked="0"/>
    </xf>
    <xf numFmtId="0" fontId="10" fillId="2" borderId="0" xfId="0" applyFont="1" applyFill="1"/>
    <xf numFmtId="0" fontId="0" fillId="2" borderId="0" xfId="0" applyFill="1" applyBorder="1" applyAlignment="1">
      <alignment horizontal="center"/>
    </xf>
    <xf numFmtId="14" fontId="4" fillId="0" borderId="5" xfId="0" applyNumberFormat="1" applyFont="1" applyFill="1" applyBorder="1"/>
    <xf numFmtId="165" fontId="18" fillId="2" borderId="0" xfId="1" applyNumberFormat="1" applyFont="1" applyFill="1" applyBorder="1" applyAlignment="1" applyProtection="1">
      <alignment horizontal="left"/>
      <protection locked="0"/>
    </xf>
    <xf numFmtId="165" fontId="18" fillId="5" borderId="0" xfId="1" applyNumberFormat="1" applyFont="1" applyFill="1" applyBorder="1" applyAlignment="1" applyProtection="1">
      <alignment horizontal="left"/>
      <protection locked="0"/>
    </xf>
    <xf numFmtId="0" fontId="15" fillId="8" borderId="0" xfId="0" applyFont="1" applyFill="1" applyBorder="1"/>
    <xf numFmtId="0" fontId="0" fillId="0" borderId="0" xfId="0" applyFill="1" applyBorder="1" applyAlignment="1">
      <alignment horizontal="center"/>
    </xf>
    <xf numFmtId="0" fontId="4" fillId="2" borderId="5" xfId="0" applyFont="1" applyFill="1" applyBorder="1"/>
    <xf numFmtId="49" fontId="10" fillId="2" borderId="0" xfId="0" applyNumberFormat="1" applyFont="1" applyFill="1" applyAlignment="1">
      <alignment horizontal="right"/>
    </xf>
    <xf numFmtId="0" fontId="21" fillId="0" borderId="0" xfId="0" applyFont="1" applyFill="1" applyBorder="1" applyAlignment="1">
      <alignment horizontal="center" wrapText="1"/>
    </xf>
    <xf numFmtId="0" fontId="9" fillId="7" borderId="0" xfId="0" applyFont="1" applyFill="1" applyBorder="1"/>
    <xf numFmtId="0" fontId="5" fillId="5" borderId="0" xfId="0" applyFont="1" applyFill="1" applyBorder="1"/>
    <xf numFmtId="0" fontId="0" fillId="7" borderId="0" xfId="0" applyFill="1" applyAlignment="1"/>
    <xf numFmtId="0" fontId="0" fillId="0" borderId="0" xfId="0" applyFill="1" applyAlignment="1"/>
    <xf numFmtId="0" fontId="0" fillId="5" borderId="0" xfId="0" applyFill="1" applyAlignment="1"/>
    <xf numFmtId="0" fontId="22" fillId="5" borderId="0" xfId="0" applyFont="1" applyFill="1" applyAlignment="1"/>
    <xf numFmtId="0" fontId="22" fillId="5" borderId="0" xfId="0" applyFont="1" applyFill="1" applyAlignment="1">
      <alignment wrapText="1"/>
    </xf>
    <xf numFmtId="0" fontId="18" fillId="5" borderId="0" xfId="0" applyFont="1" applyFill="1" applyAlignment="1">
      <alignment horizontal="center"/>
    </xf>
    <xf numFmtId="0" fontId="0" fillId="7" borderId="0" xfId="0" applyFill="1" applyBorder="1" applyAlignment="1"/>
    <xf numFmtId="165" fontId="23" fillId="7" borderId="0" xfId="1" applyNumberFormat="1" applyFont="1" applyFill="1" applyBorder="1" applyAlignment="1">
      <alignment horizontal="center"/>
    </xf>
    <xf numFmtId="165" fontId="23" fillId="5" borderId="0" xfId="1" applyNumberFormat="1" applyFont="1" applyFill="1" applyBorder="1" applyAlignment="1">
      <alignment horizontal="center"/>
    </xf>
    <xf numFmtId="0" fontId="11" fillId="4" borderId="0" xfId="0" applyFont="1" applyFill="1" applyBorder="1" applyAlignment="1">
      <alignment horizontal="left"/>
    </xf>
    <xf numFmtId="0" fontId="11" fillId="4" borderId="0" xfId="0" applyFont="1" applyFill="1" applyBorder="1" applyAlignment="1">
      <alignment horizontal="center"/>
    </xf>
    <xf numFmtId="0" fontId="11" fillId="0" borderId="0" xfId="0" applyFont="1" applyBorder="1"/>
    <xf numFmtId="0" fontId="0" fillId="5" borderId="0" xfId="0" applyFill="1" applyBorder="1" applyAlignment="1"/>
    <xf numFmtId="0" fontId="15" fillId="2" borderId="0" xfId="0" applyFont="1" applyFill="1" applyBorder="1"/>
    <xf numFmtId="0" fontId="0" fillId="0" borderId="0" xfId="0" applyAlignment="1"/>
    <xf numFmtId="164" fontId="11" fillId="0" borderId="0" xfId="0" applyNumberFormat="1" applyFont="1" applyBorder="1"/>
    <xf numFmtId="0" fontId="24" fillId="4" borderId="0" xfId="0" applyFont="1" applyFill="1" applyBorder="1"/>
    <xf numFmtId="0" fontId="11" fillId="4" borderId="0" xfId="0" applyFont="1" applyFill="1" applyBorder="1" applyAlignment="1">
      <alignment horizontal="center" wrapText="1"/>
    </xf>
    <xf numFmtId="0" fontId="11" fillId="0" borderId="0" xfId="0" applyFont="1" applyBorder="1" applyAlignment="1">
      <alignment wrapText="1"/>
    </xf>
    <xf numFmtId="0" fontId="4" fillId="12" borderId="6" xfId="0" applyFont="1" applyFill="1" applyBorder="1"/>
    <xf numFmtId="0" fontId="4" fillId="12" borderId="7" xfId="0" applyFont="1" applyFill="1" applyBorder="1"/>
    <xf numFmtId="0" fontId="4" fillId="13" borderId="7" xfId="0" applyFont="1" applyFill="1" applyBorder="1"/>
    <xf numFmtId="0" fontId="9" fillId="12" borderId="7" xfId="0" applyFont="1" applyFill="1" applyBorder="1"/>
    <xf numFmtId="0" fontId="10" fillId="12" borderId="7" xfId="0" applyFont="1" applyFill="1" applyBorder="1" applyAlignment="1">
      <alignment horizontal="right"/>
    </xf>
    <xf numFmtId="0" fontId="26" fillId="13" borderId="8" xfId="0" applyFont="1" applyFill="1" applyBorder="1" applyAlignment="1">
      <alignment vertical="center"/>
    </xf>
    <xf numFmtId="0" fontId="0" fillId="7" borderId="0" xfId="0" applyFill="1" applyBorder="1" applyAlignment="1">
      <alignment horizontal="center"/>
    </xf>
    <xf numFmtId="0" fontId="17" fillId="7" borderId="0" xfId="0" applyFont="1" applyFill="1" applyBorder="1" applyAlignment="1">
      <alignment horizontal="center"/>
    </xf>
    <xf numFmtId="0" fontId="26" fillId="13" borderId="9" xfId="0" applyFont="1" applyFill="1" applyBorder="1" applyAlignment="1">
      <alignment vertical="center"/>
    </xf>
    <xf numFmtId="0" fontId="26" fillId="13" borderId="10" xfId="0" applyFont="1" applyFill="1" applyBorder="1" applyAlignment="1">
      <alignment vertical="center"/>
    </xf>
    <xf numFmtId="0" fontId="27" fillId="13" borderId="10" xfId="0" applyFont="1" applyFill="1" applyBorder="1" applyAlignment="1">
      <alignment horizontal="center" vertical="center"/>
    </xf>
    <xf numFmtId="0" fontId="28" fillId="13" borderId="10" xfId="5" applyFill="1" applyBorder="1" applyAlignment="1">
      <alignment horizontal="center" vertical="center"/>
    </xf>
    <xf numFmtId="0" fontId="26" fillId="13" borderId="11" xfId="0" applyFont="1" applyFill="1" applyBorder="1" applyAlignment="1">
      <alignment vertical="center"/>
    </xf>
    <xf numFmtId="0" fontId="6" fillId="14" borderId="0" xfId="0" applyFont="1" applyFill="1" applyBorder="1"/>
    <xf numFmtId="0" fontId="5" fillId="13" borderId="0" xfId="0" quotePrefix="1" applyNumberFormat="1" applyFont="1" applyFill="1" applyBorder="1" applyAlignment="1">
      <alignment horizontal="right"/>
    </xf>
    <xf numFmtId="0" fontId="10" fillId="13" borderId="5" xfId="0" applyFont="1" applyFill="1" applyBorder="1" applyAlignment="1">
      <alignment horizontal="center" vertical="center" wrapText="1"/>
    </xf>
    <xf numFmtId="0" fontId="4" fillId="13" borderId="5" xfId="0" applyFont="1" applyFill="1" applyBorder="1"/>
    <xf numFmtId="0" fontId="0" fillId="0" borderId="0" xfId="0" applyAlignment="1">
      <alignment horizontal="center"/>
    </xf>
    <xf numFmtId="0" fontId="10" fillId="9" borderId="3" xfId="0" applyFont="1" applyFill="1" applyBorder="1" applyAlignment="1">
      <alignment horizontal="center" vertical="center" wrapText="1"/>
    </xf>
    <xf numFmtId="0" fontId="9" fillId="2" borderId="5" xfId="0" applyFont="1" applyFill="1" applyBorder="1"/>
    <xf numFmtId="0" fontId="0" fillId="2" borderId="5" xfId="0" applyFill="1" applyBorder="1"/>
    <xf numFmtId="0" fontId="11" fillId="2" borderId="5" xfId="0" applyFont="1" applyFill="1" applyBorder="1" applyAlignment="1"/>
    <xf numFmtId="0" fontId="0" fillId="2" borderId="0" xfId="0" applyFill="1" applyAlignment="1">
      <alignment horizontal="center" vertical="center" wrapText="1"/>
    </xf>
    <xf numFmtId="0" fontId="11" fillId="2" borderId="5" xfId="0" applyFont="1" applyFill="1" applyBorder="1" applyAlignment="1">
      <alignment horizontal="center" vertical="center" wrapText="1"/>
    </xf>
    <xf numFmtId="0" fontId="10" fillId="14" borderId="5" xfId="0" applyFont="1" applyFill="1" applyBorder="1" applyAlignment="1">
      <alignment horizontal="center" vertical="center" wrapText="1"/>
    </xf>
    <xf numFmtId="0" fontId="5" fillId="14" borderId="0" xfId="0" applyFont="1" applyFill="1" applyBorder="1"/>
    <xf numFmtId="0" fontId="11" fillId="4" borderId="0" xfId="0" applyFont="1" applyFill="1" applyBorder="1" applyAlignment="1">
      <alignment horizontal="center" vertical="center" wrapText="1"/>
    </xf>
    <xf numFmtId="37" fontId="5" fillId="14" borderId="0" xfId="0" applyNumberFormat="1" applyFont="1" applyFill="1" applyBorder="1"/>
    <xf numFmtId="0" fontId="5" fillId="14" borderId="0" xfId="0" applyFont="1" applyFill="1"/>
    <xf numFmtId="0" fontId="5" fillId="14" borderId="0" xfId="0" quotePrefix="1" applyNumberFormat="1" applyFont="1" applyFill="1" applyBorder="1" applyAlignment="1">
      <alignment horizontal="right"/>
    </xf>
    <xf numFmtId="0" fontId="5" fillId="14" borderId="0" xfId="0" quotePrefix="1" applyNumberFormat="1" applyFont="1" applyFill="1" applyBorder="1" applyAlignment="1">
      <alignment horizontal="left"/>
    </xf>
    <xf numFmtId="0" fontId="5" fillId="14" borderId="0" xfId="4" quotePrefix="1" applyNumberFormat="1" applyFont="1" applyFill="1" applyBorder="1" applyAlignment="1">
      <alignment horizontal="right"/>
    </xf>
    <xf numFmtId="0" fontId="6" fillId="14" borderId="0" xfId="4" applyFont="1" applyFill="1" applyBorder="1"/>
    <xf numFmtId="0" fontId="5" fillId="12" borderId="0" xfId="0" applyFont="1" applyFill="1"/>
    <xf numFmtId="0" fontId="11" fillId="13" borderId="0" xfId="0" applyFont="1" applyFill="1" applyBorder="1" applyAlignment="1">
      <alignment horizontal="center" wrapText="1"/>
    </xf>
    <xf numFmtId="0" fontId="11" fillId="13" borderId="0" xfId="0" applyFont="1" applyFill="1" applyBorder="1" applyAlignment="1">
      <alignment horizontal="center"/>
    </xf>
    <xf numFmtId="0" fontId="5" fillId="13" borderId="0" xfId="4" quotePrefix="1" applyNumberFormat="1" applyFont="1" applyFill="1" applyBorder="1" applyAlignment="1">
      <alignment horizontal="right"/>
    </xf>
    <xf numFmtId="0" fontId="5" fillId="15" borderId="0" xfId="0" applyFont="1" applyFill="1"/>
    <xf numFmtId="0" fontId="5" fillId="15" borderId="0" xfId="0" applyFont="1" applyFill="1" applyAlignment="1">
      <alignment horizontal="left"/>
    </xf>
    <xf numFmtId="0" fontId="5" fillId="14" borderId="0" xfId="3" applyNumberFormat="1" applyFont="1" applyFill="1" applyBorder="1" applyAlignment="1">
      <alignment horizontal="left"/>
    </xf>
    <xf numFmtId="0" fontId="5" fillId="14" borderId="0" xfId="0" applyFont="1" applyFill="1" applyBorder="1" applyAlignment="1"/>
    <xf numFmtId="0" fontId="5" fillId="14" borderId="0" xfId="0" quotePrefix="1" applyNumberFormat="1" applyFont="1" applyFill="1" applyBorder="1" applyAlignment="1"/>
    <xf numFmtId="0" fontId="11" fillId="16" borderId="0" xfId="0" applyFont="1" applyFill="1" applyBorder="1"/>
    <xf numFmtId="0" fontId="6" fillId="16" borderId="0" xfId="0" applyFont="1" applyFill="1" applyBorder="1"/>
    <xf numFmtId="0" fontId="24" fillId="16" borderId="0" xfId="0" applyFont="1" applyFill="1" applyBorder="1"/>
    <xf numFmtId="0" fontId="6" fillId="19" borderId="0" xfId="0" applyFont="1" applyFill="1" applyBorder="1"/>
    <xf numFmtId="37" fontId="5" fillId="19" borderId="0" xfId="0" applyNumberFormat="1" applyFont="1" applyFill="1" applyBorder="1"/>
    <xf numFmtId="0" fontId="5" fillId="19" borderId="0" xfId="0" quotePrefix="1" applyNumberFormat="1" applyFont="1" applyFill="1" applyBorder="1" applyAlignment="1">
      <alignment horizontal="right"/>
    </xf>
    <xf numFmtId="0" fontId="5" fillId="19" borderId="0" xfId="0" quotePrefix="1" applyNumberFormat="1" applyFont="1" applyFill="1" applyBorder="1" applyAlignment="1">
      <alignment horizontal="left"/>
    </xf>
    <xf numFmtId="0" fontId="6" fillId="20" borderId="0" xfId="0" applyFont="1" applyFill="1" applyBorder="1"/>
    <xf numFmtId="0" fontId="6" fillId="17" borderId="0" xfId="0" applyFont="1" applyFill="1" applyBorder="1"/>
    <xf numFmtId="0" fontId="5" fillId="21" borderId="0" xfId="0" applyFont="1" applyFill="1" applyBorder="1"/>
    <xf numFmtId="0" fontId="5" fillId="21" borderId="0" xfId="0" applyFont="1" applyFill="1" applyBorder="1" applyAlignment="1">
      <alignment horizontal="left"/>
    </xf>
    <xf numFmtId="37" fontId="5" fillId="17" borderId="0" xfId="0" applyNumberFormat="1" applyFont="1" applyFill="1" applyBorder="1"/>
    <xf numFmtId="0" fontId="5" fillId="17" borderId="0" xfId="0" quotePrefix="1" applyNumberFormat="1" applyFont="1" applyFill="1" applyBorder="1" applyAlignment="1"/>
    <xf numFmtId="0" fontId="6" fillId="17" borderId="0" xfId="0" applyFont="1" applyFill="1" applyBorder="1" applyAlignment="1"/>
    <xf numFmtId="0" fontId="5" fillId="17" borderId="0" xfId="0" quotePrefix="1" applyNumberFormat="1" applyFont="1" applyFill="1" applyBorder="1" applyAlignment="1">
      <alignment horizontal="left"/>
    </xf>
    <xf numFmtId="0" fontId="0" fillId="0" borderId="0" xfId="0" applyFill="1" applyBorder="1" applyAlignment="1"/>
    <xf numFmtId="165" fontId="25" fillId="0" borderId="0" xfId="1" applyNumberFormat="1" applyFont="1" applyFill="1" applyBorder="1" applyAlignment="1">
      <alignment horizontal="center"/>
    </xf>
    <xf numFmtId="165" fontId="23" fillId="0" borderId="0" xfId="1" applyNumberFormat="1" applyFont="1" applyFill="1" applyBorder="1" applyAlignment="1">
      <alignment horizontal="center"/>
    </xf>
    <xf numFmtId="0" fontId="22" fillId="0" borderId="0" xfId="0" applyFont="1" applyFill="1" applyBorder="1" applyAlignment="1">
      <alignment wrapText="1"/>
    </xf>
    <xf numFmtId="0" fontId="0" fillId="12" borderId="10" xfId="0" applyFill="1" applyBorder="1"/>
    <xf numFmtId="0" fontId="4" fillId="13" borderId="8" xfId="0" applyFont="1" applyFill="1" applyBorder="1"/>
    <xf numFmtId="0" fontId="26" fillId="13" borderId="7" xfId="0" applyFont="1" applyFill="1" applyBorder="1" applyAlignment="1">
      <alignment vertical="center"/>
    </xf>
    <xf numFmtId="165" fontId="18" fillId="5" borderId="0" xfId="1" applyNumberFormat="1" applyFont="1" applyFill="1" applyBorder="1" applyAlignment="1" applyProtection="1">
      <alignment horizontal="left" vertical="top"/>
      <protection locked="0"/>
    </xf>
    <xf numFmtId="0" fontId="21" fillId="0" borderId="0" xfId="0" applyFont="1" applyFill="1" applyBorder="1" applyAlignment="1">
      <alignment horizontal="center" wrapText="1"/>
    </xf>
    <xf numFmtId="0" fontId="0" fillId="0" borderId="0" xfId="0" applyAlignment="1"/>
    <xf numFmtId="0" fontId="11" fillId="2" borderId="5" xfId="0" applyFont="1" applyFill="1" applyBorder="1" applyAlignment="1"/>
    <xf numFmtId="0" fontId="11" fillId="22" borderId="0" xfId="0" applyFont="1" applyFill="1" applyBorder="1"/>
    <xf numFmtId="0" fontId="11" fillId="22" borderId="0" xfId="0" applyFont="1" applyFill="1" applyBorder="1" applyAlignment="1">
      <alignment wrapText="1"/>
    </xf>
    <xf numFmtId="0" fontId="5" fillId="22" borderId="0" xfId="0" applyFont="1" applyFill="1" applyBorder="1"/>
    <xf numFmtId="0" fontId="5" fillId="22" borderId="0" xfId="0" applyFont="1" applyFill="1"/>
    <xf numFmtId="49" fontId="10" fillId="2" borderId="5" xfId="0" applyNumberFormat="1" applyFont="1" applyFill="1" applyBorder="1" applyAlignment="1">
      <alignment horizontal="right"/>
    </xf>
    <xf numFmtId="165" fontId="18" fillId="5" borderId="5" xfId="1" applyNumberFormat="1" applyFont="1" applyFill="1" applyBorder="1" applyAlignment="1" applyProtection="1">
      <alignment horizontal="left"/>
      <protection locked="0"/>
    </xf>
    <xf numFmtId="0" fontId="31" fillId="7" borderId="0" xfId="0" applyFont="1" applyFill="1" applyBorder="1" applyAlignment="1"/>
    <xf numFmtId="0" fontId="6" fillId="0" borderId="0" xfId="0" applyFont="1" applyFill="1" applyBorder="1"/>
    <xf numFmtId="0" fontId="24" fillId="23" borderId="0" xfId="0" applyFont="1" applyFill="1" applyBorder="1"/>
    <xf numFmtId="0" fontId="6" fillId="23" borderId="0" xfId="0" applyFont="1" applyFill="1" applyBorder="1"/>
    <xf numFmtId="0" fontId="6" fillId="23" borderId="0" xfId="4" applyFont="1" applyFill="1" applyBorder="1"/>
    <xf numFmtId="0" fontId="5" fillId="23" borderId="0" xfId="3" applyNumberFormat="1" applyFont="1" applyFill="1" applyBorder="1" applyAlignment="1">
      <alignment horizontal="left"/>
    </xf>
    <xf numFmtId="0" fontId="4" fillId="0" borderId="0" xfId="0" applyFont="1"/>
    <xf numFmtId="0" fontId="11" fillId="18" borderId="0" xfId="0" applyFont="1" applyFill="1" applyBorder="1" applyAlignment="1">
      <alignment horizontal="center" wrapText="1"/>
    </xf>
    <xf numFmtId="0" fontId="11" fillId="18" borderId="0" xfId="0" applyFont="1" applyFill="1" applyBorder="1" applyAlignment="1">
      <alignment horizontal="center"/>
    </xf>
    <xf numFmtId="0" fontId="5" fillId="18" borderId="0" xfId="0" quotePrefix="1" applyNumberFormat="1" applyFont="1" applyFill="1" applyBorder="1" applyAlignment="1">
      <alignment horizontal="right"/>
    </xf>
    <xf numFmtId="0" fontId="5" fillId="18" borderId="0" xfId="4" quotePrefix="1" applyNumberFormat="1" applyFont="1" applyFill="1" applyBorder="1" applyAlignment="1">
      <alignment horizontal="right"/>
    </xf>
    <xf numFmtId="0" fontId="5" fillId="24" borderId="0" xfId="0" applyFont="1" applyFill="1"/>
    <xf numFmtId="0" fontId="7" fillId="26" borderId="5" xfId="3" applyFont="1" applyFill="1" applyBorder="1" applyAlignment="1">
      <alignment horizontal="center" wrapText="1"/>
    </xf>
    <xf numFmtId="0" fontId="7" fillId="25" borderId="5" xfId="3" applyFont="1" applyFill="1" applyBorder="1" applyAlignment="1">
      <alignment horizontal="center" wrapText="1"/>
    </xf>
    <xf numFmtId="0" fontId="5" fillId="0" borderId="5" xfId="3" applyFont="1" applyFill="1" applyBorder="1" applyAlignment="1"/>
    <xf numFmtId="166" fontId="6" fillId="0" borderId="5" xfId="0" applyNumberFormat="1" applyFont="1" applyFill="1" applyBorder="1" applyAlignment="1">
      <alignment horizontal="right"/>
    </xf>
    <xf numFmtId="0" fontId="5" fillId="0" borderId="5" xfId="3" applyNumberFormat="1" applyFont="1" applyFill="1" applyBorder="1" applyAlignment="1"/>
    <xf numFmtId="0" fontId="5" fillId="0" borderId="5" xfId="3" applyNumberFormat="1" applyFont="1" applyFill="1" applyBorder="1" applyAlignment="1">
      <alignment horizontal="right"/>
    </xf>
    <xf numFmtId="0" fontId="5" fillId="0" borderId="5" xfId="3" applyNumberFormat="1" applyFont="1" applyFill="1" applyBorder="1" applyAlignment="1">
      <alignment horizontal="left"/>
    </xf>
    <xf numFmtId="0" fontId="11" fillId="0" borderId="5" xfId="3" applyNumberFormat="1" applyFont="1" applyFill="1" applyBorder="1" applyAlignment="1">
      <alignment horizontal="right"/>
    </xf>
    <xf numFmtId="0" fontId="6" fillId="0" borderId="5" xfId="3" applyFont="1" applyFill="1" applyBorder="1" applyAlignment="1"/>
    <xf numFmtId="0" fontId="6" fillId="0" borderId="5" xfId="3" applyNumberFormat="1" applyFont="1" applyFill="1" applyBorder="1" applyAlignment="1"/>
    <xf numFmtId="0" fontId="6" fillId="0" borderId="5" xfId="3" applyNumberFormat="1" applyFont="1" applyFill="1" applyBorder="1" applyAlignment="1">
      <alignment horizontal="right"/>
    </xf>
    <xf numFmtId="0" fontId="6" fillId="0" borderId="5" xfId="3" applyNumberFormat="1" applyFont="1" applyFill="1" applyBorder="1" applyAlignment="1">
      <alignment horizontal="left"/>
    </xf>
    <xf numFmtId="0" fontId="5" fillId="0" borderId="12" xfId="3" applyFont="1" applyFill="1" applyBorder="1" applyAlignment="1"/>
    <xf numFmtId="0" fontId="5" fillId="0" borderId="0" xfId="3" applyFont="1" applyFill="1" applyBorder="1" applyAlignment="1"/>
    <xf numFmtId="166" fontId="6" fillId="0" borderId="0" xfId="0" applyNumberFormat="1" applyFont="1" applyFill="1" applyBorder="1" applyAlignment="1">
      <alignment horizontal="right"/>
    </xf>
    <xf numFmtId="0" fontId="5" fillId="0" borderId="0" xfId="3" applyNumberFormat="1" applyFont="1" applyFill="1" applyBorder="1" applyAlignment="1"/>
    <xf numFmtId="0" fontId="5" fillId="0" borderId="0" xfId="3" applyNumberFormat="1" applyFont="1" applyFill="1" applyBorder="1" applyAlignment="1">
      <alignment horizontal="left"/>
    </xf>
    <xf numFmtId="0" fontId="5" fillId="0" borderId="0" xfId="3" applyNumberFormat="1" applyFont="1" applyFill="1" applyBorder="1" applyAlignment="1">
      <alignment horizontal="right"/>
    </xf>
    <xf numFmtId="0" fontId="5" fillId="0" borderId="13" xfId="3" applyNumberFormat="1" applyFont="1" applyFill="1" applyBorder="1" applyAlignment="1">
      <alignment horizontal="right"/>
    </xf>
    <xf numFmtId="0" fontId="6" fillId="0" borderId="5" xfId="0" applyNumberFormat="1" applyFont="1" applyFill="1" applyBorder="1" applyAlignment="1">
      <alignment horizontal="right"/>
    </xf>
    <xf numFmtId="166" fontId="5" fillId="0" borderId="5" xfId="3" applyNumberFormat="1" applyFont="1" applyFill="1" applyBorder="1" applyAlignment="1">
      <alignment horizontal="right"/>
    </xf>
    <xf numFmtId="49" fontId="6" fillId="0" borderId="5" xfId="0" applyNumberFormat="1" applyFont="1" applyFill="1" applyBorder="1" applyAlignment="1"/>
    <xf numFmtId="166" fontId="5" fillId="0" borderId="0" xfId="3" applyNumberFormat="1" applyFont="1" applyFill="1" applyBorder="1" applyAlignment="1">
      <alignment horizontal="right"/>
    </xf>
    <xf numFmtId="0" fontId="11" fillId="0" borderId="11" xfId="3" applyFont="1" applyFill="1" applyBorder="1" applyAlignment="1"/>
    <xf numFmtId="0" fontId="5" fillId="0" borderId="10" xfId="3" applyFont="1" applyFill="1" applyBorder="1" applyAlignment="1"/>
    <xf numFmtId="166" fontId="11" fillId="0" borderId="9" xfId="3" applyNumberFormat="1" applyFont="1" applyFill="1" applyBorder="1" applyAlignment="1">
      <alignment horizontal="right"/>
    </xf>
    <xf numFmtId="0" fontId="5" fillId="0" borderId="14" xfId="3" applyFont="1" applyFill="1" applyBorder="1" applyAlignment="1">
      <alignment horizontal="left"/>
    </xf>
    <xf numFmtId="0" fontId="0" fillId="0" borderId="0" xfId="0" applyBorder="1" applyAlignment="1"/>
    <xf numFmtId="0" fontId="5" fillId="0" borderId="15" xfId="3" applyNumberFormat="1" applyFont="1" applyFill="1" applyBorder="1" applyAlignment="1"/>
    <xf numFmtId="0" fontId="5" fillId="0" borderId="8" xfId="3" applyFont="1" applyFill="1" applyBorder="1" applyAlignment="1">
      <alignment horizontal="left"/>
    </xf>
    <xf numFmtId="0" fontId="0" fillId="0" borderId="7" xfId="0" applyBorder="1" applyAlignment="1"/>
    <xf numFmtId="0" fontId="5" fillId="0" borderId="6" xfId="3" applyNumberFormat="1" applyFont="1" applyFill="1" applyBorder="1" applyAlignment="1"/>
    <xf numFmtId="0" fontId="11" fillId="0" borderId="16" xfId="3" applyFont="1" applyFill="1" applyBorder="1" applyAlignment="1">
      <alignment horizontal="left"/>
    </xf>
    <xf numFmtId="0" fontId="32" fillId="0" borderId="17" xfId="0" applyFont="1" applyBorder="1" applyAlignment="1"/>
    <xf numFmtId="166" fontId="11" fillId="0" borderId="18" xfId="3" applyNumberFormat="1" applyFont="1" applyFill="1" applyBorder="1" applyAlignment="1">
      <alignment horizontal="right"/>
    </xf>
    <xf numFmtId="0" fontId="5" fillId="0" borderId="19" xfId="3" applyFont="1" applyFill="1" applyBorder="1" applyAlignment="1">
      <alignment horizontal="left"/>
    </xf>
    <xf numFmtId="0" fontId="0" fillId="0" borderId="20" xfId="0" applyBorder="1" applyAlignment="1"/>
    <xf numFmtId="0" fontId="0" fillId="0" borderId="21" xfId="0" applyBorder="1" applyAlignment="1"/>
    <xf numFmtId="0" fontId="32" fillId="0" borderId="16" xfId="0" applyFont="1" applyBorder="1" applyAlignment="1"/>
    <xf numFmtId="0" fontId="0" fillId="0" borderId="12" xfId="0" applyBorder="1"/>
    <xf numFmtId="0" fontId="0" fillId="0" borderId="13" xfId="0" applyBorder="1" applyAlignment="1"/>
    <xf numFmtId="0" fontId="0" fillId="0" borderId="12" xfId="0" applyBorder="1" applyAlignment="1"/>
    <xf numFmtId="0" fontId="0" fillId="0" borderId="19" xfId="0" applyBorder="1" applyAlignment="1"/>
    <xf numFmtId="0" fontId="0" fillId="0" borderId="13" xfId="0" applyFill="1" applyBorder="1" applyAlignment="1"/>
    <xf numFmtId="0" fontId="0" fillId="0" borderId="19" xfId="0" applyBorder="1"/>
    <xf numFmtId="0" fontId="11" fillId="2" borderId="0" xfId="0" applyFont="1" applyFill="1"/>
    <xf numFmtId="0" fontId="6" fillId="7" borderId="0" xfId="0" applyFont="1" applyFill="1" applyBorder="1"/>
    <xf numFmtId="0" fontId="5" fillId="4" borderId="0" xfId="4" quotePrefix="1" applyNumberFormat="1" applyFont="1" applyFill="1" applyBorder="1" applyAlignment="1">
      <alignment horizontal="left"/>
    </xf>
    <xf numFmtId="0" fontId="11" fillId="4" borderId="0" xfId="0" quotePrefix="1" applyNumberFormat="1" applyFont="1" applyFill="1" applyBorder="1" applyAlignment="1">
      <alignment horizontal="right"/>
    </xf>
    <xf numFmtId="0" fontId="10" fillId="0" borderId="0" xfId="0" applyFont="1"/>
    <xf numFmtId="0" fontId="7" fillId="27" borderId="5" xfId="3" applyFont="1" applyFill="1" applyBorder="1" applyAlignment="1">
      <alignment horizontal="center" wrapText="1"/>
    </xf>
    <xf numFmtId="0" fontId="7" fillId="26" borderId="4" xfId="3" applyFont="1" applyFill="1" applyBorder="1" applyAlignment="1">
      <alignment horizontal="center" wrapText="1"/>
    </xf>
    <xf numFmtId="0" fontId="5" fillId="0" borderId="4" xfId="3" applyFont="1" applyFill="1" applyBorder="1" applyAlignment="1"/>
    <xf numFmtId="0" fontId="6" fillId="0" borderId="4" xfId="3" applyFont="1" applyFill="1" applyBorder="1" applyAlignment="1"/>
    <xf numFmtId="0" fontId="7" fillId="27" borderId="3" xfId="3" applyFont="1" applyFill="1" applyBorder="1" applyAlignment="1">
      <alignment horizontal="center" wrapText="1"/>
    </xf>
    <xf numFmtId="0" fontId="5" fillId="0" borderId="3" xfId="3" applyNumberFormat="1" applyFont="1" applyFill="1" applyBorder="1" applyAlignment="1">
      <alignment horizontal="right"/>
    </xf>
    <xf numFmtId="0" fontId="0" fillId="0" borderId="5" xfId="0" applyBorder="1"/>
    <xf numFmtId="0" fontId="9" fillId="2" borderId="5" xfId="0" applyFont="1" applyFill="1" applyBorder="1" applyAlignment="1">
      <alignment horizontal="center"/>
    </xf>
    <xf numFmtId="0" fontId="11" fillId="2" borderId="5" xfId="0" applyFont="1" applyFill="1" applyBorder="1" applyAlignment="1">
      <alignment horizontal="center"/>
    </xf>
    <xf numFmtId="49" fontId="0" fillId="2" borderId="0" xfId="0" applyNumberFormat="1" applyFill="1" applyBorder="1"/>
    <xf numFmtId="49" fontId="4" fillId="2" borderId="0" xfId="0" applyNumberFormat="1" applyFont="1" applyFill="1" applyBorder="1"/>
    <xf numFmtId="49" fontId="10" fillId="2" borderId="5" xfId="0" applyNumberFormat="1" applyFont="1" applyFill="1" applyBorder="1"/>
    <xf numFmtId="0" fontId="6" fillId="28" borderId="0" xfId="0" applyFont="1" applyFill="1" applyBorder="1"/>
    <xf numFmtId="0" fontId="6" fillId="25" borderId="0" xfId="0" applyFont="1" applyFill="1" applyBorder="1"/>
    <xf numFmtId="0" fontId="6" fillId="29" borderId="0" xfId="0" applyFont="1" applyFill="1" applyBorder="1"/>
    <xf numFmtId="37" fontId="5" fillId="22" borderId="0" xfId="0" applyNumberFormat="1" applyFont="1" applyFill="1" applyBorder="1"/>
    <xf numFmtId="0" fontId="6" fillId="22" borderId="0" xfId="0" applyFont="1" applyFill="1" applyBorder="1"/>
    <xf numFmtId="0" fontId="5" fillId="22" borderId="0" xfId="0" quotePrefix="1" applyNumberFormat="1" applyFont="1" applyFill="1" applyBorder="1" applyAlignment="1">
      <alignment horizontal="right"/>
    </xf>
    <xf numFmtId="0" fontId="5" fillId="22" borderId="0" xfId="0" quotePrefix="1" applyNumberFormat="1" applyFont="1" applyFill="1" applyBorder="1" applyAlignment="1">
      <alignment horizontal="left"/>
    </xf>
    <xf numFmtId="37" fontId="5" fillId="30" borderId="0" xfId="0" applyNumberFormat="1" applyFont="1" applyFill="1" applyBorder="1"/>
    <xf numFmtId="0" fontId="6" fillId="30" borderId="0" xfId="0" applyFont="1" applyFill="1" applyBorder="1"/>
    <xf numFmtId="0" fontId="5" fillId="30" borderId="0" xfId="0" quotePrefix="1" applyNumberFormat="1" applyFont="1" applyFill="1" applyBorder="1" applyAlignment="1">
      <alignment horizontal="right"/>
    </xf>
    <xf numFmtId="0" fontId="5" fillId="30" borderId="0" xfId="0" quotePrefix="1" applyNumberFormat="1" applyFont="1" applyFill="1" applyBorder="1" applyAlignment="1">
      <alignment horizontal="left"/>
    </xf>
    <xf numFmtId="37" fontId="5" fillId="25" borderId="0" xfId="0" applyNumberFormat="1" applyFont="1" applyFill="1" applyBorder="1"/>
    <xf numFmtId="0" fontId="5" fillId="25" borderId="0" xfId="0" quotePrefix="1" applyNumberFormat="1" applyFont="1" applyFill="1" applyBorder="1" applyAlignment="1">
      <alignment horizontal="right"/>
    </xf>
    <xf numFmtId="0" fontId="5" fillId="25" borderId="0" xfId="0" quotePrefix="1" applyNumberFormat="1" applyFont="1" applyFill="1" applyBorder="1" applyAlignment="1">
      <alignment horizontal="left"/>
    </xf>
    <xf numFmtId="37" fontId="5" fillId="31" borderId="0" xfId="0" applyNumberFormat="1" applyFont="1" applyFill="1" applyBorder="1"/>
    <xf numFmtId="0" fontId="6" fillId="31" borderId="0" xfId="0" applyFont="1" applyFill="1" applyBorder="1"/>
    <xf numFmtId="0" fontId="5" fillId="31" borderId="0" xfId="0" quotePrefix="1" applyNumberFormat="1" applyFont="1" applyFill="1" applyBorder="1" applyAlignment="1">
      <alignment horizontal="right"/>
    </xf>
    <xf numFmtId="0" fontId="5" fillId="31" borderId="0" xfId="0" quotePrefix="1" applyNumberFormat="1" applyFont="1" applyFill="1" applyBorder="1" applyAlignment="1">
      <alignment horizontal="left"/>
    </xf>
    <xf numFmtId="37" fontId="5" fillId="29" borderId="0" xfId="0" applyNumberFormat="1" applyFont="1" applyFill="1" applyBorder="1"/>
    <xf numFmtId="0" fontId="5" fillId="29" borderId="0" xfId="0" quotePrefix="1" applyNumberFormat="1" applyFont="1" applyFill="1" applyBorder="1" applyAlignment="1">
      <alignment horizontal="right"/>
    </xf>
    <xf numFmtId="0" fontId="5" fillId="29" borderId="0" xfId="0" quotePrefix="1" applyNumberFormat="1" applyFont="1" applyFill="1" applyBorder="1" applyAlignment="1">
      <alignment horizontal="left"/>
    </xf>
    <xf numFmtId="37" fontId="5" fillId="18" borderId="0" xfId="0" applyNumberFormat="1" applyFont="1" applyFill="1" applyBorder="1"/>
    <xf numFmtId="0" fontId="6" fillId="18" borderId="0" xfId="0" applyFont="1" applyFill="1" applyBorder="1"/>
    <xf numFmtId="0" fontId="5" fillId="18" borderId="0" xfId="0" quotePrefix="1" applyNumberFormat="1" applyFont="1" applyFill="1" applyBorder="1" applyAlignment="1">
      <alignment horizontal="left"/>
    </xf>
    <xf numFmtId="0" fontId="6" fillId="22" borderId="0" xfId="4" applyFont="1" applyFill="1" applyBorder="1"/>
    <xf numFmtId="0" fontId="6" fillId="32" borderId="0" xfId="0" applyFont="1" applyFill="1" applyBorder="1"/>
    <xf numFmtId="0" fontId="5" fillId="29" borderId="0" xfId="3" applyNumberFormat="1" applyFont="1" applyFill="1" applyBorder="1" applyAlignment="1">
      <alignment horizontal="left"/>
    </xf>
    <xf numFmtId="0" fontId="6" fillId="33" borderId="0" xfId="0" applyFont="1" applyFill="1" applyBorder="1"/>
    <xf numFmtId="37" fontId="5" fillId="28" borderId="0" xfId="0" applyNumberFormat="1" applyFont="1" applyFill="1" applyBorder="1"/>
    <xf numFmtId="0" fontId="5" fillId="28" borderId="0" xfId="0" quotePrefix="1" applyNumberFormat="1" applyFont="1" applyFill="1" applyBorder="1" applyAlignment="1">
      <alignment horizontal="right"/>
    </xf>
    <xf numFmtId="0" fontId="5" fillId="28" borderId="0" xfId="0" quotePrefix="1" applyNumberFormat="1" applyFont="1" applyFill="1" applyBorder="1" applyAlignment="1">
      <alignment horizontal="left"/>
    </xf>
    <xf numFmtId="0" fontId="5" fillId="24" borderId="0" xfId="0" applyFont="1" applyFill="1" applyAlignment="1">
      <alignment horizontal="left"/>
    </xf>
    <xf numFmtId="0" fontId="5" fillId="22" borderId="0" xfId="4" quotePrefix="1" applyNumberFormat="1" applyFont="1" applyFill="1" applyBorder="1" applyAlignment="1">
      <alignment horizontal="right"/>
    </xf>
    <xf numFmtId="0" fontId="5" fillId="29" borderId="0" xfId="0" applyFont="1" applyFill="1"/>
    <xf numFmtId="37" fontId="5" fillId="32" borderId="0" xfId="0" applyNumberFormat="1" applyFont="1" applyFill="1" applyBorder="1"/>
    <xf numFmtId="0" fontId="5" fillId="32" borderId="0" xfId="0" quotePrefix="1" applyNumberFormat="1" applyFont="1" applyFill="1" applyBorder="1" applyAlignment="1">
      <alignment horizontal="right"/>
    </xf>
    <xf numFmtId="0" fontId="5" fillId="32" borderId="0" xfId="0" quotePrefix="1" applyNumberFormat="1" applyFont="1" applyFill="1" applyBorder="1" applyAlignment="1">
      <alignment horizontal="left"/>
    </xf>
    <xf numFmtId="0" fontId="5" fillId="25" borderId="0" xfId="0" quotePrefix="1" applyNumberFormat="1" applyFont="1" applyFill="1" applyBorder="1" applyAlignment="1"/>
    <xf numFmtId="0" fontId="5" fillId="28" borderId="0" xfId="0" applyFont="1" applyFill="1" applyBorder="1"/>
    <xf numFmtId="49" fontId="10" fillId="0" borderId="5" xfId="0" applyNumberFormat="1" applyFont="1" applyFill="1" applyBorder="1"/>
    <xf numFmtId="165" fontId="18" fillId="0" borderId="5" xfId="1" applyNumberFormat="1" applyFont="1" applyFill="1" applyBorder="1" applyAlignment="1" applyProtection="1">
      <alignment horizontal="left" vertical="center" wrapText="1"/>
      <protection locked="0"/>
    </xf>
    <xf numFmtId="0" fontId="11" fillId="2" borderId="5" xfId="0" applyFont="1" applyFill="1" applyBorder="1" applyAlignment="1"/>
    <xf numFmtId="0" fontId="10" fillId="9" borderId="3" xfId="0" applyFont="1" applyFill="1" applyBorder="1" applyAlignment="1">
      <alignment horizontal="center" vertical="center" wrapText="1"/>
    </xf>
    <xf numFmtId="165" fontId="10" fillId="0" borderId="0" xfId="1" applyNumberFormat="1" applyFont="1" applyFill="1" applyBorder="1" applyAlignment="1" applyProtection="1">
      <alignment horizontal="left"/>
      <protection locked="0"/>
    </xf>
    <xf numFmtId="0" fontId="0" fillId="0" borderId="0" xfId="0" applyFill="1" applyBorder="1" applyAlignment="1">
      <alignment horizontal="center"/>
    </xf>
    <xf numFmtId="0" fontId="0" fillId="2" borderId="0" xfId="0" applyFill="1" applyBorder="1" applyAlignment="1">
      <alignment horizontal="center"/>
    </xf>
    <xf numFmtId="0" fontId="19" fillId="7" borderId="0" xfId="0" applyFont="1" applyFill="1" applyBorder="1" applyAlignment="1">
      <alignment horizontal="center"/>
    </xf>
    <xf numFmtId="0" fontId="28" fillId="13" borderId="10" xfId="5" applyFill="1" applyBorder="1" applyAlignment="1">
      <alignment horizontal="center" vertical="center"/>
    </xf>
    <xf numFmtId="0" fontId="27" fillId="13" borderId="10" xfId="0" applyFont="1" applyFill="1" applyBorder="1" applyAlignment="1">
      <alignment horizontal="center" vertical="center"/>
    </xf>
    <xf numFmtId="0" fontId="0" fillId="0" borderId="0" xfId="0" applyAlignment="1"/>
    <xf numFmtId="0" fontId="18" fillId="5" borderId="0" xfId="0" applyFont="1" applyFill="1" applyAlignment="1">
      <alignment horizontal="center"/>
    </xf>
    <xf numFmtId="0" fontId="21" fillId="0" borderId="0" xfId="0" applyFont="1" applyFill="1" applyBorder="1" applyAlignment="1">
      <alignment horizontal="center" wrapText="1"/>
    </xf>
    <xf numFmtId="165" fontId="10" fillId="11" borderId="4" xfId="1" applyNumberFormat="1" applyFont="1" applyFill="1" applyBorder="1" applyAlignment="1" applyProtection="1">
      <alignment horizontal="center" vertical="center" wrapText="1"/>
      <protection locked="0"/>
    </xf>
    <xf numFmtId="0" fontId="0" fillId="0" borderId="5" xfId="0" applyFill="1" applyBorder="1"/>
    <xf numFmtId="0" fontId="0" fillId="13" borderId="0" xfId="0" applyFill="1"/>
    <xf numFmtId="0" fontId="10" fillId="11" borderId="4" xfId="0" applyFont="1" applyFill="1" applyBorder="1" applyAlignment="1">
      <alignment horizontal="center" vertical="center"/>
    </xf>
    <xf numFmtId="0" fontId="0" fillId="0" borderId="0" xfId="0" applyBorder="1"/>
    <xf numFmtId="0" fontId="14" fillId="2" borderId="5" xfId="0" applyFont="1" applyFill="1" applyBorder="1" applyAlignment="1">
      <alignment wrapText="1"/>
    </xf>
    <xf numFmtId="165" fontId="10" fillId="11" borderId="4" xfId="1" applyNumberFormat="1" applyFont="1" applyFill="1" applyBorder="1" applyAlignment="1" applyProtection="1">
      <alignment vertical="center" wrapText="1"/>
      <protection locked="0"/>
    </xf>
    <xf numFmtId="165" fontId="10" fillId="0" borderId="0" xfId="1" applyNumberFormat="1" applyFont="1" applyFill="1" applyBorder="1" applyAlignment="1" applyProtection="1">
      <alignment horizontal="left"/>
      <protection locked="0"/>
    </xf>
    <xf numFmtId="0" fontId="0" fillId="0" borderId="0" xfId="0" applyAlignment="1"/>
    <xf numFmtId="165" fontId="18" fillId="11" borderId="0" xfId="1" applyNumberFormat="1" applyFont="1" applyFill="1" applyBorder="1" applyAlignment="1" applyProtection="1">
      <alignment horizontal="left"/>
      <protection locked="0"/>
    </xf>
    <xf numFmtId="0" fontId="9" fillId="11" borderId="0" xfId="0" applyFont="1" applyFill="1" applyBorder="1"/>
    <xf numFmtId="0" fontId="7" fillId="27" borderId="24" xfId="3" applyFont="1" applyFill="1" applyBorder="1" applyAlignment="1">
      <alignment horizontal="center" wrapText="1"/>
    </xf>
    <xf numFmtId="0" fontId="0" fillId="34" borderId="0" xfId="0" applyFill="1"/>
    <xf numFmtId="0" fontId="10" fillId="35" borderId="5" xfId="0" applyFont="1" applyFill="1" applyBorder="1" applyAlignment="1">
      <alignment horizontal="center" vertical="center" wrapText="1"/>
    </xf>
    <xf numFmtId="0" fontId="11" fillId="35" borderId="5" xfId="0" applyFont="1" applyFill="1" applyBorder="1" applyAlignment="1">
      <alignment horizontal="center"/>
    </xf>
    <xf numFmtId="0" fontId="9" fillId="35" borderId="5" xfId="0" applyFont="1" applyFill="1" applyBorder="1" applyAlignment="1">
      <alignment horizontal="center"/>
    </xf>
    <xf numFmtId="0" fontId="0" fillId="9" borderId="0" xfId="0" applyFill="1"/>
    <xf numFmtId="0" fontId="5" fillId="20" borderId="0" xfId="0" quotePrefix="1" applyNumberFormat="1" applyFont="1" applyFill="1" applyBorder="1" applyAlignment="1">
      <alignment horizontal="right"/>
    </xf>
    <xf numFmtId="0" fontId="5" fillId="20" borderId="0" xfId="0" quotePrefix="1" applyNumberFormat="1" applyFont="1" applyFill="1" applyBorder="1" applyAlignment="1">
      <alignment horizontal="left"/>
    </xf>
    <xf numFmtId="0" fontId="0" fillId="36" borderId="0" xfId="0" applyFill="1"/>
    <xf numFmtId="0" fontId="0" fillId="20" borderId="0" xfId="0" applyFill="1"/>
    <xf numFmtId="0" fontId="5" fillId="0" borderId="12" xfId="3" applyNumberFormat="1" applyFont="1" applyFill="1" applyBorder="1" applyAlignment="1">
      <alignment horizontal="right"/>
    </xf>
    <xf numFmtId="166" fontId="6" fillId="0" borderId="5" xfId="8" applyNumberFormat="1" applyFont="1" applyFill="1" applyBorder="1" applyAlignment="1">
      <alignment horizontal="right"/>
    </xf>
    <xf numFmtId="0" fontId="5" fillId="20" borderId="5" xfId="3" applyFont="1" applyFill="1" applyBorder="1" applyAlignment="1"/>
    <xf numFmtId="166" fontId="6" fillId="20" borderId="5" xfId="0" applyNumberFormat="1" applyFont="1" applyFill="1" applyBorder="1" applyAlignment="1">
      <alignment horizontal="right"/>
    </xf>
    <xf numFmtId="0" fontId="5" fillId="20" borderId="5" xfId="3" applyNumberFormat="1" applyFont="1" applyFill="1" applyBorder="1" applyAlignment="1"/>
    <xf numFmtId="0" fontId="5" fillId="20" borderId="5" xfId="3" applyNumberFormat="1" applyFont="1" applyFill="1" applyBorder="1" applyAlignment="1">
      <alignment horizontal="right"/>
    </xf>
    <xf numFmtId="0" fontId="5" fillId="20" borderId="5" xfId="3" applyNumberFormat="1" applyFont="1" applyFill="1" applyBorder="1" applyAlignment="1">
      <alignment horizontal="left"/>
    </xf>
    <xf numFmtId="0" fontId="5" fillId="20" borderId="4" xfId="3" applyFont="1" applyFill="1" applyBorder="1" applyAlignment="1"/>
    <xf numFmtId="0" fontId="0" fillId="20" borderId="5" xfId="0" applyFill="1" applyBorder="1"/>
    <xf numFmtId="0" fontId="5" fillId="20" borderId="3" xfId="3" applyNumberFormat="1" applyFont="1" applyFill="1" applyBorder="1" applyAlignment="1">
      <alignment horizontal="right"/>
    </xf>
    <xf numFmtId="166" fontId="6" fillId="20" borderId="5" xfId="8" applyNumberFormat="1" applyFont="1" applyFill="1" applyBorder="1" applyAlignment="1">
      <alignment horizontal="right"/>
    </xf>
    <xf numFmtId="0" fontId="0" fillId="0" borderId="0" xfId="0" applyAlignment="1">
      <alignment wrapText="1"/>
    </xf>
    <xf numFmtId="0" fontId="12" fillId="0" borderId="0" xfId="0" applyFont="1" applyAlignment="1" applyProtection="1">
      <alignment vertical="center"/>
      <protection locked="0"/>
    </xf>
    <xf numFmtId="0" fontId="0" fillId="2" borderId="0" xfId="0" applyFill="1" applyProtection="1">
      <protection locked="0"/>
    </xf>
    <xf numFmtId="0" fontId="12" fillId="0" borderId="0" xfId="0" applyFont="1" applyBorder="1" applyAlignment="1" applyProtection="1">
      <alignment vertical="center"/>
      <protection locked="0"/>
    </xf>
    <xf numFmtId="0" fontId="26" fillId="13" borderId="10" xfId="0" applyFont="1" applyFill="1" applyBorder="1" applyAlignment="1" applyProtection="1">
      <alignment vertical="center"/>
      <protection locked="0"/>
    </xf>
    <xf numFmtId="0" fontId="0" fillId="12" borderId="10" xfId="0" applyFill="1" applyBorder="1" applyProtection="1">
      <protection locked="0"/>
    </xf>
    <xf numFmtId="0" fontId="28" fillId="13" borderId="10" xfId="5" applyFill="1" applyBorder="1" applyAlignment="1" applyProtection="1">
      <alignment horizontal="center" vertical="center"/>
      <protection locked="0"/>
    </xf>
    <xf numFmtId="0" fontId="27" fillId="13" borderId="10" xfId="0" applyFont="1" applyFill="1" applyBorder="1" applyAlignment="1" applyProtection="1">
      <alignment horizontal="center" vertical="center"/>
      <protection locked="0"/>
    </xf>
    <xf numFmtId="0" fontId="26" fillId="13" borderId="9" xfId="0" applyFont="1" applyFill="1" applyBorder="1" applyAlignment="1" applyProtection="1">
      <alignment vertical="center"/>
      <protection locked="0"/>
    </xf>
    <xf numFmtId="0" fontId="0" fillId="7" borderId="0" xfId="0" applyFill="1" applyProtection="1">
      <protection locked="0"/>
    </xf>
    <xf numFmtId="0" fontId="17" fillId="7" borderId="0" xfId="0" applyFont="1" applyFill="1" applyBorder="1" applyAlignment="1" applyProtection="1">
      <alignment horizontal="center"/>
      <protection locked="0"/>
    </xf>
    <xf numFmtId="0" fontId="0" fillId="7" borderId="0" xfId="0" applyFill="1" applyBorder="1" applyAlignment="1" applyProtection="1">
      <alignment horizontal="center"/>
      <protection locked="0"/>
    </xf>
    <xf numFmtId="0" fontId="0" fillId="8" borderId="0" xfId="0" applyFill="1" applyProtection="1">
      <protection locked="0"/>
    </xf>
    <xf numFmtId="0" fontId="5" fillId="2" borderId="0" xfId="0" applyFont="1" applyFill="1" applyProtection="1">
      <protection locked="0"/>
    </xf>
    <xf numFmtId="0" fontId="5" fillId="2" borderId="0" xfId="0" applyFont="1" applyFill="1" applyBorder="1" applyProtection="1">
      <protection locked="0"/>
    </xf>
    <xf numFmtId="0" fontId="0" fillId="2" borderId="0" xfId="0" applyFill="1" applyBorder="1" applyProtection="1">
      <protection locked="0"/>
    </xf>
    <xf numFmtId="0" fontId="0" fillId="0" borderId="0" xfId="0" applyFill="1" applyBorder="1" applyProtection="1">
      <protection locked="0"/>
    </xf>
    <xf numFmtId="0" fontId="4" fillId="12" borderId="7" xfId="0" applyFont="1" applyFill="1" applyBorder="1" applyProtection="1">
      <protection locked="0"/>
    </xf>
    <xf numFmtId="0" fontId="26" fillId="13" borderId="7" xfId="0" applyFont="1" applyFill="1" applyBorder="1" applyAlignment="1" applyProtection="1">
      <alignment vertical="center"/>
      <protection locked="0"/>
    </xf>
    <xf numFmtId="0" fontId="9" fillId="12" borderId="7" xfId="0" applyFont="1" applyFill="1" applyBorder="1" applyProtection="1">
      <protection locked="0"/>
    </xf>
    <xf numFmtId="0" fontId="4" fillId="13" borderId="7" xfId="0" applyFont="1" applyFill="1" applyBorder="1" applyProtection="1">
      <protection locked="0"/>
    </xf>
    <xf numFmtId="0" fontId="4" fillId="12" borderId="6" xfId="0" applyFont="1" applyFill="1" applyBorder="1" applyProtection="1">
      <protection locked="0"/>
    </xf>
    <xf numFmtId="0" fontId="15" fillId="7" borderId="0" xfId="0" applyFont="1" applyFill="1" applyBorder="1" applyAlignment="1" applyProtection="1">
      <alignment vertical="top" wrapText="1"/>
      <protection locked="0"/>
    </xf>
    <xf numFmtId="0" fontId="0" fillId="7" borderId="0" xfId="0" applyFill="1" applyBorder="1" applyAlignment="1" applyProtection="1">
      <protection locked="0"/>
    </xf>
    <xf numFmtId="0" fontId="0" fillId="8" borderId="0" xfId="0" applyFill="1" applyBorder="1" applyProtection="1">
      <protection locked="0"/>
    </xf>
    <xf numFmtId="0" fontId="0" fillId="0" borderId="0" xfId="0" applyAlignment="1" applyProtection="1">
      <protection locked="0"/>
    </xf>
    <xf numFmtId="0" fontId="0" fillId="0" borderId="0" xfId="0" applyFill="1" applyAlignment="1" applyProtection="1">
      <protection locked="0"/>
    </xf>
    <xf numFmtId="0" fontId="0" fillId="7" borderId="0" xfId="0" applyFill="1" applyAlignment="1" applyProtection="1">
      <protection locked="0"/>
    </xf>
    <xf numFmtId="0" fontId="31" fillId="7" borderId="0" xfId="0" applyFont="1" applyFill="1" applyBorder="1" applyAlignment="1" applyProtection="1">
      <protection locked="0"/>
    </xf>
    <xf numFmtId="0" fontId="11" fillId="0" borderId="0" xfId="0" applyFont="1" applyBorder="1" applyProtection="1">
      <protection locked="0"/>
    </xf>
    <xf numFmtId="0" fontId="11" fillId="22" borderId="0" xfId="0" applyFont="1" applyFill="1" applyBorder="1" applyProtection="1">
      <protection locked="0"/>
    </xf>
    <xf numFmtId="0" fontId="11" fillId="22" borderId="0" xfId="0" applyFont="1" applyFill="1" applyBorder="1" applyAlignment="1" applyProtection="1">
      <alignment wrapText="1"/>
      <protection locked="0"/>
    </xf>
    <xf numFmtId="164" fontId="11" fillId="0" borderId="0" xfId="0" applyNumberFormat="1" applyFont="1" applyBorder="1" applyProtection="1">
      <protection locked="0"/>
    </xf>
    <xf numFmtId="0" fontId="0" fillId="5" borderId="0" xfId="0" applyFill="1" applyBorder="1" applyAlignment="1" applyProtection="1">
      <protection locked="0"/>
    </xf>
    <xf numFmtId="0" fontId="5" fillId="22" borderId="0" xfId="0" applyFont="1" applyFill="1" applyBorder="1" applyProtection="1">
      <protection locked="0"/>
    </xf>
    <xf numFmtId="164" fontId="5" fillId="0" borderId="0" xfId="0" applyNumberFormat="1" applyFont="1" applyBorder="1" applyProtection="1">
      <protection locked="0"/>
    </xf>
    <xf numFmtId="165" fontId="23" fillId="5" borderId="0" xfId="1" applyNumberFormat="1" applyFont="1" applyFill="1" applyBorder="1" applyAlignment="1" applyProtection="1">
      <alignment horizontal="center"/>
      <protection locked="0"/>
    </xf>
    <xf numFmtId="165" fontId="23" fillId="7" borderId="0" xfId="1" applyNumberFormat="1" applyFont="1" applyFill="1" applyBorder="1" applyAlignment="1" applyProtection="1">
      <alignment horizontal="center"/>
      <protection locked="0"/>
    </xf>
    <xf numFmtId="0" fontId="15" fillId="2" borderId="0" xfId="0" applyFont="1" applyFill="1" applyBorder="1" applyProtection="1">
      <protection locked="0"/>
    </xf>
    <xf numFmtId="0" fontId="0" fillId="5" borderId="0" xfId="0" applyFill="1" applyBorder="1" applyProtection="1">
      <protection locked="0"/>
    </xf>
    <xf numFmtId="0" fontId="5" fillId="14" borderId="0" xfId="0" applyFont="1" applyFill="1" applyBorder="1" applyProtection="1">
      <protection locked="0"/>
    </xf>
    <xf numFmtId="0" fontId="5" fillId="22" borderId="0" xfId="0" applyFont="1" applyFill="1" applyProtection="1">
      <protection locked="0"/>
    </xf>
    <xf numFmtId="0" fontId="5" fillId="5" borderId="0" xfId="0" applyFont="1" applyFill="1" applyBorder="1" applyProtection="1">
      <protection locked="0"/>
    </xf>
    <xf numFmtId="0" fontId="0" fillId="5" borderId="0" xfId="0" applyFill="1" applyProtection="1">
      <protection locked="0"/>
    </xf>
    <xf numFmtId="0" fontId="0" fillId="7" borderId="0" xfId="0" applyFill="1" applyBorder="1" applyProtection="1">
      <protection locked="0"/>
    </xf>
    <xf numFmtId="0" fontId="9" fillId="7" borderId="0" xfId="0" applyFont="1" applyFill="1" applyBorder="1" applyProtection="1">
      <protection locked="0"/>
    </xf>
    <xf numFmtId="0" fontId="9" fillId="8" borderId="0" xfId="0" applyFont="1" applyFill="1" applyBorder="1" applyProtection="1">
      <protection locked="0"/>
    </xf>
    <xf numFmtId="0" fontId="21" fillId="0" borderId="0" xfId="0" applyFont="1" applyFill="1" applyBorder="1" applyAlignment="1" applyProtection="1">
      <alignment horizontal="center" wrapText="1"/>
      <protection locked="0"/>
    </xf>
    <xf numFmtId="0" fontId="15" fillId="8" borderId="0" xfId="0" applyFont="1" applyFill="1" applyBorder="1" applyProtection="1">
      <protection locked="0"/>
    </xf>
    <xf numFmtId="0" fontId="5" fillId="0" borderId="0" xfId="0" applyFont="1" applyBorder="1" applyProtection="1">
      <protection locked="0"/>
    </xf>
    <xf numFmtId="0" fontId="6" fillId="0" borderId="0" xfId="0" applyFont="1" applyFill="1" applyBorder="1" applyProtection="1">
      <protection locked="0"/>
    </xf>
    <xf numFmtId="49" fontId="10" fillId="2" borderId="5" xfId="0" applyNumberFormat="1" applyFont="1" applyFill="1" applyBorder="1" applyAlignment="1" applyProtection="1">
      <alignment horizontal="right"/>
      <protection locked="0"/>
    </xf>
    <xf numFmtId="0" fontId="9" fillId="2" borderId="0" xfId="0" applyFont="1" applyFill="1" applyProtection="1">
      <protection locked="0"/>
    </xf>
    <xf numFmtId="0" fontId="10" fillId="2" borderId="0" xfId="0" applyFont="1" applyFill="1" applyAlignment="1" applyProtection="1">
      <alignment horizontal="right"/>
      <protection locked="0"/>
    </xf>
    <xf numFmtId="0" fontId="4" fillId="2" borderId="5" xfId="0" applyFont="1" applyFill="1" applyBorder="1" applyProtection="1">
      <protection locked="0"/>
    </xf>
    <xf numFmtId="0" fontId="0" fillId="0" borderId="0" xfId="0" applyFill="1" applyProtection="1">
      <protection locked="0"/>
    </xf>
    <xf numFmtId="49" fontId="10" fillId="0" borderId="5" xfId="0" applyNumberFormat="1" applyFont="1" applyFill="1" applyBorder="1" applyProtection="1">
      <protection locked="0"/>
    </xf>
    <xf numFmtId="14" fontId="4" fillId="0" borderId="5" xfId="0" applyNumberFormat="1" applyFont="1" applyFill="1" applyBorder="1" applyProtection="1">
      <protection locked="0"/>
    </xf>
    <xf numFmtId="0" fontId="4" fillId="2" borderId="0" xfId="0" applyFont="1" applyFill="1" applyProtection="1">
      <protection locked="0"/>
    </xf>
    <xf numFmtId="0" fontId="15" fillId="7" borderId="0" xfId="0" applyFont="1" applyFill="1" applyBorder="1" applyAlignment="1" applyProtection="1">
      <alignment horizontal="left"/>
      <protection locked="0"/>
    </xf>
    <xf numFmtId="0" fontId="19" fillId="7" borderId="0" xfId="0" applyFont="1" applyFill="1" applyBorder="1" applyAlignment="1" applyProtection="1">
      <alignment horizontal="center"/>
      <protection locked="0"/>
    </xf>
    <xf numFmtId="0" fontId="4" fillId="7" borderId="0" xfId="0" applyFont="1" applyFill="1" applyBorder="1" applyAlignment="1" applyProtection="1">
      <alignment horizontal="left" wrapText="1"/>
      <protection locked="0"/>
    </xf>
    <xf numFmtId="0" fontId="5" fillId="14" borderId="0" xfId="0" applyFont="1" applyFill="1" applyBorder="1" applyAlignment="1" applyProtection="1">
      <protection locked="0"/>
    </xf>
    <xf numFmtId="0" fontId="9" fillId="0" borderId="0" xfId="0" applyFont="1" applyFill="1" applyProtection="1">
      <protection locked="0"/>
    </xf>
    <xf numFmtId="0" fontId="5" fillId="0" borderId="0" xfId="0" applyFont="1" applyFill="1" applyProtection="1">
      <protection locked="0"/>
    </xf>
    <xf numFmtId="49" fontId="4" fillId="2" borderId="0" xfId="0" applyNumberFormat="1" applyFont="1" applyFill="1" applyBorder="1" applyProtection="1">
      <protection locked="0"/>
    </xf>
    <xf numFmtId="0" fontId="4" fillId="5" borderId="0" xfId="0" applyFont="1" applyFill="1" applyBorder="1" applyProtection="1">
      <protection locked="0"/>
    </xf>
    <xf numFmtId="0" fontId="4" fillId="0" borderId="0" xfId="0" applyFont="1" applyFill="1" applyBorder="1" applyProtection="1">
      <protection locked="0"/>
    </xf>
    <xf numFmtId="0" fontId="4" fillId="2" borderId="0" xfId="0" applyFont="1" applyFill="1" applyBorder="1" applyProtection="1">
      <protection locked="0"/>
    </xf>
    <xf numFmtId="0" fontId="10" fillId="2" borderId="0" xfId="0" applyFont="1" applyFill="1" applyBorder="1" applyProtection="1">
      <protection locked="0"/>
    </xf>
    <xf numFmtId="0" fontId="4" fillId="0" borderId="0" xfId="0" applyFont="1" applyFill="1" applyProtection="1">
      <protection locked="0"/>
    </xf>
    <xf numFmtId="0" fontId="10" fillId="9" borderId="5" xfId="0" applyFont="1" applyFill="1" applyBorder="1" applyAlignment="1" applyProtection="1">
      <alignment horizontal="center" vertical="center" wrapText="1"/>
      <protection locked="0"/>
    </xf>
    <xf numFmtId="0" fontId="10" fillId="0" borderId="0" xfId="0" applyFont="1" applyFill="1" applyBorder="1" applyAlignment="1" applyProtection="1">
      <alignment horizontal="center"/>
      <protection locked="0"/>
    </xf>
    <xf numFmtId="0" fontId="0" fillId="10" borderId="0" xfId="0" applyFill="1" applyBorder="1" applyAlignment="1" applyProtection="1">
      <alignment horizontal="center"/>
      <protection locked="0"/>
    </xf>
    <xf numFmtId="0" fontId="10" fillId="9" borderId="3" xfId="0" applyFont="1" applyFill="1" applyBorder="1" applyAlignment="1" applyProtection="1">
      <alignment horizontal="center" vertical="center" wrapText="1"/>
      <protection locked="0"/>
    </xf>
    <xf numFmtId="0" fontId="10" fillId="11" borderId="5" xfId="0" applyFont="1" applyFill="1" applyBorder="1" applyAlignment="1" applyProtection="1">
      <alignment horizontal="center" vertical="center"/>
      <protection locked="0"/>
    </xf>
    <xf numFmtId="0" fontId="0" fillId="2" borderId="5" xfId="0" applyFill="1" applyBorder="1" applyAlignment="1" applyProtection="1">
      <alignment horizontal="center"/>
      <protection locked="0"/>
    </xf>
    <xf numFmtId="0" fontId="0" fillId="2" borderId="0" xfId="0" applyFill="1" applyBorder="1" applyAlignment="1" applyProtection="1">
      <protection locked="0"/>
    </xf>
    <xf numFmtId="0" fontId="4" fillId="10" borderId="0" xfId="0" applyFont="1" applyFill="1" applyProtection="1">
      <protection locked="0"/>
    </xf>
    <xf numFmtId="0" fontId="11" fillId="2" borderId="5" xfId="0" applyFont="1" applyFill="1" applyBorder="1" applyAlignment="1" applyProtection="1">
      <protection locked="0"/>
    </xf>
    <xf numFmtId="0" fontId="14" fillId="2" borderId="0" xfId="0" applyFont="1" applyFill="1" applyBorder="1" applyAlignment="1" applyProtection="1">
      <alignment wrapText="1"/>
      <protection locked="0"/>
    </xf>
    <xf numFmtId="0" fontId="15" fillId="7" borderId="0" xfId="0" applyFont="1" applyFill="1" applyBorder="1" applyAlignment="1" applyProtection="1">
      <protection locked="0"/>
    </xf>
    <xf numFmtId="0" fontId="11" fillId="0" borderId="5" xfId="0" applyFont="1" applyFill="1" applyBorder="1" applyAlignment="1" applyProtection="1">
      <protection locked="0"/>
    </xf>
    <xf numFmtId="0" fontId="4" fillId="7" borderId="0" xfId="0" applyFont="1" applyFill="1" applyBorder="1" applyAlignment="1" applyProtection="1">
      <alignment horizontal="left"/>
      <protection locked="0"/>
    </xf>
    <xf numFmtId="0" fontId="5" fillId="5" borderId="0" xfId="0" applyFont="1" applyFill="1" applyProtection="1">
      <protection locked="0"/>
    </xf>
    <xf numFmtId="0" fontId="4" fillId="5" borderId="0" xfId="0" applyFont="1" applyFill="1" applyProtection="1">
      <protection locked="0"/>
    </xf>
    <xf numFmtId="37" fontId="0" fillId="2" borderId="0" xfId="0" applyNumberFormat="1" applyFill="1" applyProtection="1">
      <protection locked="0"/>
    </xf>
    <xf numFmtId="0" fontId="13" fillId="0" borderId="0" xfId="0" applyFont="1" applyFill="1" applyBorder="1" applyAlignment="1" applyProtection="1">
      <alignment vertical="center"/>
      <protection locked="0"/>
    </xf>
    <xf numFmtId="0" fontId="12" fillId="7" borderId="0" xfId="0" applyFont="1" applyFill="1" applyBorder="1" applyAlignment="1" applyProtection="1">
      <alignment vertical="center"/>
      <protection locked="0"/>
    </xf>
    <xf numFmtId="0" fontId="12" fillId="7" borderId="0" xfId="0" applyFont="1" applyFill="1" applyAlignment="1" applyProtection="1">
      <alignment vertical="center"/>
      <protection locked="0"/>
    </xf>
    <xf numFmtId="0" fontId="7" fillId="5" borderId="0" xfId="0" applyFont="1" applyFill="1" applyProtection="1">
      <protection locked="0"/>
    </xf>
    <xf numFmtId="0" fontId="5" fillId="8" borderId="0" xfId="0" applyFont="1" applyFill="1" applyBorder="1" applyProtection="1">
      <protection locked="0"/>
    </xf>
    <xf numFmtId="0" fontId="7" fillId="7" borderId="0" xfId="0" applyFont="1" applyFill="1" applyProtection="1">
      <protection locked="0"/>
    </xf>
    <xf numFmtId="0" fontId="11" fillId="7" borderId="0" xfId="0" applyFont="1" applyFill="1" applyBorder="1" applyProtection="1">
      <protection locked="0"/>
    </xf>
    <xf numFmtId="0" fontId="7" fillId="7" borderId="0" xfId="0" applyFont="1" applyFill="1" applyBorder="1" applyProtection="1">
      <protection locked="0"/>
    </xf>
    <xf numFmtId="0" fontId="8" fillId="7" borderId="0" xfId="0" applyFont="1" applyFill="1" applyBorder="1" applyProtection="1">
      <protection locked="0"/>
    </xf>
    <xf numFmtId="0" fontId="8" fillId="7" borderId="0" xfId="0" applyFont="1" applyFill="1" applyProtection="1">
      <protection locked="0"/>
    </xf>
    <xf numFmtId="0" fontId="8" fillId="5" borderId="0" xfId="0" applyFont="1" applyFill="1" applyProtection="1">
      <protection locked="0"/>
    </xf>
    <xf numFmtId="0" fontId="5" fillId="6" borderId="0" xfId="0" applyFont="1" applyFill="1" applyBorder="1" applyProtection="1">
      <protection locked="0"/>
    </xf>
    <xf numFmtId="0" fontId="0" fillId="6" borderId="0" xfId="0" applyFill="1" applyBorder="1" applyProtection="1">
      <protection locked="0"/>
    </xf>
    <xf numFmtId="0" fontId="0" fillId="6" borderId="0" xfId="0" applyFill="1" applyProtection="1">
      <protection locked="0"/>
    </xf>
    <xf numFmtId="0" fontId="0" fillId="0" borderId="0" xfId="0" applyFont="1" applyFill="1" applyAlignment="1" applyProtection="1">
      <protection locked="0"/>
    </xf>
    <xf numFmtId="0" fontId="7" fillId="37" borderId="5" xfId="3" applyFont="1" applyFill="1" applyBorder="1" applyAlignment="1">
      <alignment horizontal="center" wrapText="1"/>
    </xf>
    <xf numFmtId="0" fontId="2" fillId="0" borderId="5" xfId="9" applyBorder="1" applyAlignment="1">
      <alignment horizontal="center" wrapText="1"/>
    </xf>
    <xf numFmtId="0" fontId="2" fillId="38" borderId="5" xfId="9" applyFill="1" applyBorder="1" applyAlignment="1"/>
    <xf numFmtId="0" fontId="2" fillId="38" borderId="5" xfId="9" applyFill="1" applyBorder="1" applyAlignment="1">
      <alignment horizontal="center" wrapText="1"/>
    </xf>
    <xf numFmtId="0" fontId="2" fillId="39" borderId="5" xfId="9" applyFill="1" applyBorder="1" applyAlignment="1">
      <alignment horizontal="center" wrapText="1"/>
    </xf>
    <xf numFmtId="0" fontId="5" fillId="38" borderId="5" xfId="3" applyFont="1" applyFill="1" applyBorder="1" applyAlignment="1"/>
    <xf numFmtId="166" fontId="6" fillId="0" borderId="5" xfId="9" applyNumberFormat="1" applyFont="1" applyFill="1" applyBorder="1" applyAlignment="1">
      <alignment horizontal="right"/>
    </xf>
    <xf numFmtId="0" fontId="2" fillId="0" borderId="5" xfId="9" applyBorder="1" applyAlignment="1"/>
    <xf numFmtId="0" fontId="2" fillId="0" borderId="5" xfId="9" applyFill="1" applyBorder="1" applyAlignment="1"/>
    <xf numFmtId="0" fontId="2" fillId="40" borderId="5" xfId="9" applyFill="1" applyBorder="1"/>
    <xf numFmtId="0" fontId="2" fillId="39" borderId="5" xfId="9" applyFill="1" applyBorder="1" applyAlignment="1"/>
    <xf numFmtId="0" fontId="2" fillId="38" borderId="5" xfId="9" applyFill="1" applyBorder="1"/>
    <xf numFmtId="0" fontId="6" fillId="0" borderId="5" xfId="9" applyNumberFormat="1" applyFont="1" applyFill="1" applyBorder="1" applyAlignment="1">
      <alignment horizontal="right"/>
    </xf>
    <xf numFmtId="0" fontId="6" fillId="0" borderId="5" xfId="9" applyFont="1" applyFill="1" applyBorder="1" applyAlignment="1"/>
    <xf numFmtId="0" fontId="2" fillId="27" borderId="5" xfId="9" applyFill="1" applyBorder="1" applyAlignment="1"/>
    <xf numFmtId="0" fontId="2" fillId="41" borderId="5" xfId="9" applyFill="1" applyBorder="1" applyAlignment="1"/>
    <xf numFmtId="0" fontId="5" fillId="0" borderId="5" xfId="3" applyFont="1" applyFill="1" applyBorder="1" applyAlignment="1">
      <alignment horizontal="left"/>
    </xf>
    <xf numFmtId="49" fontId="6" fillId="0" borderId="5" xfId="9" applyNumberFormat="1" applyFont="1" applyFill="1" applyBorder="1" applyAlignment="1"/>
    <xf numFmtId="0" fontId="34" fillId="0" borderId="0" xfId="9" applyFont="1"/>
    <xf numFmtId="0" fontId="5" fillId="27" borderId="5" xfId="3" applyFont="1" applyFill="1" applyBorder="1" applyAlignment="1">
      <alignment horizontal="left"/>
    </xf>
    <xf numFmtId="0" fontId="5" fillId="27" borderId="5" xfId="3" applyFont="1" applyFill="1" applyBorder="1" applyAlignment="1"/>
    <xf numFmtId="0" fontId="32" fillId="27" borderId="5" xfId="9" applyFont="1" applyFill="1" applyBorder="1" applyAlignment="1"/>
    <xf numFmtId="0" fontId="2" fillId="0" borderId="0" xfId="9"/>
    <xf numFmtId="0" fontId="10" fillId="11" borderId="5" xfId="0" applyFont="1" applyFill="1" applyBorder="1" applyAlignment="1" applyProtection="1">
      <alignment horizontal="center" vertical="center" wrapText="1"/>
      <protection locked="0"/>
    </xf>
    <xf numFmtId="0" fontId="10" fillId="35" borderId="5" xfId="0" applyFont="1" applyFill="1" applyBorder="1" applyAlignment="1" applyProtection="1">
      <alignment horizontal="center" vertical="center" wrapText="1"/>
    </xf>
    <xf numFmtId="0" fontId="10" fillId="10" borderId="5" xfId="0" applyFont="1" applyFill="1" applyBorder="1" applyAlignment="1" applyProtection="1">
      <alignment horizontal="center" vertical="center" wrapText="1"/>
    </xf>
    <xf numFmtId="0" fontId="11" fillId="35" borderId="5" xfId="0" applyFont="1" applyFill="1" applyBorder="1" applyAlignment="1" applyProtection="1">
      <alignment horizontal="center"/>
      <protection hidden="1"/>
    </xf>
    <xf numFmtId="0" fontId="9" fillId="35" borderId="5" xfId="0" applyFont="1" applyFill="1" applyBorder="1" applyAlignment="1" applyProtection="1">
      <alignment horizontal="center"/>
      <protection hidden="1"/>
    </xf>
    <xf numFmtId="165" fontId="10" fillId="11" borderId="4" xfId="1" applyNumberFormat="1" applyFont="1" applyFill="1" applyBorder="1" applyAlignment="1" applyProtection="1">
      <alignment horizontal="center" vertical="center" wrapText="1"/>
      <protection locked="0"/>
    </xf>
    <xf numFmtId="0" fontId="0" fillId="2" borderId="4" xfId="0" applyFill="1" applyBorder="1" applyAlignment="1" applyProtection="1">
      <alignment vertical="center"/>
      <protection locked="0"/>
    </xf>
    <xf numFmtId="0" fontId="18" fillId="7" borderId="0" xfId="0" applyFont="1" applyFill="1" applyBorder="1" applyAlignment="1" applyProtection="1">
      <alignment horizontal="center"/>
      <protection locked="0"/>
    </xf>
    <xf numFmtId="0" fontId="21" fillId="7" borderId="0" xfId="0" applyFont="1" applyFill="1" applyBorder="1" applyAlignment="1" applyProtection="1">
      <alignment horizontal="center" wrapText="1"/>
      <protection locked="0"/>
    </xf>
    <xf numFmtId="0" fontId="10" fillId="7" borderId="0" xfId="0" applyFont="1" applyFill="1" applyBorder="1" applyAlignment="1" applyProtection="1">
      <alignment horizontal="right"/>
      <protection locked="0"/>
    </xf>
    <xf numFmtId="165" fontId="10" fillId="7" borderId="0" xfId="1" applyNumberFormat="1" applyFont="1" applyFill="1" applyBorder="1" applyAlignment="1" applyProtection="1">
      <alignment horizontal="left"/>
      <protection locked="0"/>
    </xf>
    <xf numFmtId="0" fontId="18" fillId="7" borderId="0" xfId="0" applyFont="1" applyFill="1" applyAlignment="1" applyProtection="1">
      <alignment horizontal="center"/>
      <protection locked="0"/>
    </xf>
    <xf numFmtId="165" fontId="25" fillId="7" borderId="0" xfId="1" applyNumberFormat="1" applyFont="1" applyFill="1" applyBorder="1" applyAlignment="1" applyProtection="1">
      <alignment horizontal="center"/>
      <protection locked="0"/>
    </xf>
    <xf numFmtId="0" fontId="22" fillId="7" borderId="0" xfId="0" applyFont="1" applyFill="1" applyBorder="1" applyAlignment="1" applyProtection="1">
      <alignment wrapText="1"/>
      <protection locked="0"/>
    </xf>
    <xf numFmtId="0" fontId="9" fillId="8" borderId="0" xfId="0" applyFont="1" applyFill="1" applyProtection="1">
      <protection locked="0"/>
    </xf>
    <xf numFmtId="0" fontId="4" fillId="8" borderId="0" xfId="0" applyFont="1" applyFill="1" applyProtection="1">
      <protection locked="0"/>
    </xf>
    <xf numFmtId="0" fontId="0" fillId="8" borderId="0" xfId="0" applyFill="1" applyBorder="1" applyAlignment="1" applyProtection="1">
      <alignment horizontal="center"/>
      <protection locked="0"/>
    </xf>
    <xf numFmtId="165" fontId="18" fillId="5" borderId="5" xfId="1" applyNumberFormat="1" applyFont="1" applyFill="1" applyBorder="1" applyAlignment="1" applyProtection="1">
      <alignment horizontal="left" vertical="top"/>
      <protection locked="0"/>
    </xf>
    <xf numFmtId="165" fontId="18" fillId="2" borderId="5" xfId="1" applyNumberFormat="1" applyFont="1" applyFill="1" applyBorder="1" applyAlignment="1" applyProtection="1">
      <alignment horizontal="left"/>
      <protection locked="0"/>
    </xf>
    <xf numFmtId="165" fontId="9" fillId="2" borderId="5" xfId="2" applyNumberFormat="1" applyFont="1" applyFill="1" applyBorder="1" applyAlignment="1" applyProtection="1">
      <protection locked="0"/>
    </xf>
    <xf numFmtId="0" fontId="0" fillId="2" borderId="5" xfId="0" applyFont="1" applyFill="1" applyBorder="1" applyProtection="1">
      <protection locked="0"/>
    </xf>
    <xf numFmtId="0" fontId="0" fillId="12" borderId="7" xfId="0" applyFill="1" applyBorder="1" applyProtection="1">
      <protection locked="0"/>
    </xf>
    <xf numFmtId="0" fontId="26" fillId="13" borderId="10" xfId="0" applyFont="1" applyFill="1" applyBorder="1" applyAlignment="1" applyProtection="1">
      <alignment horizontal="left" vertical="center"/>
      <protection locked="0"/>
    </xf>
    <xf numFmtId="0" fontId="35" fillId="13" borderId="10" xfId="5" applyFont="1" applyFill="1" applyBorder="1" applyAlignment="1" applyProtection="1">
      <alignment horizontal="right" vertical="center"/>
      <protection locked="0"/>
    </xf>
    <xf numFmtId="0" fontId="26" fillId="13" borderId="11" xfId="0" applyFont="1" applyFill="1" applyBorder="1" applyAlignment="1" applyProtection="1">
      <alignment vertical="center"/>
      <protection locked="0"/>
    </xf>
    <xf numFmtId="0" fontId="4" fillId="12" borderId="8" xfId="0" applyFont="1" applyFill="1" applyBorder="1" applyProtection="1">
      <protection locked="0"/>
    </xf>
    <xf numFmtId="0" fontId="10" fillId="5" borderId="0" xfId="0" applyFont="1" applyFill="1" applyProtection="1">
      <protection locked="0"/>
    </xf>
    <xf numFmtId="0" fontId="36" fillId="7" borderId="0" xfId="0" applyFont="1" applyFill="1" applyBorder="1" applyAlignment="1" applyProtection="1">
      <alignment horizontal="left"/>
      <protection locked="0"/>
    </xf>
    <xf numFmtId="49" fontId="10" fillId="7" borderId="5" xfId="0" applyNumberFormat="1" applyFont="1" applyFill="1" applyBorder="1" applyProtection="1">
      <protection locked="0"/>
    </xf>
    <xf numFmtId="165" fontId="18" fillId="7" borderId="5" xfId="1" applyNumberFormat="1" applyFont="1" applyFill="1" applyBorder="1" applyAlignment="1" applyProtection="1">
      <alignment horizontal="left" vertical="center" wrapText="1"/>
      <protection locked="0"/>
    </xf>
    <xf numFmtId="0" fontId="5" fillId="7" borderId="0" xfId="0" applyFont="1" applyFill="1" applyBorder="1" applyProtection="1">
      <protection locked="0"/>
    </xf>
    <xf numFmtId="0" fontId="5" fillId="8" borderId="0" xfId="0" applyFont="1" applyFill="1" applyProtection="1">
      <protection locked="0"/>
    </xf>
    <xf numFmtId="164" fontId="5" fillId="7" borderId="0" xfId="0" applyNumberFormat="1" applyFont="1" applyFill="1" applyBorder="1" applyProtection="1">
      <protection locked="0"/>
    </xf>
    <xf numFmtId="0" fontId="6" fillId="7" borderId="0" xfId="0" applyFont="1" applyFill="1" applyBorder="1" applyProtection="1">
      <protection locked="0"/>
    </xf>
    <xf numFmtId="165" fontId="18" fillId="8" borderId="0" xfId="1" applyNumberFormat="1" applyFont="1" applyFill="1" applyBorder="1" applyAlignment="1" applyProtection="1">
      <alignment horizontal="left" indent="4"/>
      <protection locked="0"/>
    </xf>
    <xf numFmtId="0" fontId="5" fillId="7" borderId="0" xfId="0" applyFont="1" applyFill="1" applyBorder="1" applyAlignment="1" applyProtection="1">
      <protection locked="0"/>
    </xf>
    <xf numFmtId="0" fontId="5" fillId="7" borderId="0" xfId="0" applyFont="1" applyFill="1" applyProtection="1">
      <protection locked="0"/>
    </xf>
    <xf numFmtId="0" fontId="9" fillId="7" borderId="0" xfId="0" applyFont="1" applyFill="1" applyProtection="1">
      <protection locked="0"/>
    </xf>
    <xf numFmtId="49" fontId="4" fillId="8" borderId="0" xfId="0" applyNumberFormat="1" applyFont="1" applyFill="1" applyBorder="1" applyProtection="1">
      <protection locked="0"/>
    </xf>
    <xf numFmtId="0" fontId="4" fillId="7" borderId="0" xfId="0" applyFont="1" applyFill="1" applyBorder="1" applyProtection="1">
      <protection locked="0"/>
    </xf>
    <xf numFmtId="0" fontId="4" fillId="8" borderId="0" xfId="0" applyFont="1" applyFill="1" applyBorder="1" applyProtection="1">
      <protection locked="0"/>
    </xf>
    <xf numFmtId="0" fontId="10" fillId="8" borderId="0" xfId="0" applyFont="1" applyFill="1" applyBorder="1" applyProtection="1">
      <protection locked="0"/>
    </xf>
    <xf numFmtId="0" fontId="4" fillId="7" borderId="0" xfId="0" applyFont="1" applyFill="1" applyProtection="1">
      <protection locked="0"/>
    </xf>
    <xf numFmtId="0" fontId="0" fillId="8" borderId="5" xfId="0" applyFill="1" applyBorder="1" applyAlignment="1" applyProtection="1">
      <alignment horizontal="center"/>
      <protection locked="0"/>
    </xf>
    <xf numFmtId="0" fontId="0" fillId="8" borderId="0" xfId="0" applyFill="1" applyBorder="1" applyAlignment="1" applyProtection="1">
      <protection locked="0"/>
    </xf>
    <xf numFmtId="0" fontId="0" fillId="8" borderId="4" xfId="0" applyFill="1" applyBorder="1" applyAlignment="1" applyProtection="1">
      <alignment vertical="center"/>
      <protection locked="0"/>
    </xf>
    <xf numFmtId="0" fontId="9" fillId="8" borderId="5" xfId="0" applyFont="1" applyFill="1" applyBorder="1" applyProtection="1">
      <protection locked="0"/>
    </xf>
    <xf numFmtId="0" fontId="14" fillId="8" borderId="0" xfId="0" applyFont="1" applyFill="1" applyBorder="1" applyAlignment="1" applyProtection="1">
      <alignment wrapText="1"/>
      <protection locked="0"/>
    </xf>
    <xf numFmtId="37" fontId="0" fillId="8" borderId="0" xfId="0" applyNumberFormat="1" applyFill="1" applyProtection="1">
      <protection locked="0"/>
    </xf>
    <xf numFmtId="0" fontId="10" fillId="8" borderId="0" xfId="0" applyFont="1" applyFill="1" applyAlignment="1" applyProtection="1">
      <alignment horizontal="right"/>
      <protection locked="0"/>
    </xf>
    <xf numFmtId="0" fontId="13" fillId="7" borderId="0" xfId="0" applyFont="1" applyFill="1" applyBorder="1" applyAlignment="1" applyProtection="1">
      <alignment vertical="center"/>
      <protection locked="0"/>
    </xf>
    <xf numFmtId="0" fontId="5" fillId="9" borderId="5" xfId="3" applyFont="1" applyFill="1" applyBorder="1" applyAlignment="1"/>
    <xf numFmtId="0" fontId="5" fillId="40" borderId="5" xfId="3" applyFont="1" applyFill="1" applyBorder="1" applyAlignment="1"/>
    <xf numFmtId="166" fontId="6" fillId="9" borderId="5" xfId="0" applyNumberFormat="1" applyFont="1" applyFill="1" applyBorder="1" applyAlignment="1">
      <alignment horizontal="right"/>
    </xf>
    <xf numFmtId="0" fontId="5" fillId="9" borderId="5" xfId="3" applyNumberFormat="1" applyFont="1" applyFill="1" applyBorder="1" applyAlignment="1"/>
    <xf numFmtId="0" fontId="5" fillId="9" borderId="5" xfId="3" applyNumberFormat="1" applyFont="1" applyFill="1" applyBorder="1" applyAlignment="1">
      <alignment horizontal="left"/>
    </xf>
    <xf numFmtId="0" fontId="5" fillId="9" borderId="5" xfId="3" applyNumberFormat="1" applyFont="1" applyFill="1" applyBorder="1" applyAlignment="1">
      <alignment horizontal="right"/>
    </xf>
    <xf numFmtId="0" fontId="2" fillId="9" borderId="5" xfId="9" applyFill="1" applyBorder="1" applyAlignment="1"/>
    <xf numFmtId="0" fontId="2" fillId="40" borderId="5" xfId="9" applyFill="1" applyBorder="1" applyAlignment="1"/>
    <xf numFmtId="0" fontId="11" fillId="7" borderId="0" xfId="0" applyFont="1" applyFill="1" applyBorder="1" applyAlignment="1" applyProtection="1">
      <alignment wrapText="1"/>
      <protection locked="0"/>
    </xf>
    <xf numFmtId="164" fontId="11" fillId="7" borderId="0" xfId="0" applyNumberFormat="1" applyFont="1" applyFill="1" applyBorder="1" applyProtection="1">
      <protection locked="0"/>
    </xf>
    <xf numFmtId="0" fontId="14" fillId="8" borderId="5" xfId="0" applyFont="1" applyFill="1" applyBorder="1" applyAlignment="1" applyProtection="1">
      <alignment horizontal="center" vertical="center" wrapText="1"/>
      <protection locked="0"/>
    </xf>
    <xf numFmtId="0" fontId="44" fillId="0" borderId="0" xfId="0" applyFont="1" applyAlignment="1">
      <alignment vertical="center"/>
    </xf>
    <xf numFmtId="0" fontId="39" fillId="0" borderId="0" xfId="0" applyFont="1" applyAlignment="1">
      <alignment horizontal="left" vertical="center" wrapText="1" indent="4"/>
    </xf>
    <xf numFmtId="0" fontId="39" fillId="0" borderId="0" xfId="0" applyFont="1" applyAlignment="1">
      <alignment horizontal="left" vertical="center" wrapText="1"/>
    </xf>
    <xf numFmtId="0" fontId="0" fillId="0" borderId="14" xfId="0" applyBorder="1"/>
    <xf numFmtId="0" fontId="10" fillId="10" borderId="14" xfId="0" applyFont="1" applyFill="1" applyBorder="1" applyAlignment="1">
      <alignment horizontal="center" vertical="center"/>
    </xf>
    <xf numFmtId="0" fontId="0" fillId="10" borderId="14" xfId="0" applyFill="1" applyBorder="1"/>
    <xf numFmtId="0" fontId="39" fillId="10" borderId="0" xfId="0" applyFont="1" applyFill="1" applyBorder="1" applyAlignment="1">
      <alignment horizontal="left" vertical="center" indent="4"/>
    </xf>
    <xf numFmtId="0" fontId="0" fillId="10" borderId="0" xfId="0" applyFill="1" applyBorder="1"/>
    <xf numFmtId="0" fontId="0" fillId="10" borderId="15" xfId="0" applyFill="1" applyBorder="1"/>
    <xf numFmtId="0" fontId="39" fillId="10" borderId="0" xfId="0" applyFont="1" applyFill="1" applyBorder="1" applyAlignment="1">
      <alignment horizontal="left" vertical="center" indent="8"/>
    </xf>
    <xf numFmtId="0" fontId="39" fillId="10" borderId="0" xfId="0" applyFont="1" applyFill="1" applyBorder="1" applyAlignment="1">
      <alignment vertical="center"/>
    </xf>
    <xf numFmtId="0" fontId="0" fillId="0" borderId="15" xfId="0" applyBorder="1"/>
    <xf numFmtId="0" fontId="42" fillId="0" borderId="14" xfId="0" applyFont="1" applyBorder="1" applyAlignment="1">
      <alignment vertical="center"/>
    </xf>
    <xf numFmtId="165" fontId="10" fillId="11" borderId="4" xfId="1" applyNumberFormat="1" applyFont="1" applyFill="1" applyBorder="1" applyAlignment="1" applyProtection="1">
      <alignment horizontal="center" vertical="center" wrapText="1"/>
      <protection locked="0"/>
    </xf>
    <xf numFmtId="0" fontId="26" fillId="7" borderId="0" xfId="0" applyFont="1" applyFill="1" applyBorder="1" applyAlignment="1" applyProtection="1">
      <alignment vertical="center"/>
      <protection locked="0"/>
    </xf>
    <xf numFmtId="0" fontId="0" fillId="7" borderId="0" xfId="0" applyFont="1" applyFill="1" applyBorder="1" applyAlignment="1" applyProtection="1">
      <protection locked="0"/>
    </xf>
    <xf numFmtId="0" fontId="0" fillId="5" borderId="0" xfId="0" applyFont="1" applyFill="1" applyProtection="1">
      <protection locked="0"/>
    </xf>
    <xf numFmtId="0" fontId="10" fillId="35" borderId="5" xfId="0" applyFont="1" applyFill="1" applyBorder="1" applyAlignment="1" applyProtection="1">
      <alignment horizontal="center" vertical="center" wrapText="1"/>
      <protection hidden="1"/>
    </xf>
    <xf numFmtId="0" fontId="10" fillId="10" borderId="5" xfId="0" applyFont="1" applyFill="1" applyBorder="1" applyAlignment="1" applyProtection="1">
      <alignment horizontal="center" vertical="center" wrapText="1"/>
      <protection hidden="1"/>
    </xf>
    <xf numFmtId="0" fontId="10" fillId="8" borderId="5" xfId="0" applyFont="1" applyFill="1" applyBorder="1" applyAlignment="1" applyProtection="1">
      <protection locked="0"/>
    </xf>
    <xf numFmtId="0" fontId="48" fillId="0" borderId="0" xfId="0" applyFont="1"/>
    <xf numFmtId="0" fontId="46" fillId="7" borderId="0" xfId="0" applyFont="1" applyFill="1" applyBorder="1" applyAlignment="1" applyProtection="1">
      <alignment horizontal="left" vertical="center"/>
      <protection locked="0"/>
    </xf>
    <xf numFmtId="0" fontId="35" fillId="7" borderId="0" xfId="5" applyFont="1" applyFill="1" applyBorder="1" applyAlignment="1" applyProtection="1">
      <alignment horizontal="left" vertical="center"/>
      <protection locked="0"/>
    </xf>
    <xf numFmtId="0" fontId="28" fillId="7" borderId="0" xfId="5" applyFill="1" applyBorder="1" applyAlignment="1" applyProtection="1">
      <alignment horizontal="center" vertical="center"/>
      <protection locked="0"/>
    </xf>
    <xf numFmtId="0" fontId="27" fillId="7" borderId="0" xfId="0" applyFont="1" applyFill="1" applyBorder="1" applyAlignment="1" applyProtection="1">
      <alignment horizontal="center" vertical="center"/>
      <protection locked="0"/>
    </xf>
    <xf numFmtId="0" fontId="49" fillId="29" borderId="11" xfId="7" applyFont="1" applyFill="1" applyBorder="1" applyAlignment="1" applyProtection="1">
      <alignment horizontal="left" vertical="center"/>
      <protection locked="0"/>
    </xf>
    <xf numFmtId="0" fontId="49" fillId="29" borderId="10" xfId="7" applyFont="1" applyFill="1" applyBorder="1" applyAlignment="1" applyProtection="1">
      <alignment horizontal="left" vertical="center"/>
      <protection locked="0"/>
    </xf>
    <xf numFmtId="0" fontId="49" fillId="29" borderId="10" xfId="7" applyFont="1" applyFill="1" applyBorder="1" applyAlignment="1" applyProtection="1">
      <alignment horizontal="right" vertical="center"/>
      <protection locked="0"/>
    </xf>
    <xf numFmtId="0" fontId="28" fillId="29" borderId="10" xfId="5" applyFill="1" applyBorder="1" applyAlignment="1" applyProtection="1">
      <alignment vertical="center"/>
      <protection locked="0"/>
    </xf>
    <xf numFmtId="0" fontId="49" fillId="29" borderId="10" xfId="7" applyFont="1" applyFill="1" applyBorder="1" applyAlignment="1" applyProtection="1">
      <alignment horizontal="center" vertical="center"/>
      <protection locked="0"/>
    </xf>
    <xf numFmtId="0" fontId="49" fillId="29" borderId="10" xfId="7" applyFont="1" applyFill="1" applyBorder="1" applyAlignment="1" applyProtection="1">
      <alignment horizontal="left" vertical="top"/>
      <protection locked="0"/>
    </xf>
    <xf numFmtId="0" fontId="49" fillId="29" borderId="10" xfId="7" applyFont="1" applyFill="1" applyBorder="1" applyAlignment="1" applyProtection="1">
      <alignment vertical="center"/>
      <protection locked="0"/>
    </xf>
    <xf numFmtId="0" fontId="49" fillId="29" borderId="9" xfId="7" applyFont="1" applyFill="1" applyBorder="1" applyAlignment="1" applyProtection="1">
      <alignment vertical="center"/>
      <protection locked="0"/>
    </xf>
    <xf numFmtId="0" fontId="49" fillId="29" borderId="8" xfId="7" applyFont="1" applyFill="1" applyBorder="1" applyAlignment="1" applyProtection="1">
      <alignment horizontal="left" vertical="center"/>
      <protection locked="0"/>
    </xf>
    <xf numFmtId="0" fontId="49" fillId="29" borderId="7" xfId="7" applyFont="1" applyFill="1" applyBorder="1" applyAlignment="1" applyProtection="1">
      <alignment vertical="center"/>
      <protection locked="0"/>
    </xf>
    <xf numFmtId="0" fontId="50" fillId="43" borderId="7" xfId="7" applyFont="1" applyFill="1" applyBorder="1" applyProtection="1">
      <protection locked="0"/>
    </xf>
    <xf numFmtId="0" fontId="48" fillId="43" borderId="7" xfId="7" applyFont="1" applyFill="1" applyBorder="1" applyProtection="1">
      <protection locked="0"/>
    </xf>
    <xf numFmtId="0" fontId="49" fillId="29" borderId="7" xfId="7" applyFont="1" applyFill="1" applyBorder="1" applyAlignment="1" applyProtection="1">
      <alignment horizontal="center" vertical="center"/>
      <protection locked="0"/>
    </xf>
    <xf numFmtId="0" fontId="49" fillId="29" borderId="7" xfId="7" applyFont="1" applyFill="1" applyBorder="1" applyAlignment="1" applyProtection="1">
      <alignment horizontal="left" vertical="center"/>
      <protection locked="0"/>
    </xf>
    <xf numFmtId="0" fontId="48" fillId="43" borderId="6" xfId="7" applyFont="1" applyFill="1" applyBorder="1" applyProtection="1">
      <protection locked="0"/>
    </xf>
    <xf numFmtId="0" fontId="0" fillId="0" borderId="0" xfId="0" applyNumberFormat="1"/>
    <xf numFmtId="44" fontId="9" fillId="8" borderId="5" xfId="2" applyFont="1" applyFill="1" applyBorder="1" applyAlignment="1" applyProtection="1"/>
    <xf numFmtId="14" fontId="0" fillId="0" borderId="0" xfId="0" applyNumberFormat="1"/>
    <xf numFmtId="0" fontId="28" fillId="13" borderId="10" xfId="5" applyFill="1" applyBorder="1" applyAlignment="1">
      <alignment horizontal="center" vertical="center"/>
    </xf>
    <xf numFmtId="0" fontId="27" fillId="13" borderId="10" xfId="0" applyFont="1" applyFill="1" applyBorder="1" applyAlignment="1">
      <alignment horizontal="center" vertical="center"/>
    </xf>
    <xf numFmtId="165" fontId="25" fillId="2" borderId="0" xfId="1" applyNumberFormat="1" applyFont="1" applyFill="1" applyBorder="1" applyAlignment="1">
      <alignment horizontal="center"/>
    </xf>
    <xf numFmtId="0" fontId="0" fillId="0" borderId="0" xfId="0" applyAlignment="1"/>
    <xf numFmtId="165" fontId="23" fillId="2" borderId="0" xfId="1" applyNumberFormat="1" applyFont="1" applyFill="1" applyBorder="1" applyAlignment="1">
      <alignment horizontal="center"/>
    </xf>
    <xf numFmtId="0" fontId="18" fillId="5" borderId="0" xfId="0" applyFont="1" applyFill="1" applyAlignment="1">
      <alignment horizontal="center"/>
    </xf>
    <xf numFmtId="0" fontId="0" fillId="0" borderId="0" xfId="0" applyAlignment="1">
      <alignment horizontal="center"/>
    </xf>
    <xf numFmtId="0" fontId="21" fillId="0" borderId="0" xfId="0" applyFont="1" applyFill="1" applyBorder="1" applyAlignment="1">
      <alignment horizontal="center" wrapText="1"/>
    </xf>
    <xf numFmtId="165" fontId="10" fillId="0" borderId="0" xfId="1" applyNumberFormat="1" applyFont="1" applyFill="1" applyBorder="1" applyAlignment="1" applyProtection="1">
      <alignment horizontal="left"/>
      <protection locked="0"/>
    </xf>
    <xf numFmtId="0" fontId="0" fillId="0" borderId="0" xfId="0" applyFill="1" applyBorder="1" applyAlignment="1">
      <alignment horizontal="center"/>
    </xf>
    <xf numFmtId="0" fontId="0" fillId="2" borderId="0" xfId="0" applyFill="1" applyBorder="1" applyAlignment="1">
      <alignment horizontal="center"/>
    </xf>
    <xf numFmtId="0" fontId="19" fillId="7" borderId="0" xfId="0" applyFont="1" applyFill="1" applyBorder="1" applyAlignment="1">
      <alignment horizontal="center"/>
    </xf>
    <xf numFmtId="0" fontId="10" fillId="10" borderId="4" xfId="0" applyFont="1" applyFill="1" applyBorder="1" applyAlignment="1">
      <alignment horizontal="center" vertical="center" wrapText="1"/>
    </xf>
    <xf numFmtId="0" fontId="0" fillId="10" borderId="3" xfId="0" applyFill="1" applyBorder="1" applyAlignment="1">
      <alignment horizontal="center" vertical="center"/>
    </xf>
    <xf numFmtId="0" fontId="10" fillId="11" borderId="4" xfId="0" applyFont="1" applyFill="1" applyBorder="1" applyAlignment="1">
      <alignment horizontal="center" vertical="center" wrapText="1"/>
    </xf>
    <xf numFmtId="0" fontId="0" fillId="9" borderId="3" xfId="0" applyFill="1" applyBorder="1" applyAlignment="1">
      <alignment vertical="center"/>
    </xf>
    <xf numFmtId="165" fontId="10" fillId="11" borderId="4" xfId="1" applyNumberFormat="1" applyFont="1" applyFill="1" applyBorder="1" applyAlignment="1" applyProtection="1">
      <alignment horizontal="center" vertical="center" wrapText="1"/>
      <protection locked="0"/>
    </xf>
    <xf numFmtId="0" fontId="0" fillId="9" borderId="2" xfId="0" applyFill="1" applyBorder="1" applyAlignment="1">
      <alignment horizontal="center" vertical="center"/>
    </xf>
    <xf numFmtId="0" fontId="0" fillId="9" borderId="3" xfId="0" applyFill="1" applyBorder="1" applyAlignment="1">
      <alignment horizontal="center" vertical="center"/>
    </xf>
    <xf numFmtId="0" fontId="10" fillId="9" borderId="4" xfId="0" applyFont="1" applyFill="1" applyBorder="1" applyAlignment="1">
      <alignment horizontal="center" vertical="center" wrapText="1"/>
    </xf>
    <xf numFmtId="0" fontId="10" fillId="9" borderId="3" xfId="0" applyFont="1" applyFill="1" applyBorder="1" applyAlignment="1">
      <alignment horizontal="center" vertical="center" wrapText="1"/>
    </xf>
    <xf numFmtId="0" fontId="4" fillId="10" borderId="4" xfId="0" applyFont="1" applyFill="1" applyBorder="1" applyAlignment="1"/>
    <xf numFmtId="0" fontId="4" fillId="10" borderId="3" xfId="0" applyFont="1" applyFill="1" applyBorder="1" applyAlignment="1"/>
    <xf numFmtId="0" fontId="11" fillId="2" borderId="5" xfId="0" applyFont="1" applyFill="1" applyBorder="1" applyAlignment="1"/>
    <xf numFmtId="0" fontId="4" fillId="2" borderId="2" xfId="0" applyFont="1" applyFill="1" applyBorder="1" applyAlignment="1">
      <alignment horizontal="center"/>
    </xf>
    <xf numFmtId="0" fontId="4" fillId="2" borderId="3" xfId="0" applyFont="1" applyFill="1" applyBorder="1" applyAlignment="1">
      <alignment horizontal="center"/>
    </xf>
    <xf numFmtId="165" fontId="10" fillId="15" borderId="4" xfId="1" applyNumberFormat="1" applyFont="1" applyFill="1" applyBorder="1" applyAlignment="1" applyProtection="1">
      <alignment horizontal="center" vertical="center" wrapText="1"/>
      <protection locked="0"/>
    </xf>
    <xf numFmtId="0" fontId="0" fillId="14" borderId="2" xfId="0" applyFill="1" applyBorder="1" applyAlignment="1">
      <alignment horizontal="center" vertical="center"/>
    </xf>
    <xf numFmtId="0" fontId="0" fillId="14" borderId="3" xfId="0" applyFill="1" applyBorder="1" applyAlignment="1">
      <alignment horizontal="center" vertical="center"/>
    </xf>
    <xf numFmtId="0" fontId="10" fillId="14" borderId="4" xfId="0" applyFont="1" applyFill="1" applyBorder="1" applyAlignment="1">
      <alignment horizontal="center" vertical="center" wrapText="1"/>
    </xf>
    <xf numFmtId="0" fontId="10" fillId="14" borderId="3" xfId="0" applyFont="1" applyFill="1" applyBorder="1" applyAlignment="1">
      <alignment horizontal="center" vertical="center" wrapText="1"/>
    </xf>
    <xf numFmtId="0" fontId="43" fillId="0" borderId="8" xfId="0" applyFont="1" applyBorder="1" applyAlignment="1">
      <alignment vertical="center" wrapText="1"/>
    </xf>
    <xf numFmtId="0" fontId="43" fillId="0" borderId="7" xfId="0" applyFont="1" applyBorder="1" applyAlignment="1">
      <alignment vertical="center" wrapText="1"/>
    </xf>
    <xf numFmtId="0" fontId="43" fillId="0" borderId="6" xfId="0" applyFont="1" applyBorder="1" applyAlignment="1">
      <alignment vertical="center" wrapText="1"/>
    </xf>
    <xf numFmtId="0" fontId="39" fillId="0" borderId="14" xfId="0" applyFont="1" applyBorder="1" applyAlignment="1">
      <alignment horizontal="center" vertical="center"/>
    </xf>
    <xf numFmtId="0" fontId="39" fillId="0" borderId="0" xfId="0" applyFont="1" applyBorder="1" applyAlignment="1">
      <alignment horizontal="center" vertical="center"/>
    </xf>
    <xf numFmtId="0" fontId="39" fillId="0" borderId="15" xfId="0" applyFont="1" applyBorder="1" applyAlignment="1">
      <alignment horizontal="center" vertical="center"/>
    </xf>
    <xf numFmtId="0" fontId="42" fillId="0" borderId="14" xfId="0" applyFont="1" applyBorder="1" applyAlignment="1">
      <alignment vertical="center"/>
    </xf>
    <xf numFmtId="0" fontId="42" fillId="0" borderId="0" xfId="0" applyFont="1" applyBorder="1" applyAlignment="1">
      <alignment vertical="center"/>
    </xf>
    <xf numFmtId="0" fontId="42" fillId="0" borderId="15" xfId="0" applyFont="1" applyBorder="1" applyAlignment="1">
      <alignment vertical="center"/>
    </xf>
    <xf numFmtId="0" fontId="38" fillId="10" borderId="11" xfId="0" applyFont="1" applyFill="1" applyBorder="1" applyAlignment="1">
      <alignment horizontal="center" vertical="center" wrapText="1"/>
    </xf>
    <xf numFmtId="0" fontId="38" fillId="10" borderId="10" xfId="0" applyFont="1" applyFill="1" applyBorder="1" applyAlignment="1">
      <alignment horizontal="center" vertical="center" wrapText="1"/>
    </xf>
    <xf numFmtId="0" fontId="38" fillId="10" borderId="9" xfId="0" applyFont="1" applyFill="1" applyBorder="1" applyAlignment="1">
      <alignment horizontal="center" vertical="center" wrapText="1"/>
    </xf>
    <xf numFmtId="0" fontId="39" fillId="10" borderId="0" xfId="0" applyFont="1" applyFill="1" applyBorder="1" applyAlignment="1">
      <alignment vertical="center" wrapText="1"/>
    </xf>
    <xf numFmtId="0" fontId="39" fillId="10" borderId="15" xfId="0" applyFont="1" applyFill="1" applyBorder="1" applyAlignment="1">
      <alignment vertical="center" wrapText="1"/>
    </xf>
    <xf numFmtId="0" fontId="39" fillId="0" borderId="14" xfId="0" applyFont="1" applyBorder="1" applyAlignment="1">
      <alignment vertical="center" wrapText="1"/>
    </xf>
    <xf numFmtId="0" fontId="39" fillId="0" borderId="0" xfId="0" applyFont="1" applyBorder="1" applyAlignment="1">
      <alignment vertical="center" wrapText="1"/>
    </xf>
    <xf numFmtId="0" fontId="39" fillId="0" borderId="15" xfId="0" applyFont="1" applyBorder="1" applyAlignment="1">
      <alignment vertical="center" wrapText="1"/>
    </xf>
    <xf numFmtId="0" fontId="39" fillId="0" borderId="0" xfId="0" applyFont="1" applyBorder="1" applyAlignment="1">
      <alignment horizontal="left" vertical="center" wrapText="1"/>
    </xf>
    <xf numFmtId="0" fontId="39" fillId="0" borderId="15" xfId="0" applyFont="1" applyBorder="1" applyAlignment="1">
      <alignment horizontal="left" vertical="center" wrapText="1"/>
    </xf>
    <xf numFmtId="0" fontId="39" fillId="10" borderId="0" xfId="0" applyFont="1" applyFill="1" applyBorder="1" applyAlignment="1">
      <alignment vertical="center"/>
    </xf>
    <xf numFmtId="0" fontId="39" fillId="10" borderId="15" xfId="0" applyFont="1" applyFill="1" applyBorder="1" applyAlignment="1">
      <alignment vertical="center"/>
    </xf>
    <xf numFmtId="0" fontId="38" fillId="10" borderId="14" xfId="0" applyFont="1" applyFill="1" applyBorder="1" applyAlignment="1">
      <alignment vertical="center" wrapText="1"/>
    </xf>
    <xf numFmtId="0" fontId="38" fillId="10" borderId="0" xfId="0" applyFont="1" applyFill="1" applyBorder="1" applyAlignment="1">
      <alignment vertical="center" wrapText="1"/>
    </xf>
    <xf numFmtId="0" fontId="38" fillId="10" borderId="15" xfId="0" applyFont="1" applyFill="1" applyBorder="1" applyAlignment="1">
      <alignment vertical="center" wrapText="1"/>
    </xf>
    <xf numFmtId="0" fontId="38" fillId="10" borderId="14" xfId="0" applyFont="1" applyFill="1" applyBorder="1" applyAlignment="1">
      <alignment horizontal="center" vertical="center" wrapText="1"/>
    </xf>
    <xf numFmtId="0" fontId="38" fillId="10" borderId="0" xfId="0" applyFont="1" applyFill="1" applyBorder="1" applyAlignment="1">
      <alignment horizontal="center" vertical="center" wrapText="1"/>
    </xf>
    <xf numFmtId="0" fontId="38" fillId="10" borderId="15" xfId="0" applyFont="1" applyFill="1" applyBorder="1" applyAlignment="1">
      <alignment horizontal="center" vertical="center" wrapText="1"/>
    </xf>
    <xf numFmtId="44" fontId="9" fillId="8" borderId="4" xfId="0" applyNumberFormat="1" applyFont="1" applyFill="1" applyBorder="1" applyProtection="1">
      <protection locked="0"/>
    </xf>
    <xf numFmtId="44" fontId="9" fillId="8" borderId="3" xfId="0" applyNumberFormat="1" applyFont="1" applyFill="1" applyBorder="1" applyProtection="1">
      <protection locked="0"/>
    </xf>
    <xf numFmtId="0" fontId="4" fillId="10" borderId="4" xfId="0" applyFont="1" applyFill="1" applyBorder="1" applyAlignment="1" applyProtection="1">
      <alignment horizontal="center"/>
      <protection hidden="1"/>
    </xf>
    <xf numFmtId="0" fontId="4" fillId="10" borderId="3" xfId="0" applyFont="1" applyFill="1" applyBorder="1" applyAlignment="1" applyProtection="1">
      <alignment horizontal="center"/>
      <protection hidden="1"/>
    </xf>
    <xf numFmtId="0" fontId="47" fillId="42" borderId="0" xfId="0" applyFont="1" applyFill="1" applyAlignment="1" applyProtection="1">
      <alignment horizontal="left" vertical="center" wrapText="1"/>
      <protection locked="0"/>
    </xf>
    <xf numFmtId="0" fontId="10" fillId="7" borderId="0" xfId="0" applyFont="1" applyFill="1" applyAlignment="1" applyProtection="1">
      <protection locked="0"/>
    </xf>
    <xf numFmtId="0" fontId="0" fillId="7" borderId="0" xfId="0" applyFill="1" applyAlignment="1"/>
    <xf numFmtId="0" fontId="10" fillId="10" borderId="4" xfId="0" applyFont="1" applyFill="1" applyBorder="1" applyAlignment="1" applyProtection="1">
      <alignment horizontal="center" vertical="center" wrapText="1"/>
      <protection hidden="1"/>
    </xf>
    <xf numFmtId="0" fontId="10" fillId="10" borderId="3" xfId="0" applyFont="1" applyFill="1" applyBorder="1" applyAlignment="1" applyProtection="1">
      <alignment horizontal="center" vertical="center" wrapText="1"/>
      <protection hidden="1"/>
    </xf>
    <xf numFmtId="0" fontId="10" fillId="11" borderId="4" xfId="0" applyFont="1" applyFill="1" applyBorder="1" applyAlignment="1" applyProtection="1">
      <alignment horizontal="center" vertical="center" wrapText="1"/>
      <protection locked="0"/>
    </xf>
    <xf numFmtId="0" fontId="0" fillId="0" borderId="3" xfId="0" applyBorder="1" applyAlignment="1" applyProtection="1">
      <alignment vertical="center" wrapText="1"/>
      <protection locked="0"/>
    </xf>
    <xf numFmtId="165" fontId="10" fillId="0" borderId="5" xfId="1" applyNumberFormat="1" applyFont="1" applyFill="1" applyBorder="1" applyAlignment="1" applyProtection="1">
      <alignment horizontal="center"/>
      <protection hidden="1"/>
    </xf>
    <xf numFmtId="0" fontId="0" fillId="10" borderId="5" xfId="0" applyFont="1" applyFill="1" applyBorder="1" applyAlignment="1" applyProtection="1">
      <alignment horizontal="center"/>
      <protection hidden="1"/>
    </xf>
    <xf numFmtId="0" fontId="0" fillId="7" borderId="5" xfId="0" applyFont="1" applyFill="1" applyBorder="1" applyAlignment="1" applyProtection="1">
      <alignment horizontal="center"/>
      <protection hidden="1"/>
    </xf>
    <xf numFmtId="0" fontId="0" fillId="2" borderId="4" xfId="0" applyFill="1" applyBorder="1" applyAlignment="1">
      <alignment vertical="center"/>
    </xf>
    <xf numFmtId="0" fontId="0" fillId="0" borderId="3" xfId="0" applyBorder="1" applyAlignment="1"/>
    <xf numFmtId="165" fontId="9" fillId="2" borderId="22" xfId="2" applyNumberFormat="1" applyFont="1" applyFill="1" applyBorder="1" applyAlignment="1">
      <alignment horizontal="center"/>
    </xf>
    <xf numFmtId="165" fontId="9" fillId="2" borderId="23" xfId="2" applyNumberFormat="1" applyFont="1" applyFill="1" applyBorder="1" applyAlignment="1">
      <alignment horizontal="center"/>
    </xf>
    <xf numFmtId="44" fontId="9" fillId="2" borderId="4" xfId="0" applyNumberFormat="1" applyFont="1" applyFill="1" applyBorder="1"/>
    <xf numFmtId="44" fontId="9" fillId="2" borderId="3" xfId="0" applyNumberFormat="1" applyFont="1" applyFill="1" applyBorder="1"/>
    <xf numFmtId="165" fontId="10" fillId="0" borderId="5" xfId="1" applyNumberFormat="1" applyFont="1" applyFill="1" applyBorder="1" applyAlignment="1" applyProtection="1">
      <alignment horizontal="center"/>
      <protection locked="0"/>
    </xf>
    <xf numFmtId="0" fontId="10" fillId="10" borderId="3" xfId="0" applyFont="1" applyFill="1" applyBorder="1" applyAlignment="1">
      <alignment horizontal="center" vertical="center" wrapText="1"/>
    </xf>
    <xf numFmtId="0" fontId="0" fillId="0" borderId="3" xfId="0" applyBorder="1" applyAlignment="1">
      <alignment vertical="center" wrapText="1"/>
    </xf>
    <xf numFmtId="0" fontId="4" fillId="10" borderId="4" xfId="0" applyFont="1" applyFill="1" applyBorder="1" applyAlignment="1">
      <alignment horizontal="center"/>
    </xf>
    <xf numFmtId="0" fontId="4" fillId="10" borderId="3" xfId="0" applyFont="1" applyFill="1" applyBorder="1" applyAlignment="1">
      <alignment horizontal="center"/>
    </xf>
    <xf numFmtId="0" fontId="0" fillId="10" borderId="5" xfId="0" applyFont="1" applyFill="1" applyBorder="1" applyAlignment="1">
      <alignment horizontal="center"/>
    </xf>
    <xf numFmtId="0" fontId="0" fillId="0" borderId="5" xfId="0" applyFont="1" applyFill="1" applyBorder="1" applyAlignment="1">
      <alignment horizontal="center"/>
    </xf>
    <xf numFmtId="0" fontId="10" fillId="10" borderId="4" xfId="0" applyFont="1" applyFill="1" applyBorder="1" applyAlignment="1" applyProtection="1">
      <alignment horizontal="center" vertical="center" wrapText="1"/>
      <protection locked="0"/>
    </xf>
    <xf numFmtId="0" fontId="10" fillId="10" borderId="3" xfId="0" applyFont="1" applyFill="1" applyBorder="1" applyAlignment="1" applyProtection="1">
      <alignment horizontal="center" vertical="center" wrapText="1"/>
      <protection locked="0"/>
    </xf>
    <xf numFmtId="0" fontId="0" fillId="10" borderId="5" xfId="0" applyFont="1" applyFill="1" applyBorder="1" applyAlignment="1" applyProtection="1">
      <alignment horizontal="center"/>
      <protection locked="0" hidden="1"/>
    </xf>
    <xf numFmtId="0" fontId="0" fillId="0" borderId="5" xfId="0" applyFont="1" applyFill="1" applyBorder="1" applyAlignment="1" applyProtection="1">
      <alignment horizontal="center"/>
      <protection locked="0"/>
    </xf>
    <xf numFmtId="44" fontId="9" fillId="2" borderId="4" xfId="0" applyNumberFormat="1" applyFont="1" applyFill="1" applyBorder="1" applyProtection="1">
      <protection locked="0"/>
    </xf>
    <xf numFmtId="44" fontId="9" fillId="2" borderId="3" xfId="0" applyNumberFormat="1" applyFont="1" applyFill="1" applyBorder="1" applyProtection="1">
      <protection locked="0"/>
    </xf>
    <xf numFmtId="0" fontId="4" fillId="10" borderId="4" xfId="0" applyFont="1" applyFill="1" applyBorder="1" applyAlignment="1" applyProtection="1">
      <alignment horizontal="center"/>
      <protection locked="0" hidden="1"/>
    </xf>
    <xf numFmtId="0" fontId="4" fillId="10" borderId="3" xfId="0" applyFont="1" applyFill="1" applyBorder="1" applyAlignment="1" applyProtection="1">
      <alignment horizontal="center"/>
      <protection locked="0" hidden="1"/>
    </xf>
    <xf numFmtId="0" fontId="10" fillId="11" borderId="3" xfId="0" applyFont="1" applyFill="1" applyBorder="1" applyAlignment="1">
      <alignment horizontal="center" vertical="center" wrapText="1"/>
    </xf>
    <xf numFmtId="0" fontId="0" fillId="2" borderId="3" xfId="0" applyFill="1" applyBorder="1" applyAlignment="1">
      <alignment vertical="center"/>
    </xf>
    <xf numFmtId="8" fontId="9" fillId="2" borderId="4" xfId="0" applyNumberFormat="1" applyFont="1" applyFill="1" applyBorder="1" applyAlignment="1"/>
    <xf numFmtId="0" fontId="9" fillId="2" borderId="3" xfId="0" applyFont="1" applyFill="1" applyBorder="1" applyAlignment="1"/>
  </cellXfs>
  <cellStyles count="11">
    <cellStyle name="Comma" xfId="1" builtinId="3"/>
    <cellStyle name="Currency" xfId="2" builtinId="4"/>
    <cellStyle name="Hyperlink" xfId="5" builtinId="8"/>
    <cellStyle name="Normal" xfId="0" builtinId="0"/>
    <cellStyle name="Normal 11" xfId="4" xr:uid="{00000000-0005-0000-0000-000004000000}"/>
    <cellStyle name="Normal 2" xfId="7" xr:uid="{00000000-0005-0000-0000-000005000000}"/>
    <cellStyle name="Normal 3" xfId="3" xr:uid="{00000000-0005-0000-0000-000006000000}"/>
    <cellStyle name="Normal 3 3 2 2" xfId="6" xr:uid="{00000000-0005-0000-0000-000007000000}"/>
    <cellStyle name="Normal 4" xfId="8" xr:uid="{00000000-0005-0000-0000-000008000000}"/>
    <cellStyle name="Normal 5" xfId="9" xr:uid="{00000000-0005-0000-0000-000009000000}"/>
    <cellStyle name="Normal 5 2" xfId="10" xr:uid="{00000000-0005-0000-0000-00000A000000}"/>
  </cellStyles>
  <dxfs count="20">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m/d/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onnections" Target="connection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ctrlProps/ctrlProp1.xml><?xml version="1.0" encoding="utf-8"?>
<formControlPr xmlns="http://schemas.microsoft.com/office/spreadsheetml/2009/9/main" objectType="Drop" dropLines="4" dropStyle="combo" dx="20" fmlaRange="'Budget form-original'!$AF$4:$AF$6" noThreeD="1" sel="0" val="0"/>
</file>

<file path=xl/ctrlProps/ctrlProp2.xml><?xml version="1.0" encoding="utf-8"?>
<formControlPr xmlns="http://schemas.microsoft.com/office/spreadsheetml/2009/9/main" objectType="Drop" dropLines="10" dropStyle="combo" dx="20" fmlaRange="$AE$4:$AE$9" noThreeD="1" sel="0" val="0"/>
</file>

<file path=xl/ctrlProps/ctrlProp3.xml><?xml version="1.0" encoding="utf-8"?>
<formControlPr xmlns="http://schemas.microsoft.com/office/spreadsheetml/2009/9/main" objectType="Drop" dropLines="4" dropStyle="combo" dx="20" fmlaRange="'Budget form-original'!$AF$4:$AF$6" noThreeD="1" sel="0" val="0"/>
</file>

<file path=xl/ctrlProps/ctrlProp4.xml><?xml version="1.0" encoding="utf-8"?>
<formControlPr xmlns="http://schemas.microsoft.com/office/spreadsheetml/2009/9/main" objectType="Drop" dropLines="4" dropStyle="combo" dx="20" fmlaRange="'Budget form-original'!$AF$4:$AF$6" noThreeD="1" sel="0" val="0"/>
</file>

<file path=xl/ctrlProps/ctrlProp5.xml><?xml version="1.0" encoding="utf-8"?>
<formControlPr xmlns="http://schemas.microsoft.com/office/spreadsheetml/2009/9/main" objectType="Drop" dropLines="4" dropStyle="combo" dx="20" fmlaRange="'Budget form-original'!$AF$4:$AF$6" noThreeD="1" sel="0" val="0"/>
</file>

<file path=xl/ctrlProps/ctrlProp6.xml><?xml version="1.0" encoding="utf-8"?>
<formControlPr xmlns="http://schemas.microsoft.com/office/spreadsheetml/2009/9/main" objectType="Drop" dropLines="4" dropStyle="combo" dx="20" fmlaRange="'Budget form-original'!$AF$4:$AF$6" noThreeD="1" sel="0" val="0"/>
</file>

<file path=xl/ctrlProps/ctrlProp7.xml><?xml version="1.0" encoding="utf-8"?>
<formControlPr xmlns="http://schemas.microsoft.com/office/spreadsheetml/2009/9/main" objectType="Drop" dropLines="4" dropStyle="combo" dx="20" fmlaRange="'Budget form-original'!$AF$4:$AF$6" noThreeD="1" sel="0" val="0"/>
</file>

<file path=xl/ctrlProps/ctrlProp8.xml><?xml version="1.0" encoding="utf-8"?>
<formControlPr xmlns="http://schemas.microsoft.com/office/spreadsheetml/2009/9/main" objectType="Drop" dropLines="4" dropStyle="combo" dx="20" fmlaRange="'Budget form-original'!$AF$4:$AF$6" noThreeD="1" sel="0" val="0"/>
</file>

<file path=xl/ctrlProps/ctrlProp9.xml><?xml version="1.0" encoding="utf-8"?>
<formControlPr xmlns="http://schemas.microsoft.com/office/spreadsheetml/2009/9/main" objectType="Drop" dropLines="4" dropStyle="combo" dx="20" fmlaRange="'Budget form-original'!$AF$4:$AF$6" noThreeD="1" sel="0" val="0"/>
</file>

<file path=xl/ctrlProps/ctrlProp10.xml><?xml version="1.0" encoding="utf-8"?>
<formControlPr xmlns="http://schemas.microsoft.com/office/spreadsheetml/2009/9/main" objectType="Drop" dropLines="10" dropStyle="combo" dx="20" fmlaRange="'Budget form-original'!$AE$4:$AE$9" noThreeD="1" sel="0" val="0"/>
</file>

<file path=xl/ctrlProps/ctrlProp11.xml><?xml version="1.0" encoding="utf-8"?>
<formControlPr xmlns="http://schemas.microsoft.com/office/spreadsheetml/2009/9/main" objectType="Drop" dropLines="10" dropStyle="combo" dx="20" fmlaRange="'Budget form-original'!$AE$4:$AE$9" noThreeD="1" sel="0" val="0"/>
</file>

<file path=xl/ctrlProps/ctrlProp12.xml><?xml version="1.0" encoding="utf-8"?>
<formControlPr xmlns="http://schemas.microsoft.com/office/spreadsheetml/2009/9/main" objectType="Drop" dropLines="10" dropStyle="combo" dx="20" fmlaRange="'Budget form-original'!$AE$4:$AE$9" noThreeD="1" sel="0" val="0"/>
</file>

<file path=xl/ctrlProps/ctrlProp13.xml><?xml version="1.0" encoding="utf-8"?>
<formControlPr xmlns="http://schemas.microsoft.com/office/spreadsheetml/2009/9/main" objectType="Drop" dropLines="10" dropStyle="combo" dx="20" fmlaRange="'Budget form-original'!$AE$4:$AE$9" noThreeD="1" sel="0" val="0"/>
</file>

<file path=xl/ctrlProps/ctrlProp14.xml><?xml version="1.0" encoding="utf-8"?>
<formControlPr xmlns="http://schemas.microsoft.com/office/spreadsheetml/2009/9/main" objectType="Drop" dropLines="10" dropStyle="combo" dx="20" fmlaRange="'Budget form-original'!$AE$4:$AE$9" noThreeD="1" sel="0" val="0"/>
</file>

<file path=xl/ctrlProps/ctrlProp15.xml><?xml version="1.0" encoding="utf-8"?>
<formControlPr xmlns="http://schemas.microsoft.com/office/spreadsheetml/2009/9/main" objectType="Drop" dropLines="10" dropStyle="combo" dx="20" fmlaRange="'Budget form-original'!$AE$4:$AE$9" noThreeD="1" sel="0" val="0"/>
</file>

<file path=xl/ctrlProps/ctrlProp16.xml><?xml version="1.0" encoding="utf-8"?>
<formControlPr xmlns="http://schemas.microsoft.com/office/spreadsheetml/2009/9/main" objectType="Drop" dropLines="10" dropStyle="combo" dx="20" fmlaRange="'Budget form-original'!$AE$4:$AE$9" noThreeD="1" sel="0" val="0"/>
</file>

<file path=xl/ctrlProps/ctrlProp17.xml><?xml version="1.0" encoding="utf-8"?>
<formControlPr xmlns="http://schemas.microsoft.com/office/spreadsheetml/2009/9/main" objectType="Drop" dropLines="10" dropStyle="combo" dx="20" fmlaRange="$AH$4:$AH$8" noThreeD="1" sel="0" val="0"/>
</file>

<file path=xl/ctrlProps/ctrlProp18.xml><?xml version="1.0" encoding="utf-8"?>
<formControlPr xmlns="http://schemas.microsoft.com/office/spreadsheetml/2009/9/main" objectType="Drop" dropLines="10" dropStyle="combo" dx="20" fmlaRange="$AH$4:$AH$8" noThreeD="1" sel="0" val="0"/>
</file>

<file path=xl/ctrlProps/ctrlProp19.xml><?xml version="1.0" encoding="utf-8"?>
<formControlPr xmlns="http://schemas.microsoft.com/office/spreadsheetml/2009/9/main" objectType="Drop" dropLines="10" dropStyle="combo" dx="20" fmlaRange="$AH$4:$AH$8" noThreeD="1" sel="0" val="0"/>
</file>

<file path=xl/ctrlProps/ctrlProp20.xml><?xml version="1.0" encoding="utf-8"?>
<formControlPr xmlns="http://schemas.microsoft.com/office/spreadsheetml/2009/9/main" objectType="Drop" dropLines="10" dropStyle="combo" dx="20" fmlaRange="$AH$4:$AH$8" noThreeD="1" sel="0" val="0"/>
</file>

<file path=xl/ctrlProps/ctrlProp21.xml><?xml version="1.0" encoding="utf-8"?>
<formControlPr xmlns="http://schemas.microsoft.com/office/spreadsheetml/2009/9/main" objectType="Drop" dropLines="10" dropStyle="combo" dx="20" fmlaRange="$AH$4:$AH$8" noThreeD="1" sel="0" val="0"/>
</file>

<file path=xl/ctrlProps/ctrlProp22.xml><?xml version="1.0" encoding="utf-8"?>
<formControlPr xmlns="http://schemas.microsoft.com/office/spreadsheetml/2009/9/main" objectType="Drop" dropLines="10" dropStyle="combo" dx="20" fmlaRange="$AH$4:$AH$8" noThreeD="1" sel="0" val="0"/>
</file>

<file path=xl/ctrlProps/ctrlProp23.xml><?xml version="1.0" encoding="utf-8"?>
<formControlPr xmlns="http://schemas.microsoft.com/office/spreadsheetml/2009/9/main" objectType="Drop" dropLines="10" dropStyle="combo" dx="20" fmlaRange="$AH$4:$AH$8" noThreeD="1" sel="0" val="0"/>
</file>

<file path=xl/ctrlProps/ctrlProp24.xml><?xml version="1.0" encoding="utf-8"?>
<formControlPr xmlns="http://schemas.microsoft.com/office/spreadsheetml/2009/9/main" objectType="Drop" dropLines="10" dropStyle="combo" dx="20" fmlaRange="$AH$4:$AH$8" noThreeD="1" sel="0" val="0"/>
</file>

<file path=xl/ctrlProps/ctrlProp25.xml><?xml version="1.0" encoding="utf-8"?>
<formControlPr xmlns="http://schemas.microsoft.com/office/spreadsheetml/2009/9/main" objectType="Drop" dropLines="13" dropStyle="combo" dx="20" fmlaRange="'Budget form-original'!$F$2:$F$16" noThreeD="1" sel="0" val="0"/>
</file>

<file path=xl/ctrlProps/ctrlProp26.xml><?xml version="1.0" encoding="utf-8"?>
<formControlPr xmlns="http://schemas.microsoft.com/office/spreadsheetml/2009/9/main" objectType="Drop" dropLines="10" dropStyle="combo" dx="20" fmlaRange="$AG$4:$AG$8" noThreeD="1" sel="1" val="0"/>
</file>

<file path=xl/ctrlProps/ctrlProp27.xml><?xml version="1.0" encoding="utf-8"?>
<formControlPr xmlns="http://schemas.microsoft.com/office/spreadsheetml/2009/9/main" objectType="Drop" dropLines="52" dropStyle="combo" dx="20" fmlaRange="'Budget form-original'!$AI$4:$AI$51" noThreeD="1" sel="1" val="0"/>
</file>

<file path=xl/ctrlProps/ctrlProp28.xml><?xml version="1.0" encoding="utf-8"?>
<formControlPr xmlns="http://schemas.microsoft.com/office/spreadsheetml/2009/9/main" objectType="Drop" dropLines="13" dropStyle="combo" dx="20" fmlaRange="'Budget form-original'!$F$2:$F$14" noThreeD="1" sel="0" val="0"/>
</file>

<file path=xl/ctrlProps/ctrlProp29.xml><?xml version="1.0" encoding="utf-8"?>
<formControlPr xmlns="http://schemas.microsoft.com/office/spreadsheetml/2009/9/main" objectType="Drop" dropLines="13" dropStyle="combo" dx="20" fmlaRange="'Budget form-original'!$F$2:$F$14" noThreeD="1" sel="0" val="0"/>
</file>

<file path=xl/ctrlProps/ctrlProp30.xml><?xml version="1.0" encoding="utf-8"?>
<formControlPr xmlns="http://schemas.microsoft.com/office/spreadsheetml/2009/9/main" objectType="Drop" dropLines="13" dropStyle="combo" dx="20" fmlaRange="'Budget form-original'!$F$2:$F$14" noThreeD="1" sel="0" val="0"/>
</file>

<file path=xl/ctrlProps/ctrlProp31.xml><?xml version="1.0" encoding="utf-8"?>
<formControlPr xmlns="http://schemas.microsoft.com/office/spreadsheetml/2009/9/main" objectType="Drop" dropLines="13" dropStyle="combo" dx="20" fmlaRange="'Budget form-original'!$F$2:$F$14" noThreeD="1" sel="0" val="0"/>
</file>

<file path=xl/ctrlProps/ctrlProp32.xml><?xml version="1.0" encoding="utf-8"?>
<formControlPr xmlns="http://schemas.microsoft.com/office/spreadsheetml/2009/9/main" objectType="Drop" dropLines="13" dropStyle="combo" dx="20" fmlaRange="'Budget form-original'!$F$2:$F$14" noThreeD="1" sel="0" val="0"/>
</file>

<file path=xl/ctrlProps/ctrlProp33.xml><?xml version="1.0" encoding="utf-8"?>
<formControlPr xmlns="http://schemas.microsoft.com/office/spreadsheetml/2009/9/main" objectType="Drop" dropLines="13" dropStyle="combo" dx="20" fmlaRange="'Budget form-original'!$F$2:$F$14" noThreeD="1" sel="0" val="0"/>
</file>

<file path=xl/ctrlProps/ctrlProp34.xml><?xml version="1.0" encoding="utf-8"?>
<formControlPr xmlns="http://schemas.microsoft.com/office/spreadsheetml/2009/9/main" objectType="Drop" dropLines="13" dropStyle="combo" dx="20" fmlaRange="'Budget form-original'!$F$2:$F$14" noThreeD="1" sel="0" val="0"/>
</file>

<file path=xl/ctrlProps/ctrlProp35.xml><?xml version="1.0" encoding="utf-8"?>
<formControlPr xmlns="http://schemas.microsoft.com/office/spreadsheetml/2009/9/main" objectType="Drop" dropLines="4" dropStyle="combo" dx="20" fmlaRange="'Budget form-NTL updated'!$AL$4:$AL$6" noThreeD="1" sel="0" val="0"/>
</file>

<file path=xl/ctrlProps/ctrlProp36.xml><?xml version="1.0" encoding="utf-8"?>
<formControlPr xmlns="http://schemas.microsoft.com/office/spreadsheetml/2009/9/main" objectType="Drop" dropLines="10" dropStyle="combo" dx="20" fmlaRange="$AK$4:$AK$9" noThreeD="1" sel="0" val="0"/>
</file>

<file path=xl/ctrlProps/ctrlProp37.xml><?xml version="1.0" encoding="utf-8"?>
<formControlPr xmlns="http://schemas.microsoft.com/office/spreadsheetml/2009/9/main" objectType="Drop" dropLines="4" dropStyle="combo" dx="20" fmlaRange="'Budget form-NTL updated'!$AL$4:$AL$6" noThreeD="1" sel="0" val="0"/>
</file>

<file path=xl/ctrlProps/ctrlProp38.xml><?xml version="1.0" encoding="utf-8"?>
<formControlPr xmlns="http://schemas.microsoft.com/office/spreadsheetml/2009/9/main" objectType="Drop" dropLines="4" dropStyle="combo" dx="20" fmlaRange="'Budget form-NTL updated'!$AL$4:$AL$6" noThreeD="1" sel="0" val="0"/>
</file>

<file path=xl/ctrlProps/ctrlProp39.xml><?xml version="1.0" encoding="utf-8"?>
<formControlPr xmlns="http://schemas.microsoft.com/office/spreadsheetml/2009/9/main" objectType="Drop" dropLines="4" dropStyle="combo" dx="20" fmlaRange="'Budget form-NTL updated'!$AL$4:$AL$6" noThreeD="1" sel="0" val="0"/>
</file>

<file path=xl/ctrlProps/ctrlProp40.xml><?xml version="1.0" encoding="utf-8"?>
<formControlPr xmlns="http://schemas.microsoft.com/office/spreadsheetml/2009/9/main" objectType="Drop" dropLines="4" dropStyle="combo" dx="20" fmlaRange="'Budget form-NTL updated'!$AL$4:$AL$6" noThreeD="1" sel="0" val="0"/>
</file>

<file path=xl/ctrlProps/ctrlProp41.xml><?xml version="1.0" encoding="utf-8"?>
<formControlPr xmlns="http://schemas.microsoft.com/office/spreadsheetml/2009/9/main" objectType="Drop" dropLines="4" dropStyle="combo" dx="20" fmlaRange="'Budget form-NTL updated'!$AL$4:$AL$6" noThreeD="1" sel="0" val="0"/>
</file>

<file path=xl/ctrlProps/ctrlProp42.xml><?xml version="1.0" encoding="utf-8"?>
<formControlPr xmlns="http://schemas.microsoft.com/office/spreadsheetml/2009/9/main" objectType="Drop" dropLines="4" dropStyle="combo" dx="20" fmlaRange="'Budget form-NTL updated'!$AL$4:$AL$6" noThreeD="1" sel="0" val="0"/>
</file>

<file path=xl/ctrlProps/ctrlProp43.xml><?xml version="1.0" encoding="utf-8"?>
<formControlPr xmlns="http://schemas.microsoft.com/office/spreadsheetml/2009/9/main" objectType="Drop" dropLines="4" dropStyle="combo" dx="20" fmlaRange="'Budget form-NTL updated'!$AL$4:$AL$6" noThreeD="1" sel="0" val="0"/>
</file>

<file path=xl/ctrlProps/ctrlProp44.xml><?xml version="1.0" encoding="utf-8"?>
<formControlPr xmlns="http://schemas.microsoft.com/office/spreadsheetml/2009/9/main" objectType="Drop" dropLines="10" dropStyle="combo" dx="20" fmlaRange="'Budget form-NTL updated'!$AK$4:$AK$9" noThreeD="1" sel="0" val="0"/>
</file>

<file path=xl/ctrlProps/ctrlProp45.xml><?xml version="1.0" encoding="utf-8"?>
<formControlPr xmlns="http://schemas.microsoft.com/office/spreadsheetml/2009/9/main" objectType="Drop" dropLines="10" dropStyle="combo" dx="20" fmlaRange="'Budget form-NTL updated'!$AK$4:$AK$9" noThreeD="1" sel="0" val="0"/>
</file>

<file path=xl/ctrlProps/ctrlProp46.xml><?xml version="1.0" encoding="utf-8"?>
<formControlPr xmlns="http://schemas.microsoft.com/office/spreadsheetml/2009/9/main" objectType="Drop" dropLines="10" dropStyle="combo" dx="20" fmlaRange="'Budget form-NTL updated'!$AK$4:$AK$9" noThreeD="1" sel="0" val="0"/>
</file>

<file path=xl/ctrlProps/ctrlProp47.xml><?xml version="1.0" encoding="utf-8"?>
<formControlPr xmlns="http://schemas.microsoft.com/office/spreadsheetml/2009/9/main" objectType="Drop" dropLines="10" dropStyle="combo" dx="20" fmlaRange="'Budget form-NTL updated'!$AK$4:$AK$9" noThreeD="1" sel="1" val="0"/>
</file>

<file path=xl/ctrlProps/ctrlProp48.xml><?xml version="1.0" encoding="utf-8"?>
<formControlPr xmlns="http://schemas.microsoft.com/office/spreadsheetml/2009/9/main" objectType="Drop" dropLines="10" dropStyle="combo" dx="20" fmlaRange="'Budget form-NTL updated'!$AK$4:$AK$9" noThreeD="1" sel="1" val="0"/>
</file>

<file path=xl/ctrlProps/ctrlProp49.xml><?xml version="1.0" encoding="utf-8"?>
<formControlPr xmlns="http://schemas.microsoft.com/office/spreadsheetml/2009/9/main" objectType="Drop" dropLines="10" dropStyle="combo" dx="20" fmlaRange="'Budget form-NTL updated'!$AK$4:$AK$9" noThreeD="1" sel="0" val="0"/>
</file>

<file path=xl/ctrlProps/ctrlProp50.xml><?xml version="1.0" encoding="utf-8"?>
<formControlPr xmlns="http://schemas.microsoft.com/office/spreadsheetml/2009/9/main" objectType="Drop" dropLines="10" dropStyle="combo" dx="20" fmlaRange="'Budget form-NTL updated'!$AK$4:$AK$9" noThreeD="1" sel="1" val="0"/>
</file>

<file path=xl/ctrlProps/ctrlProp51.xml><?xml version="1.0" encoding="utf-8"?>
<formControlPr xmlns="http://schemas.microsoft.com/office/spreadsheetml/2009/9/main" objectType="Drop" dropLines="10" dropStyle="combo" dx="20" fmlaRange="$AN$4:$AN$8" noThreeD="1" sel="0" val="0"/>
</file>

<file path=xl/ctrlProps/ctrlProp52.xml><?xml version="1.0" encoding="utf-8"?>
<formControlPr xmlns="http://schemas.microsoft.com/office/spreadsheetml/2009/9/main" objectType="Drop" dropLines="10" dropStyle="combo" dx="20" fmlaRange="$AN$4:$AN$8" noThreeD="1" sel="0" val="0"/>
</file>

<file path=xl/ctrlProps/ctrlProp53.xml><?xml version="1.0" encoding="utf-8"?>
<formControlPr xmlns="http://schemas.microsoft.com/office/spreadsheetml/2009/9/main" objectType="Drop" dropLines="10" dropStyle="combo" dx="20" fmlaRange="$AN$4:$AN$8" noThreeD="1" sel="0" val="0"/>
</file>

<file path=xl/ctrlProps/ctrlProp54.xml><?xml version="1.0" encoding="utf-8"?>
<formControlPr xmlns="http://schemas.microsoft.com/office/spreadsheetml/2009/9/main" objectType="Drop" dropLines="10" dropStyle="combo" dx="20" fmlaRange="$AN$4:$AN$8" noThreeD="1" sel="0" val="0"/>
</file>

<file path=xl/ctrlProps/ctrlProp55.xml><?xml version="1.0" encoding="utf-8"?>
<formControlPr xmlns="http://schemas.microsoft.com/office/spreadsheetml/2009/9/main" objectType="Drop" dropLines="10" dropStyle="combo" dx="20" fmlaRange="$AN$4:$AN$8" noThreeD="1" sel="0" val="0"/>
</file>

<file path=xl/ctrlProps/ctrlProp56.xml><?xml version="1.0" encoding="utf-8"?>
<formControlPr xmlns="http://schemas.microsoft.com/office/spreadsheetml/2009/9/main" objectType="Drop" dropLines="10" dropStyle="combo" dx="20" fmlaRange="$AN$4:$AN$8" noThreeD="1" sel="0" val="0"/>
</file>

<file path=xl/ctrlProps/ctrlProp57.xml><?xml version="1.0" encoding="utf-8"?>
<formControlPr xmlns="http://schemas.microsoft.com/office/spreadsheetml/2009/9/main" objectType="Drop" dropLines="10" dropStyle="combo" dx="20" fmlaRange="$AN$4:$AN$8" noThreeD="1" sel="0" val="0"/>
</file>

<file path=xl/ctrlProps/ctrlProp58.xml><?xml version="1.0" encoding="utf-8"?>
<formControlPr xmlns="http://schemas.microsoft.com/office/spreadsheetml/2009/9/main" objectType="Drop" dropLines="10" dropStyle="combo" dx="20" fmlaRange="$AN$4:$AN$8" noThreeD="1" sel="1" val="0"/>
</file>

<file path=xl/ctrlProps/ctrlProp59.xml><?xml version="1.0" encoding="utf-8"?>
<formControlPr xmlns="http://schemas.microsoft.com/office/spreadsheetml/2009/9/main" objectType="Drop" dropLines="13" dropStyle="combo" dx="20" fmlaRange="'Budget form-original'!$F$2:$F$16" noThreeD="1" sel="0" val="0"/>
</file>

<file path=xl/ctrlProps/ctrlProp60.xml><?xml version="1.0" encoding="utf-8"?>
<formControlPr xmlns="http://schemas.microsoft.com/office/spreadsheetml/2009/9/main" objectType="Drop" dropLines="10" dropStyle="combo" dx="20" fmlaRange="$AM$4:$AM$8" noThreeD="1" sel="1" val="0"/>
</file>

<file path=xl/ctrlProps/ctrlProp61.xml><?xml version="1.0" encoding="utf-8"?>
<formControlPr xmlns="http://schemas.microsoft.com/office/spreadsheetml/2009/9/main" objectType="Drop" dropLines="52" dropStyle="combo" dx="20" fmlaRange="'Budget form-NTL updated'!$AO$4:$AO$37" noThreeD="1" sel="1" val="0"/>
</file>

<file path=xl/ctrlProps/ctrlProp62.xml><?xml version="1.0" encoding="utf-8"?>
<formControlPr xmlns="http://schemas.microsoft.com/office/spreadsheetml/2009/9/main" objectType="Drop" dropLines="13" dropStyle="combo" dx="20" fmlaRange="'Budget form-original'!$F$2:$F$14" noThreeD="1" sel="0" val="0"/>
</file>

<file path=xl/ctrlProps/ctrlProp63.xml><?xml version="1.0" encoding="utf-8"?>
<formControlPr xmlns="http://schemas.microsoft.com/office/spreadsheetml/2009/9/main" objectType="Drop" dropLines="13" dropStyle="combo" dx="20" fmlaRange="'Budget form-original'!$F$2:$F$14" noThreeD="1" sel="0" val="0"/>
</file>

<file path=xl/ctrlProps/ctrlProp64.xml><?xml version="1.0" encoding="utf-8"?>
<formControlPr xmlns="http://schemas.microsoft.com/office/spreadsheetml/2009/9/main" objectType="Drop" dropLines="13" dropStyle="combo" dx="20" fmlaRange="'Budget form-original'!$F$2:$F$14" noThreeD="1" sel="0" val="0"/>
</file>

<file path=xl/ctrlProps/ctrlProp65.xml><?xml version="1.0" encoding="utf-8"?>
<formControlPr xmlns="http://schemas.microsoft.com/office/spreadsheetml/2009/9/main" objectType="Drop" dropLines="13" dropStyle="combo" dx="20" fmlaRange="'Budget form-original'!$F$2:$F$14" noThreeD="1" sel="0" val="0"/>
</file>

<file path=xl/ctrlProps/ctrlProp66.xml><?xml version="1.0" encoding="utf-8"?>
<formControlPr xmlns="http://schemas.microsoft.com/office/spreadsheetml/2009/9/main" objectType="Drop" dropLines="13" dropStyle="combo" dx="20" fmlaRange="'Budget form-original'!$F$2:$F$14" noThreeD="1" sel="0" val="0"/>
</file>

<file path=xl/ctrlProps/ctrlProp67.xml><?xml version="1.0" encoding="utf-8"?>
<formControlPr xmlns="http://schemas.microsoft.com/office/spreadsheetml/2009/9/main" objectType="Drop" dropLines="13" dropStyle="combo" dx="20" fmlaRange="'Budget form-original'!$F$2:$F$14" noThreeD="1" sel="0" val="0"/>
</file>

<file path=xl/ctrlProps/ctrlProp68.xml><?xml version="1.0" encoding="utf-8"?>
<formControlPr xmlns="http://schemas.microsoft.com/office/spreadsheetml/2009/9/main" objectType="Drop" dropLines="13" dropStyle="combo" dx="20" fmlaRange="'Budget form-original'!$F$2:$F$14" noThreeD="1" sel="0" val="0"/>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9525</xdr:colOff>
          <xdr:row>12</xdr:row>
          <xdr:rowOff>104775</xdr:rowOff>
        </xdr:from>
        <xdr:to>
          <xdr:col>23</xdr:col>
          <xdr:colOff>28575</xdr:colOff>
          <xdr:row>13</xdr:row>
          <xdr:rowOff>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12</xdr:row>
          <xdr:rowOff>85725</xdr:rowOff>
        </xdr:from>
        <xdr:to>
          <xdr:col>15</xdr:col>
          <xdr:colOff>95250</xdr:colOff>
          <xdr:row>13</xdr:row>
          <xdr:rowOff>0</xdr:rowOff>
        </xdr:to>
        <xdr:sp macro="" textlink="">
          <xdr:nvSpPr>
            <xdr:cNvPr id="1028" name="Drop Dow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22860</xdr:colOff>
      <xdr:row>0</xdr:row>
      <xdr:rowOff>76200</xdr:rowOff>
    </xdr:from>
    <xdr:to>
      <xdr:col>3</xdr:col>
      <xdr:colOff>228600</xdr:colOff>
      <xdr:row>2</xdr:row>
      <xdr:rowOff>487680</xdr:rowOff>
    </xdr:to>
    <xdr:pic>
      <xdr:nvPicPr>
        <xdr:cNvPr id="4" name="Picture 7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76200"/>
          <a:ext cx="20345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22</xdr:col>
          <xdr:colOff>9525</xdr:colOff>
          <xdr:row>13</xdr:row>
          <xdr:rowOff>104775</xdr:rowOff>
        </xdr:from>
        <xdr:to>
          <xdr:col>23</xdr:col>
          <xdr:colOff>28575</xdr:colOff>
          <xdr:row>14</xdr:row>
          <xdr:rowOff>0</xdr:rowOff>
        </xdr:to>
        <xdr:sp macro="" textlink="">
          <xdr:nvSpPr>
            <xdr:cNvPr id="1029" name="Drop Dow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14</xdr:row>
          <xdr:rowOff>104775</xdr:rowOff>
        </xdr:from>
        <xdr:to>
          <xdr:col>23</xdr:col>
          <xdr:colOff>28575</xdr:colOff>
          <xdr:row>15</xdr:row>
          <xdr:rowOff>0</xdr:rowOff>
        </xdr:to>
        <xdr:sp macro="" textlink="">
          <xdr:nvSpPr>
            <xdr:cNvPr id="1030" name="Drop Dow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15</xdr:row>
          <xdr:rowOff>104775</xdr:rowOff>
        </xdr:from>
        <xdr:to>
          <xdr:col>23</xdr:col>
          <xdr:colOff>28575</xdr:colOff>
          <xdr:row>425</xdr:row>
          <xdr:rowOff>0</xdr:rowOff>
        </xdr:to>
        <xdr:sp macro="" textlink="">
          <xdr:nvSpPr>
            <xdr:cNvPr id="1031" name="Drop Dow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16</xdr:row>
          <xdr:rowOff>104775</xdr:rowOff>
        </xdr:from>
        <xdr:to>
          <xdr:col>23</xdr:col>
          <xdr:colOff>28575</xdr:colOff>
          <xdr:row>426</xdr:row>
          <xdr:rowOff>38100</xdr:rowOff>
        </xdr:to>
        <xdr:sp macro="" textlink="">
          <xdr:nvSpPr>
            <xdr:cNvPr id="1032" name="Drop Dow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17</xdr:row>
          <xdr:rowOff>104775</xdr:rowOff>
        </xdr:from>
        <xdr:to>
          <xdr:col>23</xdr:col>
          <xdr:colOff>28575</xdr:colOff>
          <xdr:row>426</xdr:row>
          <xdr:rowOff>38100</xdr:rowOff>
        </xdr:to>
        <xdr:sp macro="" textlink="">
          <xdr:nvSpPr>
            <xdr:cNvPr id="1033" name="Drop Dow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18</xdr:row>
          <xdr:rowOff>104775</xdr:rowOff>
        </xdr:from>
        <xdr:to>
          <xdr:col>23</xdr:col>
          <xdr:colOff>28575</xdr:colOff>
          <xdr:row>426</xdr:row>
          <xdr:rowOff>38100</xdr:rowOff>
        </xdr:to>
        <xdr:sp macro="" textlink="">
          <xdr:nvSpPr>
            <xdr:cNvPr id="1034" name="Drop Dow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19</xdr:row>
          <xdr:rowOff>104775</xdr:rowOff>
        </xdr:from>
        <xdr:to>
          <xdr:col>23</xdr:col>
          <xdr:colOff>28575</xdr:colOff>
          <xdr:row>426</xdr:row>
          <xdr:rowOff>38100</xdr:rowOff>
        </xdr:to>
        <xdr:sp macro="" textlink="">
          <xdr:nvSpPr>
            <xdr:cNvPr id="1035" name="Drop Dow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13</xdr:row>
          <xdr:rowOff>85725</xdr:rowOff>
        </xdr:from>
        <xdr:to>
          <xdr:col>15</xdr:col>
          <xdr:colOff>95250</xdr:colOff>
          <xdr:row>14</xdr:row>
          <xdr:rowOff>0</xdr:rowOff>
        </xdr:to>
        <xdr:sp macro="" textlink="">
          <xdr:nvSpPr>
            <xdr:cNvPr id="1036" name="Drop Dow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14</xdr:row>
          <xdr:rowOff>85725</xdr:rowOff>
        </xdr:from>
        <xdr:to>
          <xdr:col>15</xdr:col>
          <xdr:colOff>95250</xdr:colOff>
          <xdr:row>15</xdr:row>
          <xdr:rowOff>0</xdr:rowOff>
        </xdr:to>
        <xdr:sp macro="" textlink="">
          <xdr:nvSpPr>
            <xdr:cNvPr id="1037" name="Drop Dow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xdr:row>
          <xdr:rowOff>85725</xdr:rowOff>
        </xdr:from>
        <xdr:to>
          <xdr:col>15</xdr:col>
          <xdr:colOff>95250</xdr:colOff>
          <xdr:row>425</xdr:row>
          <xdr:rowOff>0</xdr:rowOff>
        </xdr:to>
        <xdr:sp macro="" textlink="">
          <xdr:nvSpPr>
            <xdr:cNvPr id="1038" name="Drop Down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16</xdr:row>
          <xdr:rowOff>85725</xdr:rowOff>
        </xdr:from>
        <xdr:to>
          <xdr:col>15</xdr:col>
          <xdr:colOff>95250</xdr:colOff>
          <xdr:row>426</xdr:row>
          <xdr:rowOff>57150</xdr:rowOff>
        </xdr:to>
        <xdr:sp macro="" textlink="">
          <xdr:nvSpPr>
            <xdr:cNvPr id="1039" name="Drop Down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17</xdr:row>
          <xdr:rowOff>85725</xdr:rowOff>
        </xdr:from>
        <xdr:to>
          <xdr:col>15</xdr:col>
          <xdr:colOff>95250</xdr:colOff>
          <xdr:row>426</xdr:row>
          <xdr:rowOff>57150</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18</xdr:row>
          <xdr:rowOff>85725</xdr:rowOff>
        </xdr:from>
        <xdr:to>
          <xdr:col>15</xdr:col>
          <xdr:colOff>95250</xdr:colOff>
          <xdr:row>426</xdr:row>
          <xdr:rowOff>57150</xdr:rowOff>
        </xdr:to>
        <xdr:sp macro="" textlink="">
          <xdr:nvSpPr>
            <xdr:cNvPr id="1041" name="Drop Dow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19</xdr:row>
          <xdr:rowOff>85725</xdr:rowOff>
        </xdr:from>
        <xdr:to>
          <xdr:col>15</xdr:col>
          <xdr:colOff>95250</xdr:colOff>
          <xdr:row>426</xdr:row>
          <xdr:rowOff>57150</xdr:rowOff>
        </xdr:to>
        <xdr:sp macro="" textlink="">
          <xdr:nvSpPr>
            <xdr:cNvPr id="1042" name="Drop Dow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oneCellAnchor>
    <xdr:from>
      <xdr:col>22</xdr:col>
      <xdr:colOff>666749</xdr:colOff>
      <xdr:row>2</xdr:row>
      <xdr:rowOff>23814</xdr:rowOff>
    </xdr:from>
    <xdr:ext cx="2035969" cy="2107405"/>
    <xdr:pic>
      <xdr:nvPicPr>
        <xdr:cNvPr id="19" name="Picture 18">
          <a:extLst>
            <a:ext uri="{FF2B5EF4-FFF2-40B4-BE49-F238E27FC236}">
              <a16:creationId xmlns:a16="http://schemas.microsoft.com/office/drawing/2014/main" id="{00000000-0008-0000-0000-00001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96749" y="416720"/>
          <a:ext cx="2035969" cy="2107405"/>
        </a:xfrm>
        <a:prstGeom prst="rect">
          <a:avLst/>
        </a:prstGeom>
        <a:noFill/>
        <a:ln>
          <a:noFill/>
        </a:ln>
      </xdr:spPr>
    </xdr:pic>
    <xdr:clientData/>
  </xdr:oneCellAnchor>
  <mc:AlternateContent xmlns:mc="http://schemas.openxmlformats.org/markup-compatibility/2006">
    <mc:Choice xmlns:a14="http://schemas.microsoft.com/office/drawing/2010/main" Requires="a14">
      <xdr:twoCellAnchor editAs="oneCell">
        <xdr:from>
          <xdr:col>16</xdr:col>
          <xdr:colOff>0</xdr:colOff>
          <xdr:row>12</xdr:row>
          <xdr:rowOff>85725</xdr:rowOff>
        </xdr:from>
        <xdr:to>
          <xdr:col>16</xdr:col>
          <xdr:colOff>1371600</xdr:colOff>
          <xdr:row>13</xdr:row>
          <xdr:rowOff>0</xdr:rowOff>
        </xdr:to>
        <xdr:sp macro="" textlink="">
          <xdr:nvSpPr>
            <xdr:cNvPr id="1043" name="Drop Dow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13</xdr:row>
          <xdr:rowOff>85725</xdr:rowOff>
        </xdr:from>
        <xdr:to>
          <xdr:col>16</xdr:col>
          <xdr:colOff>1371600</xdr:colOff>
          <xdr:row>14</xdr:row>
          <xdr:rowOff>0</xdr:rowOff>
        </xdr:to>
        <xdr:sp macro="" textlink="">
          <xdr:nvSpPr>
            <xdr:cNvPr id="1044" name="Drop Dow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14</xdr:row>
          <xdr:rowOff>85725</xdr:rowOff>
        </xdr:from>
        <xdr:to>
          <xdr:col>16</xdr:col>
          <xdr:colOff>1371600</xdr:colOff>
          <xdr:row>15</xdr:row>
          <xdr:rowOff>9525</xdr:rowOff>
        </xdr:to>
        <xdr:sp macro="" textlink="">
          <xdr:nvSpPr>
            <xdr:cNvPr id="1045" name="Drop Down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15</xdr:row>
          <xdr:rowOff>85725</xdr:rowOff>
        </xdr:from>
        <xdr:to>
          <xdr:col>16</xdr:col>
          <xdr:colOff>1371600</xdr:colOff>
          <xdr:row>425</xdr:row>
          <xdr:rowOff>0</xdr:rowOff>
        </xdr:to>
        <xdr:sp macro="" textlink="">
          <xdr:nvSpPr>
            <xdr:cNvPr id="1046" name="Drop Down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16</xdr:row>
          <xdr:rowOff>85725</xdr:rowOff>
        </xdr:from>
        <xdr:to>
          <xdr:col>16</xdr:col>
          <xdr:colOff>1371600</xdr:colOff>
          <xdr:row>426</xdr:row>
          <xdr:rowOff>76200</xdr:rowOff>
        </xdr:to>
        <xdr:sp macro="" textlink="">
          <xdr:nvSpPr>
            <xdr:cNvPr id="1047" name="Drop Down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17</xdr:row>
          <xdr:rowOff>85725</xdr:rowOff>
        </xdr:from>
        <xdr:to>
          <xdr:col>16</xdr:col>
          <xdr:colOff>1371600</xdr:colOff>
          <xdr:row>426</xdr:row>
          <xdr:rowOff>76200</xdr:rowOff>
        </xdr:to>
        <xdr:sp macro="" textlink="">
          <xdr:nvSpPr>
            <xdr:cNvPr id="1048" name="Drop Dow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18</xdr:row>
          <xdr:rowOff>85725</xdr:rowOff>
        </xdr:from>
        <xdr:to>
          <xdr:col>16</xdr:col>
          <xdr:colOff>1371600</xdr:colOff>
          <xdr:row>426</xdr:row>
          <xdr:rowOff>57150</xdr:rowOff>
        </xdr:to>
        <xdr:sp macro="" textlink="">
          <xdr:nvSpPr>
            <xdr:cNvPr id="1049" name="Drop Dow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19</xdr:row>
          <xdr:rowOff>85725</xdr:rowOff>
        </xdr:from>
        <xdr:to>
          <xdr:col>16</xdr:col>
          <xdr:colOff>1371600</xdr:colOff>
          <xdr:row>426</xdr:row>
          <xdr:rowOff>57150</xdr:rowOff>
        </xdr:to>
        <xdr:sp macro="" textlink="">
          <xdr:nvSpPr>
            <xdr:cNvPr id="1050" name="Drop Dow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104775</xdr:colOff>
          <xdr:row>12</xdr:row>
          <xdr:rowOff>9525</xdr:rowOff>
        </xdr:from>
        <xdr:to>
          <xdr:col>18</xdr:col>
          <xdr:colOff>1247775</xdr:colOff>
          <xdr:row>12</xdr:row>
          <xdr:rowOff>276225</xdr:rowOff>
        </xdr:to>
        <xdr:sp macro="" textlink="">
          <xdr:nvSpPr>
            <xdr:cNvPr id="1051" name="Drop Dow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9525</xdr:rowOff>
        </xdr:from>
        <xdr:to>
          <xdr:col>8</xdr:col>
          <xdr:colOff>0</xdr:colOff>
          <xdr:row>6</xdr:row>
          <xdr:rowOff>228600</xdr:rowOff>
        </xdr:to>
        <xdr:sp macro="" textlink="">
          <xdr:nvSpPr>
            <xdr:cNvPr id="1052" name="Drop Down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57150</xdr:rowOff>
        </xdr:from>
        <xdr:to>
          <xdr:col>8</xdr:col>
          <xdr:colOff>866775</xdr:colOff>
          <xdr:row>8</xdr:row>
          <xdr:rowOff>47625</xdr:rowOff>
        </xdr:to>
        <xdr:sp macro="" textlink="">
          <xdr:nvSpPr>
            <xdr:cNvPr id="1053" name="Drop Dow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19</xdr:row>
          <xdr:rowOff>19050</xdr:rowOff>
        </xdr:from>
        <xdr:to>
          <xdr:col>18</xdr:col>
          <xdr:colOff>1219200</xdr:colOff>
          <xdr:row>426</xdr:row>
          <xdr:rowOff>95250</xdr:rowOff>
        </xdr:to>
        <xdr:sp macro="" textlink="">
          <xdr:nvSpPr>
            <xdr:cNvPr id="1054" name="Drop Down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13</xdr:row>
          <xdr:rowOff>19050</xdr:rowOff>
        </xdr:from>
        <xdr:to>
          <xdr:col>18</xdr:col>
          <xdr:colOff>1219200</xdr:colOff>
          <xdr:row>13</xdr:row>
          <xdr:rowOff>285750</xdr:rowOff>
        </xdr:to>
        <xdr:sp macro="" textlink="">
          <xdr:nvSpPr>
            <xdr:cNvPr id="1055" name="Drop Down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14</xdr:row>
          <xdr:rowOff>19050</xdr:rowOff>
        </xdr:from>
        <xdr:to>
          <xdr:col>18</xdr:col>
          <xdr:colOff>1219200</xdr:colOff>
          <xdr:row>14</xdr:row>
          <xdr:rowOff>285750</xdr:rowOff>
        </xdr:to>
        <xdr:sp macro="" textlink="">
          <xdr:nvSpPr>
            <xdr:cNvPr id="1056" name="Drop Down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15</xdr:row>
          <xdr:rowOff>19050</xdr:rowOff>
        </xdr:from>
        <xdr:to>
          <xdr:col>18</xdr:col>
          <xdr:colOff>1219200</xdr:colOff>
          <xdr:row>15</xdr:row>
          <xdr:rowOff>285750</xdr:rowOff>
        </xdr:to>
        <xdr:sp macro="" textlink="">
          <xdr:nvSpPr>
            <xdr:cNvPr id="1057" name="Drop Dow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16</xdr:row>
          <xdr:rowOff>19050</xdr:rowOff>
        </xdr:from>
        <xdr:to>
          <xdr:col>18</xdr:col>
          <xdr:colOff>1219200</xdr:colOff>
          <xdr:row>426</xdr:row>
          <xdr:rowOff>95250</xdr:rowOff>
        </xdr:to>
        <xdr:sp macro="" textlink="">
          <xdr:nvSpPr>
            <xdr:cNvPr id="1058" name="Drop Dow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17</xdr:row>
          <xdr:rowOff>19050</xdr:rowOff>
        </xdr:from>
        <xdr:to>
          <xdr:col>18</xdr:col>
          <xdr:colOff>1219200</xdr:colOff>
          <xdr:row>426</xdr:row>
          <xdr:rowOff>95250</xdr:rowOff>
        </xdr:to>
        <xdr:sp macro="" textlink="">
          <xdr:nvSpPr>
            <xdr:cNvPr id="1059" name="Drop Down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18</xdr:row>
          <xdr:rowOff>19050</xdr:rowOff>
        </xdr:from>
        <xdr:to>
          <xdr:col>18</xdr:col>
          <xdr:colOff>1219200</xdr:colOff>
          <xdr:row>426</xdr:row>
          <xdr:rowOff>95250</xdr:rowOff>
        </xdr:to>
        <xdr:sp macro="" textlink="">
          <xdr:nvSpPr>
            <xdr:cNvPr id="1060" name="Drop Down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28</xdr:col>
          <xdr:colOff>9525</xdr:colOff>
          <xdr:row>12</xdr:row>
          <xdr:rowOff>104775</xdr:rowOff>
        </xdr:from>
        <xdr:to>
          <xdr:col>29</xdr:col>
          <xdr:colOff>28575</xdr:colOff>
          <xdr:row>13</xdr:row>
          <xdr:rowOff>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12</xdr:row>
          <xdr:rowOff>85725</xdr:rowOff>
        </xdr:from>
        <xdr:to>
          <xdr:col>21</xdr:col>
          <xdr:colOff>95250</xdr:colOff>
          <xdr:row>13</xdr:row>
          <xdr:rowOff>0</xdr:rowOff>
        </xdr:to>
        <xdr:sp macro="" textlink="">
          <xdr:nvSpPr>
            <xdr:cNvPr id="2050" name="Drop Down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22860</xdr:colOff>
      <xdr:row>0</xdr:row>
      <xdr:rowOff>76200</xdr:rowOff>
    </xdr:from>
    <xdr:to>
      <xdr:col>3</xdr:col>
      <xdr:colOff>228600</xdr:colOff>
      <xdr:row>2</xdr:row>
      <xdr:rowOff>487680</xdr:rowOff>
    </xdr:to>
    <xdr:pic>
      <xdr:nvPicPr>
        <xdr:cNvPr id="4" name="Picture 72">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76200"/>
          <a:ext cx="1301115" cy="611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28</xdr:col>
          <xdr:colOff>9525</xdr:colOff>
          <xdr:row>13</xdr:row>
          <xdr:rowOff>104775</xdr:rowOff>
        </xdr:from>
        <xdr:to>
          <xdr:col>29</xdr:col>
          <xdr:colOff>28575</xdr:colOff>
          <xdr:row>14</xdr:row>
          <xdr:rowOff>0</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14</xdr:row>
          <xdr:rowOff>104775</xdr:rowOff>
        </xdr:from>
        <xdr:to>
          <xdr:col>29</xdr:col>
          <xdr:colOff>28575</xdr:colOff>
          <xdr:row>15</xdr:row>
          <xdr:rowOff>0</xdr:rowOff>
        </xdr:to>
        <xdr:sp macro="" textlink="">
          <xdr:nvSpPr>
            <xdr:cNvPr id="2052" name="Drop Down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15</xdr:row>
          <xdr:rowOff>104775</xdr:rowOff>
        </xdr:from>
        <xdr:to>
          <xdr:col>29</xdr:col>
          <xdr:colOff>28575</xdr:colOff>
          <xdr:row>16</xdr:row>
          <xdr:rowOff>0</xdr:rowOff>
        </xdr:to>
        <xdr:sp macro="" textlink="">
          <xdr:nvSpPr>
            <xdr:cNvPr id="2053" name="Drop Down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16</xdr:row>
          <xdr:rowOff>104775</xdr:rowOff>
        </xdr:from>
        <xdr:to>
          <xdr:col>29</xdr:col>
          <xdr:colOff>28575</xdr:colOff>
          <xdr:row>16</xdr:row>
          <xdr:rowOff>104775</xdr:rowOff>
        </xdr:to>
        <xdr:sp macro="" textlink="">
          <xdr:nvSpPr>
            <xdr:cNvPr id="2054" name="Drop Down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17</xdr:row>
          <xdr:rowOff>104775</xdr:rowOff>
        </xdr:from>
        <xdr:to>
          <xdr:col>29</xdr:col>
          <xdr:colOff>28575</xdr:colOff>
          <xdr:row>17</xdr:row>
          <xdr:rowOff>104775</xdr:rowOff>
        </xdr:to>
        <xdr:sp macro="" textlink="">
          <xdr:nvSpPr>
            <xdr:cNvPr id="2055" name="Drop Down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18</xdr:row>
          <xdr:rowOff>104775</xdr:rowOff>
        </xdr:from>
        <xdr:to>
          <xdr:col>29</xdr:col>
          <xdr:colOff>28575</xdr:colOff>
          <xdr:row>18</xdr:row>
          <xdr:rowOff>104775</xdr:rowOff>
        </xdr:to>
        <xdr:sp macro="" textlink="">
          <xdr:nvSpPr>
            <xdr:cNvPr id="2056" name="Drop Down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19</xdr:row>
          <xdr:rowOff>104775</xdr:rowOff>
        </xdr:from>
        <xdr:to>
          <xdr:col>29</xdr:col>
          <xdr:colOff>28575</xdr:colOff>
          <xdr:row>19</xdr:row>
          <xdr:rowOff>104775</xdr:rowOff>
        </xdr:to>
        <xdr:sp macro="" textlink="">
          <xdr:nvSpPr>
            <xdr:cNvPr id="2057" name="Drop Down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13</xdr:row>
          <xdr:rowOff>85725</xdr:rowOff>
        </xdr:from>
        <xdr:to>
          <xdr:col>21</xdr:col>
          <xdr:colOff>95250</xdr:colOff>
          <xdr:row>14</xdr:row>
          <xdr:rowOff>0</xdr:rowOff>
        </xdr:to>
        <xdr:sp macro="" textlink="">
          <xdr:nvSpPr>
            <xdr:cNvPr id="2058" name="Drop Down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14</xdr:row>
          <xdr:rowOff>85725</xdr:rowOff>
        </xdr:from>
        <xdr:to>
          <xdr:col>21</xdr:col>
          <xdr:colOff>95250</xdr:colOff>
          <xdr:row>15</xdr:row>
          <xdr:rowOff>0</xdr:rowOff>
        </xdr:to>
        <xdr:sp macro="" textlink="">
          <xdr:nvSpPr>
            <xdr:cNvPr id="2059" name="Drop Down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15</xdr:row>
          <xdr:rowOff>85725</xdr:rowOff>
        </xdr:from>
        <xdr:to>
          <xdr:col>21</xdr:col>
          <xdr:colOff>95250</xdr:colOff>
          <xdr:row>16</xdr:row>
          <xdr:rowOff>0</xdr:rowOff>
        </xdr:to>
        <xdr:sp macro="" textlink="">
          <xdr:nvSpPr>
            <xdr:cNvPr id="2060" name="Drop Down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16</xdr:row>
          <xdr:rowOff>85725</xdr:rowOff>
        </xdr:from>
        <xdr:to>
          <xdr:col>21</xdr:col>
          <xdr:colOff>95250</xdr:colOff>
          <xdr:row>16</xdr:row>
          <xdr:rowOff>85725</xdr:rowOff>
        </xdr:to>
        <xdr:sp macro="" textlink="">
          <xdr:nvSpPr>
            <xdr:cNvPr id="2061" name="Drop Down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17</xdr:row>
          <xdr:rowOff>85725</xdr:rowOff>
        </xdr:from>
        <xdr:to>
          <xdr:col>21</xdr:col>
          <xdr:colOff>95250</xdr:colOff>
          <xdr:row>17</xdr:row>
          <xdr:rowOff>85725</xdr:rowOff>
        </xdr:to>
        <xdr:sp macro="" textlink="">
          <xdr:nvSpPr>
            <xdr:cNvPr id="2062" name="Drop Down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18</xdr:row>
          <xdr:rowOff>85725</xdr:rowOff>
        </xdr:from>
        <xdr:to>
          <xdr:col>21</xdr:col>
          <xdr:colOff>95250</xdr:colOff>
          <xdr:row>18</xdr:row>
          <xdr:rowOff>85725</xdr:rowOff>
        </xdr:to>
        <xdr:sp macro="" textlink="">
          <xdr:nvSpPr>
            <xdr:cNvPr id="2063" name="Drop Down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19</xdr:row>
          <xdr:rowOff>85725</xdr:rowOff>
        </xdr:from>
        <xdr:to>
          <xdr:col>21</xdr:col>
          <xdr:colOff>95250</xdr:colOff>
          <xdr:row>19</xdr:row>
          <xdr:rowOff>85725</xdr:rowOff>
        </xdr:to>
        <xdr:sp macro="" textlink="">
          <xdr:nvSpPr>
            <xdr:cNvPr id="2064" name="Drop Down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oneCellAnchor>
    <xdr:from>
      <xdr:col>28</xdr:col>
      <xdr:colOff>666749</xdr:colOff>
      <xdr:row>2</xdr:row>
      <xdr:rowOff>23814</xdr:rowOff>
    </xdr:from>
    <xdr:ext cx="2035969" cy="1352020"/>
    <xdr:pic>
      <xdr:nvPicPr>
        <xdr:cNvPr id="19" name="Picture 18">
          <a:extLst>
            <a:ext uri="{FF2B5EF4-FFF2-40B4-BE49-F238E27FC236}">
              <a16:creationId xmlns:a16="http://schemas.microsoft.com/office/drawing/2014/main" id="{00000000-0008-0000-0100-00001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896666" y="351897"/>
          <a:ext cx="2035969" cy="1352020"/>
        </a:xfrm>
        <a:prstGeom prst="rect">
          <a:avLst/>
        </a:prstGeom>
        <a:noFill/>
        <a:ln>
          <a:noFill/>
        </a:ln>
      </xdr:spPr>
    </xdr:pic>
    <xdr:clientData/>
  </xdr:oneCellAnchor>
  <mc:AlternateContent xmlns:mc="http://schemas.openxmlformats.org/markup-compatibility/2006">
    <mc:Choice xmlns:a14="http://schemas.microsoft.com/office/drawing/2010/main" Requires="a14">
      <xdr:twoCellAnchor editAs="oneCell">
        <xdr:from>
          <xdr:col>22</xdr:col>
          <xdr:colOff>0</xdr:colOff>
          <xdr:row>12</xdr:row>
          <xdr:rowOff>85725</xdr:rowOff>
        </xdr:from>
        <xdr:to>
          <xdr:col>22</xdr:col>
          <xdr:colOff>1371600</xdr:colOff>
          <xdr:row>13</xdr:row>
          <xdr:rowOff>0</xdr:rowOff>
        </xdr:to>
        <xdr:sp macro="" textlink="">
          <xdr:nvSpPr>
            <xdr:cNvPr id="2065" name="Drop Down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13</xdr:row>
          <xdr:rowOff>85725</xdr:rowOff>
        </xdr:from>
        <xdr:to>
          <xdr:col>22</xdr:col>
          <xdr:colOff>1371600</xdr:colOff>
          <xdr:row>14</xdr:row>
          <xdr:rowOff>0</xdr:rowOff>
        </xdr:to>
        <xdr:sp macro="" textlink="">
          <xdr:nvSpPr>
            <xdr:cNvPr id="2066" name="Drop Down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xdr:row>
          <xdr:rowOff>85725</xdr:rowOff>
        </xdr:from>
        <xdr:to>
          <xdr:col>22</xdr:col>
          <xdr:colOff>1371600</xdr:colOff>
          <xdr:row>15</xdr:row>
          <xdr:rowOff>9525</xdr:rowOff>
        </xdr:to>
        <xdr:sp macro="" textlink="">
          <xdr:nvSpPr>
            <xdr:cNvPr id="2067" name="Drop Down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15</xdr:row>
          <xdr:rowOff>85725</xdr:rowOff>
        </xdr:from>
        <xdr:to>
          <xdr:col>22</xdr:col>
          <xdr:colOff>1371600</xdr:colOff>
          <xdr:row>16</xdr:row>
          <xdr:rowOff>0</xdr:rowOff>
        </xdr:to>
        <xdr:sp macro="" textlink="">
          <xdr:nvSpPr>
            <xdr:cNvPr id="2068" name="Drop Down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16</xdr:row>
          <xdr:rowOff>85725</xdr:rowOff>
        </xdr:from>
        <xdr:to>
          <xdr:col>22</xdr:col>
          <xdr:colOff>1371600</xdr:colOff>
          <xdr:row>16</xdr:row>
          <xdr:rowOff>85725</xdr:rowOff>
        </xdr:to>
        <xdr:sp macro="" textlink="">
          <xdr:nvSpPr>
            <xdr:cNvPr id="2069" name="Drop Down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xdr:row>
          <xdr:rowOff>85725</xdr:rowOff>
        </xdr:from>
        <xdr:to>
          <xdr:col>22</xdr:col>
          <xdr:colOff>1371600</xdr:colOff>
          <xdr:row>17</xdr:row>
          <xdr:rowOff>85725</xdr:rowOff>
        </xdr:to>
        <xdr:sp macro="" textlink="">
          <xdr:nvSpPr>
            <xdr:cNvPr id="2070" name="Drop Down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18</xdr:row>
          <xdr:rowOff>85725</xdr:rowOff>
        </xdr:from>
        <xdr:to>
          <xdr:col>22</xdr:col>
          <xdr:colOff>1371600</xdr:colOff>
          <xdr:row>18</xdr:row>
          <xdr:rowOff>85725</xdr:rowOff>
        </xdr:to>
        <xdr:sp macro="" textlink="">
          <xdr:nvSpPr>
            <xdr:cNvPr id="2071" name="Drop Down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19</xdr:row>
          <xdr:rowOff>85725</xdr:rowOff>
        </xdr:from>
        <xdr:to>
          <xdr:col>22</xdr:col>
          <xdr:colOff>1371600</xdr:colOff>
          <xdr:row>19</xdr:row>
          <xdr:rowOff>85725</xdr:rowOff>
        </xdr:to>
        <xdr:sp macro="" textlink="">
          <xdr:nvSpPr>
            <xdr:cNvPr id="2072" name="Drop Down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12</xdr:row>
          <xdr:rowOff>9525</xdr:rowOff>
        </xdr:from>
        <xdr:to>
          <xdr:col>24</xdr:col>
          <xdr:colOff>1247775</xdr:colOff>
          <xdr:row>13</xdr:row>
          <xdr:rowOff>0</xdr:rowOff>
        </xdr:to>
        <xdr:sp macro="" textlink="">
          <xdr:nvSpPr>
            <xdr:cNvPr id="2073" name="Drop Down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9525</xdr:rowOff>
        </xdr:from>
        <xdr:to>
          <xdr:col>8</xdr:col>
          <xdr:colOff>0</xdr:colOff>
          <xdr:row>6</xdr:row>
          <xdr:rowOff>228600</xdr:rowOff>
        </xdr:to>
        <xdr:sp macro="" textlink="">
          <xdr:nvSpPr>
            <xdr:cNvPr id="2074" name="Drop Down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57150</xdr:rowOff>
        </xdr:from>
        <xdr:to>
          <xdr:col>8</xdr:col>
          <xdr:colOff>866775</xdr:colOff>
          <xdr:row>8</xdr:row>
          <xdr:rowOff>57150</xdr:rowOff>
        </xdr:to>
        <xdr:sp macro="" textlink="">
          <xdr:nvSpPr>
            <xdr:cNvPr id="2075" name="Drop Down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19</xdr:row>
          <xdr:rowOff>19050</xdr:rowOff>
        </xdr:from>
        <xdr:to>
          <xdr:col>24</xdr:col>
          <xdr:colOff>1219200</xdr:colOff>
          <xdr:row>19</xdr:row>
          <xdr:rowOff>19050</xdr:rowOff>
        </xdr:to>
        <xdr:sp macro="" textlink="">
          <xdr:nvSpPr>
            <xdr:cNvPr id="2076" name="Drop Down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13</xdr:row>
          <xdr:rowOff>19050</xdr:rowOff>
        </xdr:from>
        <xdr:to>
          <xdr:col>24</xdr:col>
          <xdr:colOff>1219200</xdr:colOff>
          <xdr:row>14</xdr:row>
          <xdr:rowOff>0</xdr:rowOff>
        </xdr:to>
        <xdr:sp macro="" textlink="">
          <xdr:nvSpPr>
            <xdr:cNvPr id="2077" name="Drop Down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14</xdr:row>
          <xdr:rowOff>19050</xdr:rowOff>
        </xdr:from>
        <xdr:to>
          <xdr:col>24</xdr:col>
          <xdr:colOff>1219200</xdr:colOff>
          <xdr:row>15</xdr:row>
          <xdr:rowOff>0</xdr:rowOff>
        </xdr:to>
        <xdr:sp macro="" textlink="">
          <xdr:nvSpPr>
            <xdr:cNvPr id="2078" name="Drop Down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15</xdr:row>
          <xdr:rowOff>19050</xdr:rowOff>
        </xdr:from>
        <xdr:to>
          <xdr:col>24</xdr:col>
          <xdr:colOff>1219200</xdr:colOff>
          <xdr:row>15</xdr:row>
          <xdr:rowOff>285750</xdr:rowOff>
        </xdr:to>
        <xdr:sp macro="" textlink="">
          <xdr:nvSpPr>
            <xdr:cNvPr id="2079" name="Drop Down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16</xdr:row>
          <xdr:rowOff>19050</xdr:rowOff>
        </xdr:from>
        <xdr:to>
          <xdr:col>24</xdr:col>
          <xdr:colOff>1219200</xdr:colOff>
          <xdr:row>16</xdr:row>
          <xdr:rowOff>19050</xdr:rowOff>
        </xdr:to>
        <xdr:sp macro="" textlink="">
          <xdr:nvSpPr>
            <xdr:cNvPr id="2080" name="Drop Down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17</xdr:row>
          <xdr:rowOff>19050</xdr:rowOff>
        </xdr:from>
        <xdr:to>
          <xdr:col>24</xdr:col>
          <xdr:colOff>1219200</xdr:colOff>
          <xdr:row>17</xdr:row>
          <xdr:rowOff>19050</xdr:rowOff>
        </xdr:to>
        <xdr:sp macro="" textlink="">
          <xdr:nvSpPr>
            <xdr:cNvPr id="2081" name="Drop Down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18</xdr:row>
          <xdr:rowOff>19050</xdr:rowOff>
        </xdr:from>
        <xdr:to>
          <xdr:col>24</xdr:col>
          <xdr:colOff>1219200</xdr:colOff>
          <xdr:row>18</xdr:row>
          <xdr:rowOff>19050</xdr:rowOff>
        </xdr:to>
        <xdr:sp macro="" textlink="">
          <xdr:nvSpPr>
            <xdr:cNvPr id="2082" name="Drop Down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xdr:rowOff>
    </xdr:from>
    <xdr:to>
      <xdr:col>4</xdr:col>
      <xdr:colOff>1066800</xdr:colOff>
      <xdr:row>6</xdr:row>
      <xdr:rowOff>1</xdr:rowOff>
    </xdr:to>
    <xdr:pic>
      <xdr:nvPicPr>
        <xdr:cNvPr id="2" name="Picture 7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38125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19050</xdr:colOff>
      <xdr:row>6</xdr:row>
      <xdr:rowOff>238124</xdr:rowOff>
    </xdr:from>
    <xdr:to>
      <xdr:col>6</xdr:col>
      <xdr:colOff>1485900</xdr:colOff>
      <xdr:row>9</xdr:row>
      <xdr:rowOff>137583</xdr:rowOff>
    </xdr:to>
    <xdr:sp macro="" textlink="">
      <xdr:nvSpPr>
        <xdr:cNvPr id="62" name="TextBox 61">
          <a:extLst>
            <a:ext uri="{FF2B5EF4-FFF2-40B4-BE49-F238E27FC236}">
              <a16:creationId xmlns:a16="http://schemas.microsoft.com/office/drawing/2014/main" id="{00000000-0008-0000-0300-00003E000000}"/>
            </a:ext>
          </a:extLst>
        </xdr:cNvPr>
        <xdr:cNvSpPr txBox="1"/>
      </xdr:nvSpPr>
      <xdr:spPr>
        <a:xfrm>
          <a:off x="3373967" y="1772707"/>
          <a:ext cx="4557183" cy="693209"/>
        </a:xfrm>
        <a:prstGeom prst="rect">
          <a:avLst/>
        </a:prstGeom>
        <a:solidFill>
          <a:schemeClr val="accent1">
            <a:lumMod val="40000"/>
            <a:lumOff val="6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r>
            <a:rPr lang="en-US" sz="1400" b="1" baseline="0"/>
            <a:t>A copy of the award confirmation from the original funder must be included with submission of this form.</a:t>
          </a:r>
          <a:endParaRPr lang="en-US" sz="1400" b="1"/>
        </a:p>
      </xdr:txBody>
    </xdr:sp>
    <xdr:clientData/>
  </xdr:twoCellAnchor>
  <xdr:twoCellAnchor>
    <xdr:from>
      <xdr:col>16</xdr:col>
      <xdr:colOff>472280</xdr:colOff>
      <xdr:row>2</xdr:row>
      <xdr:rowOff>1</xdr:rowOff>
    </xdr:from>
    <xdr:to>
      <xdr:col>18</xdr:col>
      <xdr:colOff>1054893</xdr:colOff>
      <xdr:row>9</xdr:row>
      <xdr:rowOff>208361</xdr:rowOff>
    </xdr:to>
    <xdr:sp macro="" textlink="">
      <xdr:nvSpPr>
        <xdr:cNvPr id="63" name="TextBox 62">
          <a:extLst>
            <a:ext uri="{FF2B5EF4-FFF2-40B4-BE49-F238E27FC236}">
              <a16:creationId xmlns:a16="http://schemas.microsoft.com/office/drawing/2014/main" id="{00000000-0008-0000-0300-00003F000000}"/>
            </a:ext>
          </a:extLst>
        </xdr:cNvPr>
        <xdr:cNvSpPr txBox="1"/>
      </xdr:nvSpPr>
      <xdr:spPr>
        <a:xfrm>
          <a:off x="17418843" y="515939"/>
          <a:ext cx="2576909" cy="22225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Budget</a:t>
          </a:r>
          <a:r>
            <a:rPr lang="en-US" sz="1200" b="1" baseline="0"/>
            <a:t> Modification Form Instructions:</a:t>
          </a:r>
        </a:p>
        <a:p>
          <a:endParaRPr lang="en-US" sz="1200" b="1" baseline="0"/>
        </a:p>
        <a:p>
          <a:r>
            <a:rPr lang="en-US" sz="1200" b="0" baseline="0"/>
            <a:t>1. This form is only for Special Projects or Research Funds</a:t>
          </a:r>
        </a:p>
        <a:p>
          <a:r>
            <a:rPr lang="en-US" sz="1200" b="0" baseline="0"/>
            <a:t>2. and 3. Choose a Business Unit and Action from the drop down menus</a:t>
          </a:r>
        </a:p>
        <a:p>
          <a:r>
            <a:rPr lang="en-US" sz="1200" b="0" baseline="0"/>
            <a:t>4. - 6. Choose and option from the drop downs in order. Each drop down is dependent on the one before it, so you cannot skip any of the options.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13606</xdr:rowOff>
    </xdr:from>
    <xdr:to>
      <xdr:col>4</xdr:col>
      <xdr:colOff>923925</xdr:colOff>
      <xdr:row>6</xdr:row>
      <xdr:rowOff>2380</xdr:rowOff>
    </xdr:to>
    <xdr:pic>
      <xdr:nvPicPr>
        <xdr:cNvPr id="4" name="Picture 72">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3606"/>
          <a:ext cx="2238374" cy="15127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24</xdr:col>
      <xdr:colOff>29710</xdr:colOff>
      <xdr:row>0</xdr:row>
      <xdr:rowOff>63499</xdr:rowOff>
    </xdr:from>
    <xdr:to>
      <xdr:col>35</xdr:col>
      <xdr:colOff>1661584</xdr:colOff>
      <xdr:row>27</xdr:row>
      <xdr:rowOff>74083</xdr:rowOff>
    </xdr:to>
    <xdr:grpSp>
      <xdr:nvGrpSpPr>
        <xdr:cNvPr id="311" name="Group 42">
          <a:extLst>
            <a:ext uri="{FF2B5EF4-FFF2-40B4-BE49-F238E27FC236}">
              <a16:creationId xmlns:a16="http://schemas.microsoft.com/office/drawing/2014/main" id="{00000000-0008-0000-0800-000037010000}"/>
            </a:ext>
          </a:extLst>
        </xdr:cNvPr>
        <xdr:cNvGrpSpPr>
          <a:grpSpLocks noChangeAspect="1"/>
        </xdr:cNvGrpSpPr>
      </xdr:nvGrpSpPr>
      <xdr:grpSpPr bwMode="auto">
        <a:xfrm>
          <a:off x="21908635" y="63499"/>
          <a:ext cx="2955849" cy="7201959"/>
          <a:chOff x="1588" y="28"/>
          <a:chExt cx="241" cy="245"/>
        </a:xfrm>
      </xdr:grpSpPr>
      <xdr:sp macro="" textlink="">
        <xdr:nvSpPr>
          <xdr:cNvPr id="312" name="AutoShape 41">
            <a:extLst>
              <a:ext uri="{FF2B5EF4-FFF2-40B4-BE49-F238E27FC236}">
                <a16:creationId xmlns:a16="http://schemas.microsoft.com/office/drawing/2014/main" id="{00000000-0008-0000-0800-000038010000}"/>
              </a:ext>
            </a:extLst>
          </xdr:cNvPr>
          <xdr:cNvSpPr>
            <a:spLocks noChangeAspect="1" noChangeArrowheads="1" noTextEdit="1"/>
          </xdr:cNvSpPr>
        </xdr:nvSpPr>
        <xdr:spPr bwMode="auto">
          <a:xfrm>
            <a:off x="1591" y="28"/>
            <a:ext cx="235" cy="1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313" name="Rectangle 43">
            <a:extLst>
              <a:ext uri="{FF2B5EF4-FFF2-40B4-BE49-F238E27FC236}">
                <a16:creationId xmlns:a16="http://schemas.microsoft.com/office/drawing/2014/main" id="{00000000-0008-0000-0800-000039010000}"/>
              </a:ext>
            </a:extLst>
          </xdr:cNvPr>
          <xdr:cNvSpPr>
            <a:spLocks noChangeArrowheads="1"/>
          </xdr:cNvSpPr>
        </xdr:nvSpPr>
        <xdr:spPr bwMode="auto">
          <a:xfrm>
            <a:off x="1590" y="29"/>
            <a:ext cx="236" cy="8"/>
          </a:xfrm>
          <a:prstGeom prst="rect">
            <a:avLst/>
          </a:prstGeom>
          <a:solidFill>
            <a:srgbClr val="FFFF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4" name="Rectangle 44">
            <a:extLst>
              <a:ext uri="{FF2B5EF4-FFF2-40B4-BE49-F238E27FC236}">
                <a16:creationId xmlns:a16="http://schemas.microsoft.com/office/drawing/2014/main" id="{00000000-0008-0000-0800-00003A010000}"/>
              </a:ext>
            </a:extLst>
          </xdr:cNvPr>
          <xdr:cNvSpPr>
            <a:spLocks noChangeArrowheads="1"/>
          </xdr:cNvSpPr>
        </xdr:nvSpPr>
        <xdr:spPr bwMode="auto">
          <a:xfrm>
            <a:off x="1593" y="30"/>
            <a:ext cx="82"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000" b="1" i="0" u="none" strike="noStrike" baseline="0">
                <a:solidFill>
                  <a:srgbClr val="000000"/>
                </a:solidFill>
                <a:latin typeface="Arial"/>
                <a:cs typeface="Arial"/>
              </a:rPr>
              <a:t>Instructions:</a:t>
            </a:r>
          </a:p>
        </xdr:txBody>
      </xdr:sp>
      <xdr:sp macro="" textlink="">
        <xdr:nvSpPr>
          <xdr:cNvPr id="315" name="Rectangle 45">
            <a:extLst>
              <a:ext uri="{FF2B5EF4-FFF2-40B4-BE49-F238E27FC236}">
                <a16:creationId xmlns:a16="http://schemas.microsoft.com/office/drawing/2014/main" id="{00000000-0008-0000-0800-00003B010000}"/>
              </a:ext>
            </a:extLst>
          </xdr:cNvPr>
          <xdr:cNvSpPr>
            <a:spLocks noChangeArrowheads="1"/>
          </xdr:cNvSpPr>
        </xdr:nvSpPr>
        <xdr:spPr bwMode="auto">
          <a:xfrm>
            <a:off x="1592" y="36"/>
            <a:ext cx="112"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en-US" sz="1000" b="0" i="0" u="none" strike="noStrike" baseline="0">
                <a:solidFill>
                  <a:srgbClr val="000000"/>
                </a:solidFill>
                <a:latin typeface="Arial"/>
                <a:cs typeface="Arial"/>
              </a:rPr>
              <a:t>1., 2., 3., and 4. Fill in Ledger, Business</a:t>
            </a:r>
          </a:p>
          <a:p>
            <a:pPr algn="l" rtl="0">
              <a:defRPr sz="1000"/>
            </a:pPr>
            <a:r>
              <a:rPr lang="en-US" sz="1000" b="0" i="0" u="none" strike="noStrike" baseline="0">
                <a:solidFill>
                  <a:srgbClr val="000000"/>
                </a:solidFill>
                <a:latin typeface="Arial"/>
                <a:cs typeface="Arial"/>
              </a:rPr>
              <a:t>Unit, Action, and Allocation by choosing</a:t>
            </a:r>
          </a:p>
          <a:p>
            <a:pPr algn="l" rtl="0">
              <a:defRPr sz="1000"/>
            </a:pPr>
            <a:r>
              <a:rPr lang="en-US" sz="1000" b="0" i="0" u="none" strike="noStrike" baseline="0">
                <a:solidFill>
                  <a:srgbClr val="000000"/>
                </a:solidFill>
                <a:latin typeface="Arial"/>
                <a:cs typeface="Arial"/>
              </a:rPr>
              <a:t>each from their respective drop down </a:t>
            </a:r>
          </a:p>
          <a:p>
            <a:pPr algn="l" rtl="0">
              <a:defRPr sz="1000"/>
            </a:pPr>
            <a:r>
              <a:rPr lang="en-US" sz="1000" b="0" i="0" u="none" strike="noStrike" baseline="0">
                <a:solidFill>
                  <a:srgbClr val="000000"/>
                </a:solidFill>
                <a:latin typeface="Arial"/>
                <a:cs typeface="Arial"/>
              </a:rPr>
              <a:t>options</a:t>
            </a:r>
          </a:p>
          <a:p>
            <a:pPr algn="l" rtl="0">
              <a:defRPr sz="1000"/>
            </a:pPr>
            <a:endParaRPr lang="en-US" sz="1000" b="0" i="0" u="none" strike="noStrike" baseline="0">
              <a:solidFill>
                <a:srgbClr val="000000"/>
              </a:solidFill>
              <a:latin typeface="Arial"/>
              <a:cs typeface="Arial"/>
            </a:endParaRPr>
          </a:p>
        </xdr:txBody>
      </xdr:sp>
      <xdr:sp macro="" textlink="">
        <xdr:nvSpPr>
          <xdr:cNvPr id="317" name="Rectangle 47">
            <a:extLst>
              <a:ext uri="{FF2B5EF4-FFF2-40B4-BE49-F238E27FC236}">
                <a16:creationId xmlns:a16="http://schemas.microsoft.com/office/drawing/2014/main" id="{00000000-0008-0000-0800-00003D010000}"/>
              </a:ext>
            </a:extLst>
          </xdr:cNvPr>
          <xdr:cNvSpPr>
            <a:spLocks noChangeArrowheads="1"/>
          </xdr:cNvSpPr>
        </xdr:nvSpPr>
        <xdr:spPr bwMode="auto">
          <a:xfrm>
            <a:off x="1595" y="81"/>
            <a:ext cx="0"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en-US" sz="1000" b="0" i="0" u="none" strike="noStrike" baseline="0">
              <a:solidFill>
                <a:srgbClr val="000000"/>
              </a:solidFill>
              <a:latin typeface="Arial"/>
              <a:cs typeface="Arial"/>
            </a:endParaRPr>
          </a:p>
        </xdr:txBody>
      </xdr:sp>
      <xdr:sp macro="" textlink="">
        <xdr:nvSpPr>
          <xdr:cNvPr id="318" name="Rectangle 48">
            <a:extLst>
              <a:ext uri="{FF2B5EF4-FFF2-40B4-BE49-F238E27FC236}">
                <a16:creationId xmlns:a16="http://schemas.microsoft.com/office/drawing/2014/main" id="{00000000-0008-0000-0800-00003E010000}"/>
              </a:ext>
            </a:extLst>
          </xdr:cNvPr>
          <xdr:cNvSpPr>
            <a:spLocks noChangeArrowheads="1"/>
          </xdr:cNvSpPr>
        </xdr:nvSpPr>
        <xdr:spPr bwMode="auto">
          <a:xfrm>
            <a:off x="1593" y="59"/>
            <a:ext cx="222"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en-US" sz="1000" b="0" i="0" u="none" strike="noStrike" baseline="0">
                <a:solidFill>
                  <a:srgbClr val="000000"/>
                </a:solidFill>
                <a:latin typeface="Arial"/>
                <a:cs typeface="Arial"/>
              </a:rPr>
              <a:t>5. Select a Division from the drop </a:t>
            </a:r>
          </a:p>
          <a:p>
            <a:pPr algn="l" rtl="0">
              <a:defRPr sz="1000"/>
            </a:pPr>
            <a:r>
              <a:rPr lang="en-US" sz="1000" b="0" i="0" u="none" strike="noStrike" baseline="0">
                <a:solidFill>
                  <a:srgbClr val="000000"/>
                </a:solidFill>
                <a:latin typeface="Arial"/>
                <a:cs typeface="Arial"/>
              </a:rPr>
              <a:t>down menu. Each option will be based</a:t>
            </a:r>
          </a:p>
          <a:p>
            <a:pPr algn="l" rtl="0">
              <a:defRPr sz="1000"/>
            </a:pPr>
            <a:r>
              <a:rPr lang="en-US" sz="1000" b="0" i="0" u="none" strike="noStrike" baseline="0">
                <a:solidFill>
                  <a:srgbClr val="000000"/>
                </a:solidFill>
                <a:latin typeface="Arial"/>
                <a:cs typeface="Arial"/>
              </a:rPr>
              <a:t> on the Ledger choice.</a:t>
            </a:r>
          </a:p>
        </xdr:txBody>
      </xdr:sp>
      <xdr:sp macro="" textlink="">
        <xdr:nvSpPr>
          <xdr:cNvPr id="319" name="Rectangle 49">
            <a:extLst>
              <a:ext uri="{FF2B5EF4-FFF2-40B4-BE49-F238E27FC236}">
                <a16:creationId xmlns:a16="http://schemas.microsoft.com/office/drawing/2014/main" id="{00000000-0008-0000-0800-00003F010000}"/>
              </a:ext>
            </a:extLst>
          </xdr:cNvPr>
          <xdr:cNvSpPr>
            <a:spLocks noChangeArrowheads="1"/>
          </xdr:cNvSpPr>
        </xdr:nvSpPr>
        <xdr:spPr bwMode="auto">
          <a:xfrm>
            <a:off x="1593" y="77"/>
            <a:ext cx="225"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en-US" sz="1000" b="0" i="0" u="none" strike="noStrike" baseline="0">
                <a:solidFill>
                  <a:srgbClr val="000000"/>
                </a:solidFill>
                <a:latin typeface="Arial"/>
                <a:cs typeface="Arial"/>
              </a:rPr>
              <a:t>6., and 7. Choose a Department and</a:t>
            </a:r>
          </a:p>
          <a:p>
            <a:pPr algn="l" rtl="0">
              <a:defRPr sz="1000"/>
            </a:pPr>
            <a:r>
              <a:rPr lang="en-US" sz="1000" b="0" i="0" u="none" strike="noStrike" baseline="0">
                <a:solidFill>
                  <a:srgbClr val="000000"/>
                </a:solidFill>
                <a:latin typeface="Arial"/>
                <a:cs typeface="Arial"/>
              </a:rPr>
              <a:t> Program Description option</a:t>
            </a:r>
          </a:p>
          <a:p>
            <a:pPr algn="l" rtl="0">
              <a:defRPr sz="1000"/>
            </a:pPr>
            <a:r>
              <a:rPr lang="en-US" sz="1000" b="0" i="0" u="none" strike="noStrike" baseline="0">
                <a:solidFill>
                  <a:srgbClr val="000000"/>
                </a:solidFill>
                <a:latin typeface="Arial"/>
                <a:cs typeface="Arial"/>
              </a:rPr>
              <a:t> from the drop down</a:t>
            </a:r>
          </a:p>
        </xdr:txBody>
      </xdr:sp>
      <xdr:sp macro="" textlink="">
        <xdr:nvSpPr>
          <xdr:cNvPr id="320" name="Rectangle 50">
            <a:extLst>
              <a:ext uri="{FF2B5EF4-FFF2-40B4-BE49-F238E27FC236}">
                <a16:creationId xmlns:a16="http://schemas.microsoft.com/office/drawing/2014/main" id="{00000000-0008-0000-0800-000040010000}"/>
              </a:ext>
            </a:extLst>
          </xdr:cNvPr>
          <xdr:cNvSpPr>
            <a:spLocks noChangeArrowheads="1"/>
          </xdr:cNvSpPr>
        </xdr:nvSpPr>
        <xdr:spPr bwMode="auto">
          <a:xfrm>
            <a:off x="1595" y="134"/>
            <a:ext cx="0" cy="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en-US" sz="1000" b="0" i="0" u="none" strike="noStrike" baseline="0">
              <a:solidFill>
                <a:srgbClr val="000000"/>
              </a:solidFill>
              <a:latin typeface="Arial"/>
              <a:cs typeface="Arial"/>
            </a:endParaRPr>
          </a:p>
        </xdr:txBody>
      </xdr:sp>
      <xdr:sp macro="" textlink="">
        <xdr:nvSpPr>
          <xdr:cNvPr id="321" name="Rectangle 51">
            <a:extLst>
              <a:ext uri="{FF2B5EF4-FFF2-40B4-BE49-F238E27FC236}">
                <a16:creationId xmlns:a16="http://schemas.microsoft.com/office/drawing/2014/main" id="{00000000-0008-0000-0800-000041010000}"/>
              </a:ext>
            </a:extLst>
          </xdr:cNvPr>
          <xdr:cNvSpPr>
            <a:spLocks noChangeArrowheads="1"/>
          </xdr:cNvSpPr>
        </xdr:nvSpPr>
        <xdr:spPr bwMode="auto">
          <a:xfrm>
            <a:off x="1595" y="96"/>
            <a:ext cx="208" cy="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000" b="0" i="0" u="none" strike="noStrike" baseline="0">
                <a:solidFill>
                  <a:srgbClr val="000000"/>
                </a:solidFill>
                <a:latin typeface="Arial"/>
                <a:cs typeface="Arial"/>
              </a:rPr>
              <a:t>8. Select an Account Type from the </a:t>
            </a:r>
          </a:p>
          <a:p>
            <a:pPr algn="l" rtl="0">
              <a:defRPr sz="1000"/>
            </a:pPr>
            <a:r>
              <a:rPr lang="en-US" sz="1000" b="0" i="0" u="none" strike="noStrike" baseline="0">
                <a:solidFill>
                  <a:srgbClr val="000000"/>
                </a:solidFill>
                <a:latin typeface="Arial"/>
                <a:cs typeface="Arial"/>
              </a:rPr>
              <a:t>drop down options</a:t>
            </a:r>
          </a:p>
        </xdr:txBody>
      </xdr:sp>
      <xdr:sp macro="" textlink="">
        <xdr:nvSpPr>
          <xdr:cNvPr id="322" name="Rectangle 52">
            <a:extLst>
              <a:ext uri="{FF2B5EF4-FFF2-40B4-BE49-F238E27FC236}">
                <a16:creationId xmlns:a16="http://schemas.microsoft.com/office/drawing/2014/main" id="{00000000-0008-0000-0800-000042010000}"/>
              </a:ext>
            </a:extLst>
          </xdr:cNvPr>
          <xdr:cNvSpPr>
            <a:spLocks noChangeArrowheads="1"/>
          </xdr:cNvSpPr>
        </xdr:nvSpPr>
        <xdr:spPr bwMode="auto">
          <a:xfrm>
            <a:off x="1595" y="111"/>
            <a:ext cx="158" cy="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000" b="0" i="0" u="none" strike="noStrike" baseline="0">
                <a:solidFill>
                  <a:srgbClr val="000000"/>
                </a:solidFill>
                <a:latin typeface="Arial"/>
                <a:cs typeface="Arial"/>
              </a:rPr>
              <a:t>9. Enter the budget amount</a:t>
            </a:r>
          </a:p>
        </xdr:txBody>
      </xdr:sp>
      <xdr:sp macro="" textlink="">
        <xdr:nvSpPr>
          <xdr:cNvPr id="323" name="Rectangle 53">
            <a:extLst>
              <a:ext uri="{FF2B5EF4-FFF2-40B4-BE49-F238E27FC236}">
                <a16:creationId xmlns:a16="http://schemas.microsoft.com/office/drawing/2014/main" id="{00000000-0008-0000-0800-000043010000}"/>
              </a:ext>
            </a:extLst>
          </xdr:cNvPr>
          <xdr:cNvSpPr>
            <a:spLocks noChangeArrowheads="1"/>
          </xdr:cNvSpPr>
        </xdr:nvSpPr>
        <xdr:spPr bwMode="auto">
          <a:xfrm>
            <a:off x="1594" y="121"/>
            <a:ext cx="195" cy="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000" b="0" i="0" u="none" strike="noStrike" baseline="0">
                <a:solidFill>
                  <a:srgbClr val="000000"/>
                </a:solidFill>
                <a:latin typeface="Arial"/>
                <a:cs typeface="Arial"/>
              </a:rPr>
              <a:t>10. Select whether the mod is for </a:t>
            </a:r>
          </a:p>
          <a:p>
            <a:pPr algn="l" rtl="0">
              <a:defRPr sz="1000"/>
            </a:pPr>
            <a:r>
              <a:rPr lang="en-US" sz="1000" b="0" i="0" u="none" strike="noStrike" baseline="0">
                <a:solidFill>
                  <a:srgbClr val="000000"/>
                </a:solidFill>
                <a:latin typeface="Arial"/>
                <a:cs typeface="Arial"/>
              </a:rPr>
              <a:t>Current YR or Permanent</a:t>
            </a:r>
          </a:p>
        </xdr:txBody>
      </xdr:sp>
      <xdr:sp macro="" textlink="">
        <xdr:nvSpPr>
          <xdr:cNvPr id="324" name="Rectangle 54">
            <a:extLst>
              <a:ext uri="{FF2B5EF4-FFF2-40B4-BE49-F238E27FC236}">
                <a16:creationId xmlns:a16="http://schemas.microsoft.com/office/drawing/2014/main" id="{00000000-0008-0000-0800-000044010000}"/>
              </a:ext>
            </a:extLst>
          </xdr:cNvPr>
          <xdr:cNvSpPr>
            <a:spLocks noChangeArrowheads="1"/>
          </xdr:cNvSpPr>
        </xdr:nvSpPr>
        <xdr:spPr bwMode="auto">
          <a:xfrm>
            <a:off x="1595" y="202"/>
            <a:ext cx="0" cy="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en-US" sz="1000" b="0" i="0" u="none" strike="noStrike" baseline="0">
              <a:solidFill>
                <a:srgbClr val="000000"/>
              </a:solidFill>
              <a:latin typeface="Arial"/>
              <a:cs typeface="Arial"/>
            </a:endParaRPr>
          </a:p>
        </xdr:txBody>
      </xdr:sp>
      <xdr:sp macro="" textlink="">
        <xdr:nvSpPr>
          <xdr:cNvPr id="325" name="Rectangle 55">
            <a:extLst>
              <a:ext uri="{FF2B5EF4-FFF2-40B4-BE49-F238E27FC236}">
                <a16:creationId xmlns:a16="http://schemas.microsoft.com/office/drawing/2014/main" id="{00000000-0008-0000-0800-000045010000}"/>
              </a:ext>
            </a:extLst>
          </xdr:cNvPr>
          <xdr:cNvSpPr>
            <a:spLocks noChangeArrowheads="1"/>
          </xdr:cNvSpPr>
        </xdr:nvSpPr>
        <xdr:spPr bwMode="auto">
          <a:xfrm>
            <a:off x="1599" y="159"/>
            <a:ext cx="0" cy="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en-US" sz="1000" b="0" i="0" u="none" strike="noStrike" baseline="0">
              <a:solidFill>
                <a:srgbClr val="000000"/>
              </a:solidFill>
              <a:latin typeface="Arial"/>
              <a:cs typeface="Arial"/>
            </a:endParaRPr>
          </a:p>
        </xdr:txBody>
      </xdr:sp>
      <xdr:sp macro="" textlink="">
        <xdr:nvSpPr>
          <xdr:cNvPr id="326" name="Line 58">
            <a:extLst>
              <a:ext uri="{FF2B5EF4-FFF2-40B4-BE49-F238E27FC236}">
                <a16:creationId xmlns:a16="http://schemas.microsoft.com/office/drawing/2014/main" id="{00000000-0008-0000-0800-000046010000}"/>
              </a:ext>
            </a:extLst>
          </xdr:cNvPr>
          <xdr:cNvSpPr>
            <a:spLocks noChangeShapeType="1"/>
          </xdr:cNvSpPr>
        </xdr:nvSpPr>
        <xdr:spPr bwMode="auto">
          <a:xfrm flipV="1">
            <a:off x="1590" y="29"/>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27" name="Rectangle 59">
            <a:extLst>
              <a:ext uri="{FF2B5EF4-FFF2-40B4-BE49-F238E27FC236}">
                <a16:creationId xmlns:a16="http://schemas.microsoft.com/office/drawing/2014/main" id="{00000000-0008-0000-0800-000047010000}"/>
              </a:ext>
            </a:extLst>
          </xdr:cNvPr>
          <xdr:cNvSpPr>
            <a:spLocks noChangeArrowheads="1"/>
          </xdr:cNvSpPr>
        </xdr:nvSpPr>
        <xdr:spPr bwMode="auto">
          <a:xfrm>
            <a:off x="1590" y="28"/>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8" name="Rectangle 60">
            <a:extLst>
              <a:ext uri="{FF2B5EF4-FFF2-40B4-BE49-F238E27FC236}">
                <a16:creationId xmlns:a16="http://schemas.microsoft.com/office/drawing/2014/main" id="{00000000-0008-0000-0800-000048010000}"/>
              </a:ext>
            </a:extLst>
          </xdr:cNvPr>
          <xdr:cNvSpPr>
            <a:spLocks noChangeArrowheads="1"/>
          </xdr:cNvSpPr>
        </xdr:nvSpPr>
        <xdr:spPr bwMode="auto">
          <a:xfrm>
            <a:off x="1591" y="28"/>
            <a:ext cx="23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9" name="Line 61">
            <a:extLst>
              <a:ext uri="{FF2B5EF4-FFF2-40B4-BE49-F238E27FC236}">
                <a16:creationId xmlns:a16="http://schemas.microsoft.com/office/drawing/2014/main" id="{00000000-0008-0000-0800-000049010000}"/>
              </a:ext>
            </a:extLst>
          </xdr:cNvPr>
          <xdr:cNvSpPr>
            <a:spLocks noChangeShapeType="1"/>
          </xdr:cNvSpPr>
        </xdr:nvSpPr>
        <xdr:spPr bwMode="auto">
          <a:xfrm flipV="1">
            <a:off x="1825" y="29"/>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30" name="Rectangle 62">
            <a:extLst>
              <a:ext uri="{FF2B5EF4-FFF2-40B4-BE49-F238E27FC236}">
                <a16:creationId xmlns:a16="http://schemas.microsoft.com/office/drawing/2014/main" id="{00000000-0008-0000-0800-00004A010000}"/>
              </a:ext>
            </a:extLst>
          </xdr:cNvPr>
          <xdr:cNvSpPr>
            <a:spLocks noChangeArrowheads="1"/>
          </xdr:cNvSpPr>
        </xdr:nvSpPr>
        <xdr:spPr bwMode="auto">
          <a:xfrm>
            <a:off x="1825" y="28"/>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1" name="Line 63">
            <a:extLst>
              <a:ext uri="{FF2B5EF4-FFF2-40B4-BE49-F238E27FC236}">
                <a16:creationId xmlns:a16="http://schemas.microsoft.com/office/drawing/2014/main" id="{00000000-0008-0000-0800-00004B010000}"/>
              </a:ext>
            </a:extLst>
          </xdr:cNvPr>
          <xdr:cNvSpPr>
            <a:spLocks noChangeShapeType="1"/>
          </xdr:cNvSpPr>
        </xdr:nvSpPr>
        <xdr:spPr bwMode="auto">
          <a:xfrm>
            <a:off x="1593" y="75"/>
            <a:ext cx="233" cy="0"/>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32" name="Rectangle 64">
            <a:extLst>
              <a:ext uri="{FF2B5EF4-FFF2-40B4-BE49-F238E27FC236}">
                <a16:creationId xmlns:a16="http://schemas.microsoft.com/office/drawing/2014/main" id="{00000000-0008-0000-0800-00004C010000}"/>
              </a:ext>
            </a:extLst>
          </xdr:cNvPr>
          <xdr:cNvSpPr>
            <a:spLocks noChangeArrowheads="1"/>
          </xdr:cNvSpPr>
        </xdr:nvSpPr>
        <xdr:spPr bwMode="auto">
          <a:xfrm>
            <a:off x="1588" y="56"/>
            <a:ext cx="233"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3" name="Line 65">
            <a:extLst>
              <a:ext uri="{FF2B5EF4-FFF2-40B4-BE49-F238E27FC236}">
                <a16:creationId xmlns:a16="http://schemas.microsoft.com/office/drawing/2014/main" id="{00000000-0008-0000-0800-00004D010000}"/>
              </a:ext>
            </a:extLst>
          </xdr:cNvPr>
          <xdr:cNvSpPr>
            <a:spLocks noChangeShapeType="1"/>
          </xdr:cNvSpPr>
        </xdr:nvSpPr>
        <xdr:spPr bwMode="auto">
          <a:xfrm>
            <a:off x="1593" y="93"/>
            <a:ext cx="233" cy="0"/>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34" name="Rectangle 66">
            <a:extLst>
              <a:ext uri="{FF2B5EF4-FFF2-40B4-BE49-F238E27FC236}">
                <a16:creationId xmlns:a16="http://schemas.microsoft.com/office/drawing/2014/main" id="{00000000-0008-0000-0800-00004E010000}"/>
              </a:ext>
            </a:extLst>
          </xdr:cNvPr>
          <xdr:cNvSpPr>
            <a:spLocks noChangeArrowheads="1"/>
          </xdr:cNvSpPr>
        </xdr:nvSpPr>
        <xdr:spPr bwMode="auto">
          <a:xfrm>
            <a:off x="1590" y="75"/>
            <a:ext cx="233"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5" name="Line 67">
            <a:extLst>
              <a:ext uri="{FF2B5EF4-FFF2-40B4-BE49-F238E27FC236}">
                <a16:creationId xmlns:a16="http://schemas.microsoft.com/office/drawing/2014/main" id="{00000000-0008-0000-0800-00004F010000}"/>
              </a:ext>
            </a:extLst>
          </xdr:cNvPr>
          <xdr:cNvSpPr>
            <a:spLocks noChangeShapeType="1"/>
          </xdr:cNvSpPr>
        </xdr:nvSpPr>
        <xdr:spPr bwMode="auto">
          <a:xfrm>
            <a:off x="1596" y="109"/>
            <a:ext cx="233" cy="0"/>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36" name="Rectangle 68">
            <a:extLst>
              <a:ext uri="{FF2B5EF4-FFF2-40B4-BE49-F238E27FC236}">
                <a16:creationId xmlns:a16="http://schemas.microsoft.com/office/drawing/2014/main" id="{00000000-0008-0000-0800-000050010000}"/>
              </a:ext>
            </a:extLst>
          </xdr:cNvPr>
          <xdr:cNvSpPr>
            <a:spLocks noChangeArrowheads="1"/>
          </xdr:cNvSpPr>
        </xdr:nvSpPr>
        <xdr:spPr bwMode="auto">
          <a:xfrm>
            <a:off x="1591" y="93"/>
            <a:ext cx="233"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7" name="Line 69">
            <a:extLst>
              <a:ext uri="{FF2B5EF4-FFF2-40B4-BE49-F238E27FC236}">
                <a16:creationId xmlns:a16="http://schemas.microsoft.com/office/drawing/2014/main" id="{00000000-0008-0000-0800-000051010000}"/>
              </a:ext>
            </a:extLst>
          </xdr:cNvPr>
          <xdr:cNvSpPr>
            <a:spLocks noChangeShapeType="1"/>
          </xdr:cNvSpPr>
        </xdr:nvSpPr>
        <xdr:spPr bwMode="auto">
          <a:xfrm>
            <a:off x="1592" y="108"/>
            <a:ext cx="233" cy="0"/>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38" name="Rectangle 70">
            <a:extLst>
              <a:ext uri="{FF2B5EF4-FFF2-40B4-BE49-F238E27FC236}">
                <a16:creationId xmlns:a16="http://schemas.microsoft.com/office/drawing/2014/main" id="{00000000-0008-0000-0800-000052010000}"/>
              </a:ext>
            </a:extLst>
          </xdr:cNvPr>
          <xdr:cNvSpPr>
            <a:spLocks noChangeArrowheads="1"/>
          </xdr:cNvSpPr>
        </xdr:nvSpPr>
        <xdr:spPr bwMode="auto">
          <a:xfrm>
            <a:off x="1589" y="107"/>
            <a:ext cx="233"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9" name="Line 71">
            <a:extLst>
              <a:ext uri="{FF2B5EF4-FFF2-40B4-BE49-F238E27FC236}">
                <a16:creationId xmlns:a16="http://schemas.microsoft.com/office/drawing/2014/main" id="{00000000-0008-0000-0800-000053010000}"/>
              </a:ext>
            </a:extLst>
          </xdr:cNvPr>
          <xdr:cNvSpPr>
            <a:spLocks noChangeShapeType="1"/>
          </xdr:cNvSpPr>
        </xdr:nvSpPr>
        <xdr:spPr bwMode="auto">
          <a:xfrm>
            <a:off x="1588" y="118"/>
            <a:ext cx="233" cy="0"/>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40" name="Rectangle 72">
            <a:extLst>
              <a:ext uri="{FF2B5EF4-FFF2-40B4-BE49-F238E27FC236}">
                <a16:creationId xmlns:a16="http://schemas.microsoft.com/office/drawing/2014/main" id="{00000000-0008-0000-0800-000054010000}"/>
              </a:ext>
            </a:extLst>
          </xdr:cNvPr>
          <xdr:cNvSpPr>
            <a:spLocks noChangeArrowheads="1"/>
          </xdr:cNvSpPr>
        </xdr:nvSpPr>
        <xdr:spPr bwMode="auto">
          <a:xfrm>
            <a:off x="1590" y="118"/>
            <a:ext cx="233"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1" name="Line 73">
            <a:extLst>
              <a:ext uri="{FF2B5EF4-FFF2-40B4-BE49-F238E27FC236}">
                <a16:creationId xmlns:a16="http://schemas.microsoft.com/office/drawing/2014/main" id="{00000000-0008-0000-0800-000055010000}"/>
              </a:ext>
            </a:extLst>
          </xdr:cNvPr>
          <xdr:cNvSpPr>
            <a:spLocks noChangeShapeType="1"/>
          </xdr:cNvSpPr>
        </xdr:nvSpPr>
        <xdr:spPr bwMode="auto">
          <a:xfrm>
            <a:off x="1593" y="133"/>
            <a:ext cx="233" cy="0"/>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42" name="Rectangle 74">
            <a:extLst>
              <a:ext uri="{FF2B5EF4-FFF2-40B4-BE49-F238E27FC236}">
                <a16:creationId xmlns:a16="http://schemas.microsoft.com/office/drawing/2014/main" id="{00000000-0008-0000-0800-000056010000}"/>
              </a:ext>
            </a:extLst>
          </xdr:cNvPr>
          <xdr:cNvSpPr>
            <a:spLocks noChangeArrowheads="1"/>
          </xdr:cNvSpPr>
        </xdr:nvSpPr>
        <xdr:spPr bwMode="auto">
          <a:xfrm>
            <a:off x="1591" y="133"/>
            <a:ext cx="233"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4" name="Rectangle 76">
            <a:extLst>
              <a:ext uri="{FF2B5EF4-FFF2-40B4-BE49-F238E27FC236}">
                <a16:creationId xmlns:a16="http://schemas.microsoft.com/office/drawing/2014/main" id="{00000000-0008-0000-0800-000058010000}"/>
              </a:ext>
            </a:extLst>
          </xdr:cNvPr>
          <xdr:cNvSpPr>
            <a:spLocks noChangeArrowheads="1"/>
          </xdr:cNvSpPr>
        </xdr:nvSpPr>
        <xdr:spPr bwMode="auto">
          <a:xfrm>
            <a:off x="1593" y="133"/>
            <a:ext cx="233"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5" name="Rectangle 77">
            <a:extLst>
              <a:ext uri="{FF2B5EF4-FFF2-40B4-BE49-F238E27FC236}">
                <a16:creationId xmlns:a16="http://schemas.microsoft.com/office/drawing/2014/main" id="{00000000-0008-0000-0800-000059010000}"/>
              </a:ext>
            </a:extLst>
          </xdr:cNvPr>
          <xdr:cNvSpPr>
            <a:spLocks noChangeArrowheads="1"/>
          </xdr:cNvSpPr>
        </xdr:nvSpPr>
        <xdr:spPr bwMode="auto">
          <a:xfrm>
            <a:off x="1591" y="28"/>
            <a:ext cx="1" cy="115"/>
          </a:xfrm>
          <a:prstGeom prst="rect">
            <a:avLst/>
          </a:prstGeom>
          <a:solidFill>
            <a:srgbClr val="000000"/>
          </a:solidFill>
          <a:ln w="22225">
            <a:solidFill>
              <a:srgbClr val="000000"/>
            </a:solidFill>
            <a:miter lim="800000"/>
            <a:headEnd/>
            <a:tailEnd/>
          </a:ln>
        </xdr:spPr>
      </xdr:sp>
      <xdr:sp macro="" textlink="">
        <xdr:nvSpPr>
          <xdr:cNvPr id="346" name="Rectangle 78">
            <a:extLst>
              <a:ext uri="{FF2B5EF4-FFF2-40B4-BE49-F238E27FC236}">
                <a16:creationId xmlns:a16="http://schemas.microsoft.com/office/drawing/2014/main" id="{00000000-0008-0000-0800-00005A010000}"/>
              </a:ext>
            </a:extLst>
          </xdr:cNvPr>
          <xdr:cNvSpPr>
            <a:spLocks noChangeArrowheads="1"/>
          </xdr:cNvSpPr>
        </xdr:nvSpPr>
        <xdr:spPr bwMode="auto">
          <a:xfrm flipV="1">
            <a:off x="1592" y="142"/>
            <a:ext cx="237" cy="1"/>
          </a:xfrm>
          <a:prstGeom prst="rect">
            <a:avLst/>
          </a:prstGeom>
          <a:solidFill>
            <a:srgbClr val="000000"/>
          </a:solidFill>
          <a:ln w="3175">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miter lim="800000"/>
            <a:headEnd/>
            <a:tailEnd/>
          </a:ln>
        </xdr:spPr>
      </xdr:sp>
      <xdr:sp macro="" textlink="">
        <xdr:nvSpPr>
          <xdr:cNvPr id="347" name="Rectangle 79">
            <a:extLst>
              <a:ext uri="{FF2B5EF4-FFF2-40B4-BE49-F238E27FC236}">
                <a16:creationId xmlns:a16="http://schemas.microsoft.com/office/drawing/2014/main" id="{00000000-0008-0000-0800-00005B010000}"/>
              </a:ext>
            </a:extLst>
          </xdr:cNvPr>
          <xdr:cNvSpPr>
            <a:spLocks noChangeArrowheads="1"/>
          </xdr:cNvSpPr>
        </xdr:nvSpPr>
        <xdr:spPr bwMode="auto">
          <a:xfrm>
            <a:off x="1824" y="28"/>
            <a:ext cx="1" cy="114"/>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8" name="Line 80">
            <a:extLst>
              <a:ext uri="{FF2B5EF4-FFF2-40B4-BE49-F238E27FC236}">
                <a16:creationId xmlns:a16="http://schemas.microsoft.com/office/drawing/2014/main" id="{00000000-0008-0000-0800-00005C010000}"/>
              </a:ext>
            </a:extLst>
          </xdr:cNvPr>
          <xdr:cNvSpPr>
            <a:spLocks noChangeShapeType="1"/>
          </xdr:cNvSpPr>
        </xdr:nvSpPr>
        <xdr:spPr bwMode="auto">
          <a:xfrm>
            <a:off x="1590" y="272"/>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49" name="Rectangle 81">
            <a:extLst>
              <a:ext uri="{FF2B5EF4-FFF2-40B4-BE49-F238E27FC236}">
                <a16:creationId xmlns:a16="http://schemas.microsoft.com/office/drawing/2014/main" id="{00000000-0008-0000-0800-00005D010000}"/>
              </a:ext>
            </a:extLst>
          </xdr:cNvPr>
          <xdr:cNvSpPr>
            <a:spLocks noChangeArrowheads="1"/>
          </xdr:cNvSpPr>
        </xdr:nvSpPr>
        <xdr:spPr bwMode="auto">
          <a:xfrm>
            <a:off x="1590" y="272"/>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0" name="Line 82">
            <a:extLst>
              <a:ext uri="{FF2B5EF4-FFF2-40B4-BE49-F238E27FC236}">
                <a16:creationId xmlns:a16="http://schemas.microsoft.com/office/drawing/2014/main" id="{00000000-0008-0000-0800-00005E010000}"/>
              </a:ext>
            </a:extLst>
          </xdr:cNvPr>
          <xdr:cNvSpPr>
            <a:spLocks noChangeShapeType="1"/>
          </xdr:cNvSpPr>
        </xdr:nvSpPr>
        <xdr:spPr bwMode="auto">
          <a:xfrm>
            <a:off x="1825" y="272"/>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51" name="Rectangle 83">
            <a:extLst>
              <a:ext uri="{FF2B5EF4-FFF2-40B4-BE49-F238E27FC236}">
                <a16:creationId xmlns:a16="http://schemas.microsoft.com/office/drawing/2014/main" id="{00000000-0008-0000-0800-00005F010000}"/>
              </a:ext>
            </a:extLst>
          </xdr:cNvPr>
          <xdr:cNvSpPr>
            <a:spLocks noChangeArrowheads="1"/>
          </xdr:cNvSpPr>
        </xdr:nvSpPr>
        <xdr:spPr bwMode="auto">
          <a:xfrm>
            <a:off x="1825" y="272"/>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2" name="Line 84">
            <a:extLst>
              <a:ext uri="{FF2B5EF4-FFF2-40B4-BE49-F238E27FC236}">
                <a16:creationId xmlns:a16="http://schemas.microsoft.com/office/drawing/2014/main" id="{00000000-0008-0000-0800-000060010000}"/>
              </a:ext>
            </a:extLst>
          </xdr:cNvPr>
          <xdr:cNvSpPr>
            <a:spLocks noChangeShapeType="1"/>
          </xdr:cNvSpPr>
        </xdr:nvSpPr>
        <xdr:spPr bwMode="auto">
          <a:xfrm>
            <a:off x="1826" y="29"/>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53" name="Rectangle 85">
            <a:extLst>
              <a:ext uri="{FF2B5EF4-FFF2-40B4-BE49-F238E27FC236}">
                <a16:creationId xmlns:a16="http://schemas.microsoft.com/office/drawing/2014/main" id="{00000000-0008-0000-0800-000061010000}"/>
              </a:ext>
            </a:extLst>
          </xdr:cNvPr>
          <xdr:cNvSpPr>
            <a:spLocks noChangeArrowheads="1"/>
          </xdr:cNvSpPr>
        </xdr:nvSpPr>
        <xdr:spPr bwMode="auto">
          <a:xfrm>
            <a:off x="1826" y="29"/>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4" name="Line 86">
            <a:extLst>
              <a:ext uri="{FF2B5EF4-FFF2-40B4-BE49-F238E27FC236}">
                <a16:creationId xmlns:a16="http://schemas.microsoft.com/office/drawing/2014/main" id="{00000000-0008-0000-0800-000062010000}"/>
              </a:ext>
            </a:extLst>
          </xdr:cNvPr>
          <xdr:cNvSpPr>
            <a:spLocks noChangeShapeType="1"/>
          </xdr:cNvSpPr>
        </xdr:nvSpPr>
        <xdr:spPr bwMode="auto">
          <a:xfrm>
            <a:off x="1826" y="46"/>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55" name="Rectangle 87">
            <a:extLst>
              <a:ext uri="{FF2B5EF4-FFF2-40B4-BE49-F238E27FC236}">
                <a16:creationId xmlns:a16="http://schemas.microsoft.com/office/drawing/2014/main" id="{00000000-0008-0000-0800-000063010000}"/>
              </a:ext>
            </a:extLst>
          </xdr:cNvPr>
          <xdr:cNvSpPr>
            <a:spLocks noChangeArrowheads="1"/>
          </xdr:cNvSpPr>
        </xdr:nvSpPr>
        <xdr:spPr bwMode="auto">
          <a:xfrm>
            <a:off x="1826" y="46"/>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6" name="Line 88">
            <a:extLst>
              <a:ext uri="{FF2B5EF4-FFF2-40B4-BE49-F238E27FC236}">
                <a16:creationId xmlns:a16="http://schemas.microsoft.com/office/drawing/2014/main" id="{00000000-0008-0000-0800-000064010000}"/>
              </a:ext>
            </a:extLst>
          </xdr:cNvPr>
          <xdr:cNvSpPr>
            <a:spLocks noChangeShapeType="1"/>
          </xdr:cNvSpPr>
        </xdr:nvSpPr>
        <xdr:spPr bwMode="auto">
          <a:xfrm>
            <a:off x="1826" y="98"/>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57" name="Rectangle 89">
            <a:extLst>
              <a:ext uri="{FF2B5EF4-FFF2-40B4-BE49-F238E27FC236}">
                <a16:creationId xmlns:a16="http://schemas.microsoft.com/office/drawing/2014/main" id="{00000000-0008-0000-0800-000065010000}"/>
              </a:ext>
            </a:extLst>
          </xdr:cNvPr>
          <xdr:cNvSpPr>
            <a:spLocks noChangeArrowheads="1"/>
          </xdr:cNvSpPr>
        </xdr:nvSpPr>
        <xdr:spPr bwMode="auto">
          <a:xfrm>
            <a:off x="1826" y="98"/>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8" name="Line 90">
            <a:extLst>
              <a:ext uri="{FF2B5EF4-FFF2-40B4-BE49-F238E27FC236}">
                <a16:creationId xmlns:a16="http://schemas.microsoft.com/office/drawing/2014/main" id="{00000000-0008-0000-0800-000066010000}"/>
              </a:ext>
            </a:extLst>
          </xdr:cNvPr>
          <xdr:cNvSpPr>
            <a:spLocks noChangeShapeType="1"/>
          </xdr:cNvSpPr>
        </xdr:nvSpPr>
        <xdr:spPr bwMode="auto">
          <a:xfrm>
            <a:off x="1826" y="115"/>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59" name="Rectangle 91">
            <a:extLst>
              <a:ext uri="{FF2B5EF4-FFF2-40B4-BE49-F238E27FC236}">
                <a16:creationId xmlns:a16="http://schemas.microsoft.com/office/drawing/2014/main" id="{00000000-0008-0000-0800-000067010000}"/>
              </a:ext>
            </a:extLst>
          </xdr:cNvPr>
          <xdr:cNvSpPr>
            <a:spLocks noChangeArrowheads="1"/>
          </xdr:cNvSpPr>
        </xdr:nvSpPr>
        <xdr:spPr bwMode="auto">
          <a:xfrm>
            <a:off x="1826" y="115"/>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0" name="Line 92">
            <a:extLst>
              <a:ext uri="{FF2B5EF4-FFF2-40B4-BE49-F238E27FC236}">
                <a16:creationId xmlns:a16="http://schemas.microsoft.com/office/drawing/2014/main" id="{00000000-0008-0000-0800-000068010000}"/>
              </a:ext>
            </a:extLst>
          </xdr:cNvPr>
          <xdr:cNvSpPr>
            <a:spLocks noChangeShapeType="1"/>
          </xdr:cNvSpPr>
        </xdr:nvSpPr>
        <xdr:spPr bwMode="auto">
          <a:xfrm>
            <a:off x="1826" y="150"/>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61" name="Rectangle 93">
            <a:extLst>
              <a:ext uri="{FF2B5EF4-FFF2-40B4-BE49-F238E27FC236}">
                <a16:creationId xmlns:a16="http://schemas.microsoft.com/office/drawing/2014/main" id="{00000000-0008-0000-0800-000069010000}"/>
              </a:ext>
            </a:extLst>
          </xdr:cNvPr>
          <xdr:cNvSpPr>
            <a:spLocks noChangeArrowheads="1"/>
          </xdr:cNvSpPr>
        </xdr:nvSpPr>
        <xdr:spPr bwMode="auto">
          <a:xfrm>
            <a:off x="1826" y="150"/>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2" name="Line 94">
            <a:extLst>
              <a:ext uri="{FF2B5EF4-FFF2-40B4-BE49-F238E27FC236}">
                <a16:creationId xmlns:a16="http://schemas.microsoft.com/office/drawing/2014/main" id="{00000000-0008-0000-0800-00006A010000}"/>
              </a:ext>
            </a:extLst>
          </xdr:cNvPr>
          <xdr:cNvSpPr>
            <a:spLocks noChangeShapeType="1"/>
          </xdr:cNvSpPr>
        </xdr:nvSpPr>
        <xdr:spPr bwMode="auto">
          <a:xfrm>
            <a:off x="1826" y="167"/>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63" name="Rectangle 95">
            <a:extLst>
              <a:ext uri="{FF2B5EF4-FFF2-40B4-BE49-F238E27FC236}">
                <a16:creationId xmlns:a16="http://schemas.microsoft.com/office/drawing/2014/main" id="{00000000-0008-0000-0800-00006B010000}"/>
              </a:ext>
            </a:extLst>
          </xdr:cNvPr>
          <xdr:cNvSpPr>
            <a:spLocks noChangeArrowheads="1"/>
          </xdr:cNvSpPr>
        </xdr:nvSpPr>
        <xdr:spPr bwMode="auto">
          <a:xfrm>
            <a:off x="1826" y="167"/>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4" name="Line 96">
            <a:extLst>
              <a:ext uri="{FF2B5EF4-FFF2-40B4-BE49-F238E27FC236}">
                <a16:creationId xmlns:a16="http://schemas.microsoft.com/office/drawing/2014/main" id="{00000000-0008-0000-0800-00006C010000}"/>
              </a:ext>
            </a:extLst>
          </xdr:cNvPr>
          <xdr:cNvSpPr>
            <a:spLocks noChangeShapeType="1"/>
          </xdr:cNvSpPr>
        </xdr:nvSpPr>
        <xdr:spPr bwMode="auto">
          <a:xfrm>
            <a:off x="1826" y="184"/>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65" name="Rectangle 97">
            <a:extLst>
              <a:ext uri="{FF2B5EF4-FFF2-40B4-BE49-F238E27FC236}">
                <a16:creationId xmlns:a16="http://schemas.microsoft.com/office/drawing/2014/main" id="{00000000-0008-0000-0800-00006D010000}"/>
              </a:ext>
            </a:extLst>
          </xdr:cNvPr>
          <xdr:cNvSpPr>
            <a:spLocks noChangeArrowheads="1"/>
          </xdr:cNvSpPr>
        </xdr:nvSpPr>
        <xdr:spPr bwMode="auto">
          <a:xfrm>
            <a:off x="1826" y="184"/>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6" name="Line 98">
            <a:extLst>
              <a:ext uri="{FF2B5EF4-FFF2-40B4-BE49-F238E27FC236}">
                <a16:creationId xmlns:a16="http://schemas.microsoft.com/office/drawing/2014/main" id="{00000000-0008-0000-0800-00006E010000}"/>
              </a:ext>
            </a:extLst>
          </xdr:cNvPr>
          <xdr:cNvSpPr>
            <a:spLocks noChangeShapeType="1"/>
          </xdr:cNvSpPr>
        </xdr:nvSpPr>
        <xdr:spPr bwMode="auto">
          <a:xfrm>
            <a:off x="1826" y="218"/>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67" name="Rectangle 99">
            <a:extLst>
              <a:ext uri="{FF2B5EF4-FFF2-40B4-BE49-F238E27FC236}">
                <a16:creationId xmlns:a16="http://schemas.microsoft.com/office/drawing/2014/main" id="{00000000-0008-0000-0800-00006F010000}"/>
              </a:ext>
            </a:extLst>
          </xdr:cNvPr>
          <xdr:cNvSpPr>
            <a:spLocks noChangeArrowheads="1"/>
          </xdr:cNvSpPr>
        </xdr:nvSpPr>
        <xdr:spPr bwMode="auto">
          <a:xfrm>
            <a:off x="1826" y="218"/>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8" name="Line 100">
            <a:extLst>
              <a:ext uri="{FF2B5EF4-FFF2-40B4-BE49-F238E27FC236}">
                <a16:creationId xmlns:a16="http://schemas.microsoft.com/office/drawing/2014/main" id="{00000000-0008-0000-0800-000070010000}"/>
              </a:ext>
            </a:extLst>
          </xdr:cNvPr>
          <xdr:cNvSpPr>
            <a:spLocks noChangeShapeType="1"/>
          </xdr:cNvSpPr>
        </xdr:nvSpPr>
        <xdr:spPr bwMode="auto">
          <a:xfrm>
            <a:off x="1826" y="236"/>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69" name="Rectangle 101">
            <a:extLst>
              <a:ext uri="{FF2B5EF4-FFF2-40B4-BE49-F238E27FC236}">
                <a16:creationId xmlns:a16="http://schemas.microsoft.com/office/drawing/2014/main" id="{00000000-0008-0000-0800-000071010000}"/>
              </a:ext>
            </a:extLst>
          </xdr:cNvPr>
          <xdr:cNvSpPr>
            <a:spLocks noChangeArrowheads="1"/>
          </xdr:cNvSpPr>
        </xdr:nvSpPr>
        <xdr:spPr bwMode="auto">
          <a:xfrm>
            <a:off x="1826" y="236"/>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0" name="Line 102">
            <a:extLst>
              <a:ext uri="{FF2B5EF4-FFF2-40B4-BE49-F238E27FC236}">
                <a16:creationId xmlns:a16="http://schemas.microsoft.com/office/drawing/2014/main" id="{00000000-0008-0000-0800-000072010000}"/>
              </a:ext>
            </a:extLst>
          </xdr:cNvPr>
          <xdr:cNvSpPr>
            <a:spLocks noChangeShapeType="1"/>
          </xdr:cNvSpPr>
        </xdr:nvSpPr>
        <xdr:spPr bwMode="auto">
          <a:xfrm>
            <a:off x="1826" y="271"/>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71" name="Rectangle 103">
            <a:extLst>
              <a:ext uri="{FF2B5EF4-FFF2-40B4-BE49-F238E27FC236}">
                <a16:creationId xmlns:a16="http://schemas.microsoft.com/office/drawing/2014/main" id="{00000000-0008-0000-0800-000073010000}"/>
              </a:ext>
            </a:extLst>
          </xdr:cNvPr>
          <xdr:cNvSpPr>
            <a:spLocks noChangeArrowheads="1"/>
          </xdr:cNvSpPr>
        </xdr:nvSpPr>
        <xdr:spPr bwMode="auto">
          <a:xfrm>
            <a:off x="1826" y="271"/>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wsDr>
</file>

<file path=xl/drawings/drawing5.xml><?xml version="1.0" encoding="utf-8"?>
<xdr:wsDr xmlns:xdr="http://schemas.openxmlformats.org/drawingml/2006/spreadsheetDrawing" xmlns:a="http://schemas.openxmlformats.org/drawingml/2006/main">
  <xdr:oneCellAnchor>
    <xdr:from>
      <xdr:col>1</xdr:col>
      <xdr:colOff>804333</xdr:colOff>
      <xdr:row>18</xdr:row>
      <xdr:rowOff>232833</xdr:rowOff>
    </xdr:from>
    <xdr:ext cx="3979333" cy="127000"/>
    <xdr:sp macro="" textlink="">
      <xdr:nvSpPr>
        <xdr:cNvPr id="62" name="Rectangle 61">
          <a:extLst>
            <a:ext uri="{FF2B5EF4-FFF2-40B4-BE49-F238E27FC236}">
              <a16:creationId xmlns:a16="http://schemas.microsoft.com/office/drawing/2014/main" id="{00000000-0008-0000-0B00-00003E000000}"/>
            </a:ext>
          </a:extLst>
        </xdr:cNvPr>
        <xdr:cNvSpPr/>
      </xdr:nvSpPr>
      <xdr:spPr>
        <a:xfrm>
          <a:off x="1016000" y="5365750"/>
          <a:ext cx="3979333" cy="127000"/>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none" lIns="91440" tIns="45720" rIns="91440" bIns="45720">
          <a:noAutofit/>
        </a:bodyPr>
        <a:lstStyle/>
        <a:p>
          <a:pPr algn="ctr"/>
          <a:r>
            <a:rPr lang="en-US" sz="7000" b="1" cap="none" spc="50">
              <a:ln w="0">
                <a:solidFill>
                  <a:schemeClr val="tx1"/>
                </a:solidFill>
              </a:ln>
              <a:gradFill flip="none" rotWithShape="1">
                <a:gsLst>
                  <a:gs pos="0">
                    <a:schemeClr val="accent1">
                      <a:lumMod val="60000"/>
                      <a:lumOff val="40000"/>
                      <a:tint val="66000"/>
                      <a:satMod val="160000"/>
                    </a:schemeClr>
                  </a:gs>
                  <a:gs pos="50000">
                    <a:schemeClr val="accent1">
                      <a:lumMod val="60000"/>
                      <a:lumOff val="40000"/>
                      <a:tint val="44500"/>
                      <a:satMod val="160000"/>
                    </a:schemeClr>
                  </a:gs>
                  <a:gs pos="100000">
                    <a:schemeClr val="accent1">
                      <a:lumMod val="60000"/>
                      <a:lumOff val="40000"/>
                      <a:tint val="23500"/>
                      <a:satMod val="160000"/>
                    </a:schemeClr>
                  </a:gs>
                </a:gsLst>
                <a:path path="circle">
                  <a:fillToRect r="100000" b="100000"/>
                </a:path>
                <a:tileRect l="-100000" t="-100000"/>
              </a:gradFill>
              <a:effectLst>
                <a:innerShdw blurRad="63500" dist="50800" dir="18900000">
                  <a:prstClr val="black">
                    <a:alpha val="50000"/>
                  </a:prstClr>
                </a:innerShdw>
              </a:effectLst>
            </a:rPr>
            <a:t>SAMPLE</a:t>
          </a:r>
          <a:r>
            <a:rPr lang="en-US" sz="10000" b="1" cap="none" spc="50" baseline="0">
              <a:ln w="0">
                <a:solidFill>
                  <a:schemeClr val="tx1"/>
                </a:solidFill>
              </a:ln>
              <a:gradFill flip="none" rotWithShape="1">
                <a:gsLst>
                  <a:gs pos="0">
                    <a:schemeClr val="accent1">
                      <a:lumMod val="60000"/>
                      <a:lumOff val="40000"/>
                      <a:tint val="66000"/>
                      <a:satMod val="160000"/>
                    </a:schemeClr>
                  </a:gs>
                  <a:gs pos="50000">
                    <a:schemeClr val="accent1">
                      <a:lumMod val="60000"/>
                      <a:lumOff val="40000"/>
                      <a:tint val="44500"/>
                      <a:satMod val="160000"/>
                    </a:schemeClr>
                  </a:gs>
                  <a:gs pos="100000">
                    <a:schemeClr val="accent1">
                      <a:lumMod val="60000"/>
                      <a:lumOff val="40000"/>
                      <a:tint val="23500"/>
                      <a:satMod val="160000"/>
                    </a:schemeClr>
                  </a:gs>
                </a:gsLst>
                <a:path path="circle">
                  <a:fillToRect r="100000" b="100000"/>
                </a:path>
                <a:tileRect l="-100000" t="-100000"/>
              </a:gradFill>
              <a:effectLst>
                <a:innerShdw blurRad="63500" dist="50800" dir="18900000">
                  <a:prstClr val="black">
                    <a:alpha val="50000"/>
                  </a:prstClr>
                </a:innerShdw>
              </a:effectLst>
            </a:rPr>
            <a:t> </a:t>
          </a:r>
          <a:r>
            <a:rPr lang="en-US" sz="7000" b="1" cap="none" spc="50" baseline="0">
              <a:ln w="0">
                <a:solidFill>
                  <a:schemeClr val="tx1"/>
                </a:solidFill>
              </a:ln>
              <a:gradFill flip="none" rotWithShape="1">
                <a:gsLst>
                  <a:gs pos="0">
                    <a:schemeClr val="accent1">
                      <a:lumMod val="60000"/>
                      <a:lumOff val="40000"/>
                      <a:tint val="66000"/>
                      <a:satMod val="160000"/>
                    </a:schemeClr>
                  </a:gs>
                  <a:gs pos="50000">
                    <a:schemeClr val="accent1">
                      <a:lumMod val="60000"/>
                      <a:lumOff val="40000"/>
                      <a:tint val="44500"/>
                      <a:satMod val="160000"/>
                    </a:schemeClr>
                  </a:gs>
                  <a:gs pos="100000">
                    <a:schemeClr val="accent1">
                      <a:lumMod val="60000"/>
                      <a:lumOff val="40000"/>
                      <a:tint val="23500"/>
                      <a:satMod val="160000"/>
                    </a:schemeClr>
                  </a:gs>
                </a:gsLst>
                <a:path path="circle">
                  <a:fillToRect r="100000" b="100000"/>
                </a:path>
                <a:tileRect l="-100000" t="-100000"/>
              </a:gradFill>
              <a:effectLst>
                <a:innerShdw blurRad="63500" dist="50800" dir="18900000">
                  <a:prstClr val="black">
                    <a:alpha val="50000"/>
                  </a:prstClr>
                </a:innerShdw>
              </a:effectLst>
            </a:rPr>
            <a:t>PAGE</a:t>
          </a:r>
          <a:endParaRPr lang="en-US" sz="7000" b="1" cap="none" spc="50">
            <a:ln w="0">
              <a:solidFill>
                <a:schemeClr val="tx1"/>
              </a:solidFill>
            </a:ln>
            <a:gradFill flip="none" rotWithShape="1">
              <a:gsLst>
                <a:gs pos="0">
                  <a:schemeClr val="accent1">
                    <a:lumMod val="60000"/>
                    <a:lumOff val="40000"/>
                    <a:tint val="66000"/>
                    <a:satMod val="160000"/>
                  </a:schemeClr>
                </a:gs>
                <a:gs pos="50000">
                  <a:schemeClr val="accent1">
                    <a:lumMod val="60000"/>
                    <a:lumOff val="40000"/>
                    <a:tint val="44500"/>
                    <a:satMod val="160000"/>
                  </a:schemeClr>
                </a:gs>
                <a:gs pos="100000">
                  <a:schemeClr val="accent1">
                    <a:lumMod val="60000"/>
                    <a:lumOff val="40000"/>
                    <a:tint val="23500"/>
                    <a:satMod val="160000"/>
                  </a:schemeClr>
                </a:gs>
              </a:gsLst>
              <a:path path="circle">
                <a:fillToRect r="100000" b="100000"/>
              </a:path>
              <a:tileRect l="-100000" t="-100000"/>
            </a:gradFill>
            <a:effectLst>
              <a:innerShdw blurRad="63500" dist="50800" dir="18900000">
                <a:prstClr val="black">
                  <a:alpha val="50000"/>
                </a:prstClr>
              </a:innerShdw>
            </a:effectLst>
          </a:endParaRPr>
        </a:p>
      </xdr:txBody>
    </xdr:sp>
    <xdr:clientData/>
  </xdr:oneCellAnchor>
  <xdr:twoCellAnchor>
    <xdr:from>
      <xdr:col>0</xdr:col>
      <xdr:colOff>0</xdr:colOff>
      <xdr:row>0</xdr:row>
      <xdr:rowOff>1</xdr:rowOff>
    </xdr:from>
    <xdr:to>
      <xdr:col>4</xdr:col>
      <xdr:colOff>1066800</xdr:colOff>
      <xdr:row>6</xdr:row>
      <xdr:rowOff>1</xdr:rowOff>
    </xdr:to>
    <xdr:pic>
      <xdr:nvPicPr>
        <xdr:cNvPr id="2" name="Picture 72">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38125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0</xdr:rowOff>
    </xdr:from>
    <xdr:to>
      <xdr:col>34</xdr:col>
      <xdr:colOff>576262</xdr:colOff>
      <xdr:row>24</xdr:row>
      <xdr:rowOff>57150</xdr:rowOff>
    </xdr:to>
    <xdr:grpSp>
      <xdr:nvGrpSpPr>
        <xdr:cNvPr id="3" name="Group 42">
          <a:extLst>
            <a:ext uri="{FF2B5EF4-FFF2-40B4-BE49-F238E27FC236}">
              <a16:creationId xmlns:a16="http://schemas.microsoft.com/office/drawing/2014/main" id="{00000000-0008-0000-0B00-000003000000}"/>
            </a:ext>
          </a:extLst>
        </xdr:cNvPr>
        <xdr:cNvGrpSpPr>
          <a:grpSpLocks noChangeAspect="1"/>
        </xdr:cNvGrpSpPr>
      </xdr:nvGrpSpPr>
      <xdr:grpSpPr bwMode="auto">
        <a:xfrm>
          <a:off x="17135475" y="0"/>
          <a:ext cx="4338637" cy="6524625"/>
          <a:chOff x="1588" y="28"/>
          <a:chExt cx="241" cy="245"/>
        </a:xfrm>
      </xdr:grpSpPr>
      <xdr:sp macro="" textlink="">
        <xdr:nvSpPr>
          <xdr:cNvPr id="4" name="AutoShape 41">
            <a:extLst>
              <a:ext uri="{FF2B5EF4-FFF2-40B4-BE49-F238E27FC236}">
                <a16:creationId xmlns:a16="http://schemas.microsoft.com/office/drawing/2014/main" id="{00000000-0008-0000-0B00-000004000000}"/>
              </a:ext>
            </a:extLst>
          </xdr:cNvPr>
          <xdr:cNvSpPr>
            <a:spLocks noChangeAspect="1" noChangeArrowheads="1" noTextEdit="1"/>
          </xdr:cNvSpPr>
        </xdr:nvSpPr>
        <xdr:spPr bwMode="auto">
          <a:xfrm>
            <a:off x="1591" y="28"/>
            <a:ext cx="235" cy="1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Rectangle 43">
            <a:extLst>
              <a:ext uri="{FF2B5EF4-FFF2-40B4-BE49-F238E27FC236}">
                <a16:creationId xmlns:a16="http://schemas.microsoft.com/office/drawing/2014/main" id="{00000000-0008-0000-0B00-000005000000}"/>
              </a:ext>
            </a:extLst>
          </xdr:cNvPr>
          <xdr:cNvSpPr>
            <a:spLocks noChangeArrowheads="1"/>
          </xdr:cNvSpPr>
        </xdr:nvSpPr>
        <xdr:spPr bwMode="auto">
          <a:xfrm>
            <a:off x="1590" y="29"/>
            <a:ext cx="236" cy="8"/>
          </a:xfrm>
          <a:prstGeom prst="rect">
            <a:avLst/>
          </a:prstGeom>
          <a:solidFill>
            <a:srgbClr val="FFFF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 name="Rectangle 44">
            <a:extLst>
              <a:ext uri="{FF2B5EF4-FFF2-40B4-BE49-F238E27FC236}">
                <a16:creationId xmlns:a16="http://schemas.microsoft.com/office/drawing/2014/main" id="{00000000-0008-0000-0B00-000006000000}"/>
              </a:ext>
            </a:extLst>
          </xdr:cNvPr>
          <xdr:cNvSpPr>
            <a:spLocks noChangeArrowheads="1"/>
          </xdr:cNvSpPr>
        </xdr:nvSpPr>
        <xdr:spPr bwMode="auto">
          <a:xfrm>
            <a:off x="1593" y="30"/>
            <a:ext cx="82"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000" b="1" i="0" u="none" strike="noStrike" baseline="0">
                <a:solidFill>
                  <a:srgbClr val="000000"/>
                </a:solidFill>
                <a:latin typeface="Arial"/>
                <a:cs typeface="Arial"/>
              </a:rPr>
              <a:t>Instructions:</a:t>
            </a:r>
          </a:p>
        </xdr:txBody>
      </xdr:sp>
      <xdr:sp macro="" textlink="">
        <xdr:nvSpPr>
          <xdr:cNvPr id="7" name="Rectangle 45">
            <a:extLst>
              <a:ext uri="{FF2B5EF4-FFF2-40B4-BE49-F238E27FC236}">
                <a16:creationId xmlns:a16="http://schemas.microsoft.com/office/drawing/2014/main" id="{00000000-0008-0000-0B00-000007000000}"/>
              </a:ext>
            </a:extLst>
          </xdr:cNvPr>
          <xdr:cNvSpPr>
            <a:spLocks noChangeArrowheads="1"/>
          </xdr:cNvSpPr>
        </xdr:nvSpPr>
        <xdr:spPr bwMode="auto">
          <a:xfrm>
            <a:off x="1592" y="36"/>
            <a:ext cx="112" cy="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en-US" sz="1000" b="0" i="0" u="none" strike="noStrike" baseline="0">
                <a:solidFill>
                  <a:srgbClr val="000000"/>
                </a:solidFill>
                <a:latin typeface="Arial"/>
                <a:cs typeface="Arial"/>
              </a:rPr>
              <a:t>1., 2., 3., and 4. Fill in Ledger, Business</a:t>
            </a:r>
          </a:p>
          <a:p>
            <a:pPr algn="l" rtl="0">
              <a:defRPr sz="1000"/>
            </a:pPr>
            <a:r>
              <a:rPr lang="en-US" sz="1000" b="0" i="0" u="none" strike="noStrike" baseline="0">
                <a:solidFill>
                  <a:srgbClr val="000000"/>
                </a:solidFill>
                <a:latin typeface="Arial"/>
                <a:cs typeface="Arial"/>
              </a:rPr>
              <a:t>Unit, Action, and Allocation by choosing</a:t>
            </a:r>
          </a:p>
          <a:p>
            <a:pPr algn="l" rtl="0">
              <a:defRPr sz="1000"/>
            </a:pPr>
            <a:r>
              <a:rPr lang="en-US" sz="1000" b="0" i="0" u="none" strike="noStrike" baseline="0">
                <a:solidFill>
                  <a:srgbClr val="000000"/>
                </a:solidFill>
                <a:latin typeface="Arial"/>
                <a:cs typeface="Arial"/>
              </a:rPr>
              <a:t>each from their respective drop down </a:t>
            </a:r>
          </a:p>
          <a:p>
            <a:pPr algn="l" rtl="0">
              <a:defRPr sz="1000"/>
            </a:pPr>
            <a:r>
              <a:rPr lang="en-US" sz="1000" b="0" i="0" u="none" strike="noStrike" baseline="0">
                <a:solidFill>
                  <a:srgbClr val="000000"/>
                </a:solidFill>
                <a:latin typeface="Arial"/>
                <a:cs typeface="Arial"/>
              </a:rPr>
              <a:t>options</a:t>
            </a:r>
          </a:p>
          <a:p>
            <a:pPr algn="l" rtl="0">
              <a:defRPr sz="1000"/>
            </a:pPr>
            <a:endParaRPr lang="en-US" sz="1000" b="0" i="0" u="none" strike="noStrike" baseline="0">
              <a:solidFill>
                <a:srgbClr val="000000"/>
              </a:solidFill>
              <a:latin typeface="Arial"/>
              <a:cs typeface="Arial"/>
            </a:endParaRPr>
          </a:p>
        </xdr:txBody>
      </xdr:sp>
      <xdr:sp macro="" textlink="">
        <xdr:nvSpPr>
          <xdr:cNvPr id="8" name="Rectangle 47">
            <a:extLst>
              <a:ext uri="{FF2B5EF4-FFF2-40B4-BE49-F238E27FC236}">
                <a16:creationId xmlns:a16="http://schemas.microsoft.com/office/drawing/2014/main" id="{00000000-0008-0000-0B00-000008000000}"/>
              </a:ext>
            </a:extLst>
          </xdr:cNvPr>
          <xdr:cNvSpPr>
            <a:spLocks noChangeArrowheads="1"/>
          </xdr:cNvSpPr>
        </xdr:nvSpPr>
        <xdr:spPr bwMode="auto">
          <a:xfrm>
            <a:off x="1595" y="81"/>
            <a:ext cx="0"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en-US" sz="1000" b="0" i="0" u="none" strike="noStrike" baseline="0">
              <a:solidFill>
                <a:srgbClr val="000000"/>
              </a:solidFill>
              <a:latin typeface="Arial"/>
              <a:cs typeface="Arial"/>
            </a:endParaRPr>
          </a:p>
        </xdr:txBody>
      </xdr:sp>
      <xdr:sp macro="" textlink="">
        <xdr:nvSpPr>
          <xdr:cNvPr id="9" name="Rectangle 48">
            <a:extLst>
              <a:ext uri="{FF2B5EF4-FFF2-40B4-BE49-F238E27FC236}">
                <a16:creationId xmlns:a16="http://schemas.microsoft.com/office/drawing/2014/main" id="{00000000-0008-0000-0B00-000009000000}"/>
              </a:ext>
            </a:extLst>
          </xdr:cNvPr>
          <xdr:cNvSpPr>
            <a:spLocks noChangeArrowheads="1"/>
          </xdr:cNvSpPr>
        </xdr:nvSpPr>
        <xdr:spPr bwMode="auto">
          <a:xfrm>
            <a:off x="1593" y="59"/>
            <a:ext cx="222"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en-US" sz="1000" b="0" i="0" u="none" strike="noStrike" baseline="0">
                <a:solidFill>
                  <a:srgbClr val="000000"/>
                </a:solidFill>
                <a:latin typeface="Arial"/>
                <a:cs typeface="Arial"/>
              </a:rPr>
              <a:t>5. Select a Division from the drop </a:t>
            </a:r>
          </a:p>
          <a:p>
            <a:pPr algn="l" rtl="0">
              <a:defRPr sz="1000"/>
            </a:pPr>
            <a:r>
              <a:rPr lang="en-US" sz="1000" b="0" i="0" u="none" strike="noStrike" baseline="0">
                <a:solidFill>
                  <a:srgbClr val="000000"/>
                </a:solidFill>
                <a:latin typeface="Arial"/>
                <a:cs typeface="Arial"/>
              </a:rPr>
              <a:t>down menu. Each option will be based</a:t>
            </a:r>
          </a:p>
          <a:p>
            <a:pPr algn="l" rtl="0">
              <a:defRPr sz="1000"/>
            </a:pPr>
            <a:r>
              <a:rPr lang="en-US" sz="1000" b="0" i="0" u="none" strike="noStrike" baseline="0">
                <a:solidFill>
                  <a:srgbClr val="000000"/>
                </a:solidFill>
                <a:latin typeface="Arial"/>
                <a:cs typeface="Arial"/>
              </a:rPr>
              <a:t> on the Ledger choice.</a:t>
            </a:r>
          </a:p>
        </xdr:txBody>
      </xdr:sp>
      <xdr:sp macro="" textlink="">
        <xdr:nvSpPr>
          <xdr:cNvPr id="10" name="Rectangle 49">
            <a:extLst>
              <a:ext uri="{FF2B5EF4-FFF2-40B4-BE49-F238E27FC236}">
                <a16:creationId xmlns:a16="http://schemas.microsoft.com/office/drawing/2014/main" id="{00000000-0008-0000-0B00-00000A000000}"/>
              </a:ext>
            </a:extLst>
          </xdr:cNvPr>
          <xdr:cNvSpPr>
            <a:spLocks noChangeArrowheads="1"/>
          </xdr:cNvSpPr>
        </xdr:nvSpPr>
        <xdr:spPr bwMode="auto">
          <a:xfrm>
            <a:off x="1593" y="77"/>
            <a:ext cx="225"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en-US" sz="1000" b="0" i="0" u="none" strike="noStrike" baseline="0">
                <a:solidFill>
                  <a:srgbClr val="000000"/>
                </a:solidFill>
                <a:latin typeface="Arial"/>
                <a:cs typeface="Arial"/>
              </a:rPr>
              <a:t>6., and 7. Choose a Department and</a:t>
            </a:r>
          </a:p>
          <a:p>
            <a:pPr algn="l" rtl="0">
              <a:defRPr sz="1000"/>
            </a:pPr>
            <a:r>
              <a:rPr lang="en-US" sz="1000" b="0" i="0" u="none" strike="noStrike" baseline="0">
                <a:solidFill>
                  <a:srgbClr val="000000"/>
                </a:solidFill>
                <a:latin typeface="Arial"/>
                <a:cs typeface="Arial"/>
              </a:rPr>
              <a:t> Program Description option</a:t>
            </a:r>
          </a:p>
          <a:p>
            <a:pPr algn="l" rtl="0">
              <a:defRPr sz="1000"/>
            </a:pPr>
            <a:r>
              <a:rPr lang="en-US" sz="1000" b="0" i="0" u="none" strike="noStrike" baseline="0">
                <a:solidFill>
                  <a:srgbClr val="000000"/>
                </a:solidFill>
                <a:latin typeface="Arial"/>
                <a:cs typeface="Arial"/>
              </a:rPr>
              <a:t> from the drop down</a:t>
            </a:r>
          </a:p>
        </xdr:txBody>
      </xdr:sp>
      <xdr:sp macro="" textlink="">
        <xdr:nvSpPr>
          <xdr:cNvPr id="11" name="Rectangle 50">
            <a:extLst>
              <a:ext uri="{FF2B5EF4-FFF2-40B4-BE49-F238E27FC236}">
                <a16:creationId xmlns:a16="http://schemas.microsoft.com/office/drawing/2014/main" id="{00000000-0008-0000-0B00-00000B000000}"/>
              </a:ext>
            </a:extLst>
          </xdr:cNvPr>
          <xdr:cNvSpPr>
            <a:spLocks noChangeArrowheads="1"/>
          </xdr:cNvSpPr>
        </xdr:nvSpPr>
        <xdr:spPr bwMode="auto">
          <a:xfrm>
            <a:off x="1595" y="134"/>
            <a:ext cx="0" cy="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en-US" sz="1000" b="0" i="0" u="none" strike="noStrike" baseline="0">
              <a:solidFill>
                <a:srgbClr val="000000"/>
              </a:solidFill>
              <a:latin typeface="Arial"/>
              <a:cs typeface="Arial"/>
            </a:endParaRPr>
          </a:p>
        </xdr:txBody>
      </xdr:sp>
      <xdr:sp macro="" textlink="">
        <xdr:nvSpPr>
          <xdr:cNvPr id="12" name="Rectangle 51">
            <a:extLst>
              <a:ext uri="{FF2B5EF4-FFF2-40B4-BE49-F238E27FC236}">
                <a16:creationId xmlns:a16="http://schemas.microsoft.com/office/drawing/2014/main" id="{00000000-0008-0000-0B00-00000C000000}"/>
              </a:ext>
            </a:extLst>
          </xdr:cNvPr>
          <xdr:cNvSpPr>
            <a:spLocks noChangeArrowheads="1"/>
          </xdr:cNvSpPr>
        </xdr:nvSpPr>
        <xdr:spPr bwMode="auto">
          <a:xfrm>
            <a:off x="1595" y="96"/>
            <a:ext cx="208" cy="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000" b="0" i="0" u="none" strike="noStrike" baseline="0">
                <a:solidFill>
                  <a:srgbClr val="000000"/>
                </a:solidFill>
                <a:latin typeface="Arial"/>
                <a:cs typeface="Arial"/>
              </a:rPr>
              <a:t>8. Select an Account Type from the </a:t>
            </a:r>
          </a:p>
          <a:p>
            <a:pPr algn="l" rtl="0">
              <a:defRPr sz="1000"/>
            </a:pPr>
            <a:r>
              <a:rPr lang="en-US" sz="1000" b="0" i="0" u="none" strike="noStrike" baseline="0">
                <a:solidFill>
                  <a:srgbClr val="000000"/>
                </a:solidFill>
                <a:latin typeface="Arial"/>
                <a:cs typeface="Arial"/>
              </a:rPr>
              <a:t>drop down options</a:t>
            </a:r>
          </a:p>
        </xdr:txBody>
      </xdr:sp>
      <xdr:sp macro="" textlink="">
        <xdr:nvSpPr>
          <xdr:cNvPr id="13" name="Rectangle 52">
            <a:extLst>
              <a:ext uri="{FF2B5EF4-FFF2-40B4-BE49-F238E27FC236}">
                <a16:creationId xmlns:a16="http://schemas.microsoft.com/office/drawing/2014/main" id="{00000000-0008-0000-0B00-00000D000000}"/>
              </a:ext>
            </a:extLst>
          </xdr:cNvPr>
          <xdr:cNvSpPr>
            <a:spLocks noChangeArrowheads="1"/>
          </xdr:cNvSpPr>
        </xdr:nvSpPr>
        <xdr:spPr bwMode="auto">
          <a:xfrm>
            <a:off x="1595" y="111"/>
            <a:ext cx="158" cy="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000" b="0" i="0" u="none" strike="noStrike" baseline="0">
                <a:solidFill>
                  <a:srgbClr val="000000"/>
                </a:solidFill>
                <a:latin typeface="Arial"/>
                <a:cs typeface="Arial"/>
              </a:rPr>
              <a:t>9. Enter the budget amount</a:t>
            </a:r>
          </a:p>
        </xdr:txBody>
      </xdr:sp>
      <xdr:sp macro="" textlink="">
        <xdr:nvSpPr>
          <xdr:cNvPr id="14" name="Rectangle 53">
            <a:extLst>
              <a:ext uri="{FF2B5EF4-FFF2-40B4-BE49-F238E27FC236}">
                <a16:creationId xmlns:a16="http://schemas.microsoft.com/office/drawing/2014/main" id="{00000000-0008-0000-0B00-00000E000000}"/>
              </a:ext>
            </a:extLst>
          </xdr:cNvPr>
          <xdr:cNvSpPr>
            <a:spLocks noChangeArrowheads="1"/>
          </xdr:cNvSpPr>
        </xdr:nvSpPr>
        <xdr:spPr bwMode="auto">
          <a:xfrm>
            <a:off x="1594" y="121"/>
            <a:ext cx="0" cy="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en-US" sz="1000" b="0" i="0" u="none" strike="noStrike" baseline="0">
              <a:solidFill>
                <a:srgbClr val="000000"/>
              </a:solidFill>
              <a:latin typeface="Arial"/>
              <a:cs typeface="Arial"/>
            </a:endParaRPr>
          </a:p>
        </xdr:txBody>
      </xdr:sp>
      <xdr:sp macro="" textlink="">
        <xdr:nvSpPr>
          <xdr:cNvPr id="15" name="Rectangle 54">
            <a:extLst>
              <a:ext uri="{FF2B5EF4-FFF2-40B4-BE49-F238E27FC236}">
                <a16:creationId xmlns:a16="http://schemas.microsoft.com/office/drawing/2014/main" id="{00000000-0008-0000-0B00-00000F000000}"/>
              </a:ext>
            </a:extLst>
          </xdr:cNvPr>
          <xdr:cNvSpPr>
            <a:spLocks noChangeArrowheads="1"/>
          </xdr:cNvSpPr>
        </xdr:nvSpPr>
        <xdr:spPr bwMode="auto">
          <a:xfrm>
            <a:off x="1595" y="202"/>
            <a:ext cx="0" cy="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en-US" sz="1000" b="0" i="0" u="none" strike="noStrike" baseline="0">
              <a:solidFill>
                <a:srgbClr val="000000"/>
              </a:solidFill>
              <a:latin typeface="Arial"/>
              <a:cs typeface="Arial"/>
            </a:endParaRPr>
          </a:p>
        </xdr:txBody>
      </xdr:sp>
      <xdr:sp macro="" textlink="">
        <xdr:nvSpPr>
          <xdr:cNvPr id="16" name="Rectangle 55">
            <a:extLst>
              <a:ext uri="{FF2B5EF4-FFF2-40B4-BE49-F238E27FC236}">
                <a16:creationId xmlns:a16="http://schemas.microsoft.com/office/drawing/2014/main" id="{00000000-0008-0000-0B00-000010000000}"/>
              </a:ext>
            </a:extLst>
          </xdr:cNvPr>
          <xdr:cNvSpPr>
            <a:spLocks noChangeArrowheads="1"/>
          </xdr:cNvSpPr>
        </xdr:nvSpPr>
        <xdr:spPr bwMode="auto">
          <a:xfrm>
            <a:off x="1599" y="159"/>
            <a:ext cx="0" cy="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en-US" sz="1000" b="0" i="0" u="none" strike="noStrike" baseline="0">
              <a:solidFill>
                <a:srgbClr val="000000"/>
              </a:solidFill>
              <a:latin typeface="Arial"/>
              <a:cs typeface="Arial"/>
            </a:endParaRPr>
          </a:p>
        </xdr:txBody>
      </xdr:sp>
      <xdr:sp macro="" textlink="">
        <xdr:nvSpPr>
          <xdr:cNvPr id="17" name="Line 58">
            <a:extLst>
              <a:ext uri="{FF2B5EF4-FFF2-40B4-BE49-F238E27FC236}">
                <a16:creationId xmlns:a16="http://schemas.microsoft.com/office/drawing/2014/main" id="{00000000-0008-0000-0B00-000011000000}"/>
              </a:ext>
            </a:extLst>
          </xdr:cNvPr>
          <xdr:cNvSpPr>
            <a:spLocks noChangeShapeType="1"/>
          </xdr:cNvSpPr>
        </xdr:nvSpPr>
        <xdr:spPr bwMode="auto">
          <a:xfrm flipV="1">
            <a:off x="1590" y="29"/>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18" name="Rectangle 59">
            <a:extLst>
              <a:ext uri="{FF2B5EF4-FFF2-40B4-BE49-F238E27FC236}">
                <a16:creationId xmlns:a16="http://schemas.microsoft.com/office/drawing/2014/main" id="{00000000-0008-0000-0B00-000012000000}"/>
              </a:ext>
            </a:extLst>
          </xdr:cNvPr>
          <xdr:cNvSpPr>
            <a:spLocks noChangeArrowheads="1"/>
          </xdr:cNvSpPr>
        </xdr:nvSpPr>
        <xdr:spPr bwMode="auto">
          <a:xfrm>
            <a:off x="1590" y="28"/>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9" name="Rectangle 60">
            <a:extLst>
              <a:ext uri="{FF2B5EF4-FFF2-40B4-BE49-F238E27FC236}">
                <a16:creationId xmlns:a16="http://schemas.microsoft.com/office/drawing/2014/main" id="{00000000-0008-0000-0B00-000013000000}"/>
              </a:ext>
            </a:extLst>
          </xdr:cNvPr>
          <xdr:cNvSpPr>
            <a:spLocks noChangeArrowheads="1"/>
          </xdr:cNvSpPr>
        </xdr:nvSpPr>
        <xdr:spPr bwMode="auto">
          <a:xfrm>
            <a:off x="1591" y="28"/>
            <a:ext cx="23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 name="Line 61">
            <a:extLst>
              <a:ext uri="{FF2B5EF4-FFF2-40B4-BE49-F238E27FC236}">
                <a16:creationId xmlns:a16="http://schemas.microsoft.com/office/drawing/2014/main" id="{00000000-0008-0000-0B00-000014000000}"/>
              </a:ext>
            </a:extLst>
          </xdr:cNvPr>
          <xdr:cNvSpPr>
            <a:spLocks noChangeShapeType="1"/>
          </xdr:cNvSpPr>
        </xdr:nvSpPr>
        <xdr:spPr bwMode="auto">
          <a:xfrm flipV="1">
            <a:off x="1825" y="29"/>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21" name="Rectangle 62">
            <a:extLst>
              <a:ext uri="{FF2B5EF4-FFF2-40B4-BE49-F238E27FC236}">
                <a16:creationId xmlns:a16="http://schemas.microsoft.com/office/drawing/2014/main" id="{00000000-0008-0000-0B00-000015000000}"/>
              </a:ext>
            </a:extLst>
          </xdr:cNvPr>
          <xdr:cNvSpPr>
            <a:spLocks noChangeArrowheads="1"/>
          </xdr:cNvSpPr>
        </xdr:nvSpPr>
        <xdr:spPr bwMode="auto">
          <a:xfrm>
            <a:off x="1825" y="28"/>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Line 63">
            <a:extLst>
              <a:ext uri="{FF2B5EF4-FFF2-40B4-BE49-F238E27FC236}">
                <a16:creationId xmlns:a16="http://schemas.microsoft.com/office/drawing/2014/main" id="{00000000-0008-0000-0B00-000016000000}"/>
              </a:ext>
            </a:extLst>
          </xdr:cNvPr>
          <xdr:cNvSpPr>
            <a:spLocks noChangeShapeType="1"/>
          </xdr:cNvSpPr>
        </xdr:nvSpPr>
        <xdr:spPr bwMode="auto">
          <a:xfrm>
            <a:off x="1593" y="75"/>
            <a:ext cx="233" cy="0"/>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23" name="Rectangle 64">
            <a:extLst>
              <a:ext uri="{FF2B5EF4-FFF2-40B4-BE49-F238E27FC236}">
                <a16:creationId xmlns:a16="http://schemas.microsoft.com/office/drawing/2014/main" id="{00000000-0008-0000-0B00-000017000000}"/>
              </a:ext>
            </a:extLst>
          </xdr:cNvPr>
          <xdr:cNvSpPr>
            <a:spLocks noChangeArrowheads="1"/>
          </xdr:cNvSpPr>
        </xdr:nvSpPr>
        <xdr:spPr bwMode="auto">
          <a:xfrm>
            <a:off x="1593" y="58"/>
            <a:ext cx="233"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 name="Line 65">
            <a:extLst>
              <a:ext uri="{FF2B5EF4-FFF2-40B4-BE49-F238E27FC236}">
                <a16:creationId xmlns:a16="http://schemas.microsoft.com/office/drawing/2014/main" id="{00000000-0008-0000-0B00-000018000000}"/>
              </a:ext>
            </a:extLst>
          </xdr:cNvPr>
          <xdr:cNvSpPr>
            <a:spLocks noChangeShapeType="1"/>
          </xdr:cNvSpPr>
        </xdr:nvSpPr>
        <xdr:spPr bwMode="auto">
          <a:xfrm>
            <a:off x="1593" y="93"/>
            <a:ext cx="233" cy="0"/>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25" name="Rectangle 66">
            <a:extLst>
              <a:ext uri="{FF2B5EF4-FFF2-40B4-BE49-F238E27FC236}">
                <a16:creationId xmlns:a16="http://schemas.microsoft.com/office/drawing/2014/main" id="{00000000-0008-0000-0B00-000019000000}"/>
              </a:ext>
            </a:extLst>
          </xdr:cNvPr>
          <xdr:cNvSpPr>
            <a:spLocks noChangeArrowheads="1"/>
          </xdr:cNvSpPr>
        </xdr:nvSpPr>
        <xdr:spPr bwMode="auto">
          <a:xfrm>
            <a:off x="1590" y="75"/>
            <a:ext cx="233"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 name="Line 67">
            <a:extLst>
              <a:ext uri="{FF2B5EF4-FFF2-40B4-BE49-F238E27FC236}">
                <a16:creationId xmlns:a16="http://schemas.microsoft.com/office/drawing/2014/main" id="{00000000-0008-0000-0B00-00001A000000}"/>
              </a:ext>
            </a:extLst>
          </xdr:cNvPr>
          <xdr:cNvSpPr>
            <a:spLocks noChangeShapeType="1"/>
          </xdr:cNvSpPr>
        </xdr:nvSpPr>
        <xdr:spPr bwMode="auto">
          <a:xfrm>
            <a:off x="1596" y="109"/>
            <a:ext cx="233" cy="0"/>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27" name="Rectangle 68">
            <a:extLst>
              <a:ext uri="{FF2B5EF4-FFF2-40B4-BE49-F238E27FC236}">
                <a16:creationId xmlns:a16="http://schemas.microsoft.com/office/drawing/2014/main" id="{00000000-0008-0000-0B00-00001B000000}"/>
              </a:ext>
            </a:extLst>
          </xdr:cNvPr>
          <xdr:cNvSpPr>
            <a:spLocks noChangeArrowheads="1"/>
          </xdr:cNvSpPr>
        </xdr:nvSpPr>
        <xdr:spPr bwMode="auto">
          <a:xfrm>
            <a:off x="1591" y="93"/>
            <a:ext cx="233"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Line 69">
            <a:extLst>
              <a:ext uri="{FF2B5EF4-FFF2-40B4-BE49-F238E27FC236}">
                <a16:creationId xmlns:a16="http://schemas.microsoft.com/office/drawing/2014/main" id="{00000000-0008-0000-0B00-00001C000000}"/>
              </a:ext>
            </a:extLst>
          </xdr:cNvPr>
          <xdr:cNvSpPr>
            <a:spLocks noChangeShapeType="1"/>
          </xdr:cNvSpPr>
        </xdr:nvSpPr>
        <xdr:spPr bwMode="auto">
          <a:xfrm>
            <a:off x="1592" y="108"/>
            <a:ext cx="233" cy="0"/>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29" name="Rectangle 70">
            <a:extLst>
              <a:ext uri="{FF2B5EF4-FFF2-40B4-BE49-F238E27FC236}">
                <a16:creationId xmlns:a16="http://schemas.microsoft.com/office/drawing/2014/main" id="{00000000-0008-0000-0B00-00001D000000}"/>
              </a:ext>
            </a:extLst>
          </xdr:cNvPr>
          <xdr:cNvSpPr>
            <a:spLocks noChangeArrowheads="1"/>
          </xdr:cNvSpPr>
        </xdr:nvSpPr>
        <xdr:spPr bwMode="auto">
          <a:xfrm>
            <a:off x="1589" y="107"/>
            <a:ext cx="233"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 name="Line 71">
            <a:extLst>
              <a:ext uri="{FF2B5EF4-FFF2-40B4-BE49-F238E27FC236}">
                <a16:creationId xmlns:a16="http://schemas.microsoft.com/office/drawing/2014/main" id="{00000000-0008-0000-0B00-00001E000000}"/>
              </a:ext>
            </a:extLst>
          </xdr:cNvPr>
          <xdr:cNvSpPr>
            <a:spLocks noChangeShapeType="1"/>
          </xdr:cNvSpPr>
        </xdr:nvSpPr>
        <xdr:spPr bwMode="auto">
          <a:xfrm>
            <a:off x="1588" y="118"/>
            <a:ext cx="233" cy="0"/>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1" name="Rectangle 72">
            <a:extLst>
              <a:ext uri="{FF2B5EF4-FFF2-40B4-BE49-F238E27FC236}">
                <a16:creationId xmlns:a16="http://schemas.microsoft.com/office/drawing/2014/main" id="{00000000-0008-0000-0B00-00001F000000}"/>
              </a:ext>
            </a:extLst>
          </xdr:cNvPr>
          <xdr:cNvSpPr>
            <a:spLocks noChangeArrowheads="1"/>
          </xdr:cNvSpPr>
        </xdr:nvSpPr>
        <xdr:spPr bwMode="auto">
          <a:xfrm>
            <a:off x="1590" y="118"/>
            <a:ext cx="233"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 name="Line 73">
            <a:extLst>
              <a:ext uri="{FF2B5EF4-FFF2-40B4-BE49-F238E27FC236}">
                <a16:creationId xmlns:a16="http://schemas.microsoft.com/office/drawing/2014/main" id="{00000000-0008-0000-0B00-000020000000}"/>
              </a:ext>
            </a:extLst>
          </xdr:cNvPr>
          <xdr:cNvSpPr>
            <a:spLocks noChangeShapeType="1"/>
          </xdr:cNvSpPr>
        </xdr:nvSpPr>
        <xdr:spPr bwMode="auto">
          <a:xfrm>
            <a:off x="1593" y="133"/>
            <a:ext cx="233" cy="0"/>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3" name="Rectangle 74">
            <a:extLst>
              <a:ext uri="{FF2B5EF4-FFF2-40B4-BE49-F238E27FC236}">
                <a16:creationId xmlns:a16="http://schemas.microsoft.com/office/drawing/2014/main" id="{00000000-0008-0000-0B00-000021000000}"/>
              </a:ext>
            </a:extLst>
          </xdr:cNvPr>
          <xdr:cNvSpPr>
            <a:spLocks noChangeArrowheads="1"/>
          </xdr:cNvSpPr>
        </xdr:nvSpPr>
        <xdr:spPr bwMode="auto">
          <a:xfrm>
            <a:off x="1591" y="133"/>
            <a:ext cx="233"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 name="Rectangle 76">
            <a:extLst>
              <a:ext uri="{FF2B5EF4-FFF2-40B4-BE49-F238E27FC236}">
                <a16:creationId xmlns:a16="http://schemas.microsoft.com/office/drawing/2014/main" id="{00000000-0008-0000-0B00-000022000000}"/>
              </a:ext>
            </a:extLst>
          </xdr:cNvPr>
          <xdr:cNvSpPr>
            <a:spLocks noChangeArrowheads="1"/>
          </xdr:cNvSpPr>
        </xdr:nvSpPr>
        <xdr:spPr bwMode="auto">
          <a:xfrm>
            <a:off x="1593" y="133"/>
            <a:ext cx="233"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 name="Rectangle 77">
            <a:extLst>
              <a:ext uri="{FF2B5EF4-FFF2-40B4-BE49-F238E27FC236}">
                <a16:creationId xmlns:a16="http://schemas.microsoft.com/office/drawing/2014/main" id="{00000000-0008-0000-0B00-000023000000}"/>
              </a:ext>
            </a:extLst>
          </xdr:cNvPr>
          <xdr:cNvSpPr>
            <a:spLocks noChangeArrowheads="1"/>
          </xdr:cNvSpPr>
        </xdr:nvSpPr>
        <xdr:spPr bwMode="auto">
          <a:xfrm>
            <a:off x="1591" y="28"/>
            <a:ext cx="0" cy="93"/>
          </a:xfrm>
          <a:prstGeom prst="rect">
            <a:avLst/>
          </a:prstGeom>
          <a:solidFill>
            <a:srgbClr val="000000"/>
          </a:solidFill>
          <a:ln w="22225">
            <a:solidFill>
              <a:srgbClr val="000000"/>
            </a:solidFill>
            <a:miter lim="800000"/>
            <a:headEnd/>
            <a:tailEnd/>
          </a:ln>
        </xdr:spPr>
      </xdr:sp>
      <xdr:sp macro="" textlink="">
        <xdr:nvSpPr>
          <xdr:cNvPr id="36" name="Rectangle 78">
            <a:extLst>
              <a:ext uri="{FF2B5EF4-FFF2-40B4-BE49-F238E27FC236}">
                <a16:creationId xmlns:a16="http://schemas.microsoft.com/office/drawing/2014/main" id="{00000000-0008-0000-0B00-000024000000}"/>
              </a:ext>
            </a:extLst>
          </xdr:cNvPr>
          <xdr:cNvSpPr>
            <a:spLocks noChangeArrowheads="1"/>
          </xdr:cNvSpPr>
        </xdr:nvSpPr>
        <xdr:spPr bwMode="auto">
          <a:xfrm flipV="1">
            <a:off x="1592" y="120"/>
            <a:ext cx="232" cy="1"/>
          </a:xfrm>
          <a:prstGeom prst="rect">
            <a:avLst/>
          </a:prstGeom>
          <a:solidFill>
            <a:srgbClr val="000000"/>
          </a:solidFill>
          <a:ln w="3175">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miter lim="800000"/>
            <a:headEnd/>
            <a:tailEnd/>
          </a:ln>
        </xdr:spPr>
      </xdr:sp>
      <xdr:sp macro="" textlink="">
        <xdr:nvSpPr>
          <xdr:cNvPr id="37" name="Rectangle 79">
            <a:extLst>
              <a:ext uri="{FF2B5EF4-FFF2-40B4-BE49-F238E27FC236}">
                <a16:creationId xmlns:a16="http://schemas.microsoft.com/office/drawing/2014/main" id="{00000000-0008-0000-0B00-000025000000}"/>
              </a:ext>
            </a:extLst>
          </xdr:cNvPr>
          <xdr:cNvSpPr>
            <a:spLocks noChangeArrowheads="1"/>
          </xdr:cNvSpPr>
        </xdr:nvSpPr>
        <xdr:spPr bwMode="auto">
          <a:xfrm>
            <a:off x="1824" y="28"/>
            <a:ext cx="1" cy="9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 name="Line 80">
            <a:extLst>
              <a:ext uri="{FF2B5EF4-FFF2-40B4-BE49-F238E27FC236}">
                <a16:creationId xmlns:a16="http://schemas.microsoft.com/office/drawing/2014/main" id="{00000000-0008-0000-0B00-000026000000}"/>
              </a:ext>
            </a:extLst>
          </xdr:cNvPr>
          <xdr:cNvSpPr>
            <a:spLocks noChangeShapeType="1"/>
          </xdr:cNvSpPr>
        </xdr:nvSpPr>
        <xdr:spPr bwMode="auto">
          <a:xfrm>
            <a:off x="1590" y="272"/>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39" name="Rectangle 81">
            <a:extLst>
              <a:ext uri="{FF2B5EF4-FFF2-40B4-BE49-F238E27FC236}">
                <a16:creationId xmlns:a16="http://schemas.microsoft.com/office/drawing/2014/main" id="{00000000-0008-0000-0B00-000027000000}"/>
              </a:ext>
            </a:extLst>
          </xdr:cNvPr>
          <xdr:cNvSpPr>
            <a:spLocks noChangeArrowheads="1"/>
          </xdr:cNvSpPr>
        </xdr:nvSpPr>
        <xdr:spPr bwMode="auto">
          <a:xfrm>
            <a:off x="1590" y="272"/>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 name="Line 82">
            <a:extLst>
              <a:ext uri="{FF2B5EF4-FFF2-40B4-BE49-F238E27FC236}">
                <a16:creationId xmlns:a16="http://schemas.microsoft.com/office/drawing/2014/main" id="{00000000-0008-0000-0B00-000028000000}"/>
              </a:ext>
            </a:extLst>
          </xdr:cNvPr>
          <xdr:cNvSpPr>
            <a:spLocks noChangeShapeType="1"/>
          </xdr:cNvSpPr>
        </xdr:nvSpPr>
        <xdr:spPr bwMode="auto">
          <a:xfrm>
            <a:off x="1825" y="272"/>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41" name="Rectangle 83">
            <a:extLst>
              <a:ext uri="{FF2B5EF4-FFF2-40B4-BE49-F238E27FC236}">
                <a16:creationId xmlns:a16="http://schemas.microsoft.com/office/drawing/2014/main" id="{00000000-0008-0000-0B00-000029000000}"/>
              </a:ext>
            </a:extLst>
          </xdr:cNvPr>
          <xdr:cNvSpPr>
            <a:spLocks noChangeArrowheads="1"/>
          </xdr:cNvSpPr>
        </xdr:nvSpPr>
        <xdr:spPr bwMode="auto">
          <a:xfrm>
            <a:off x="1825" y="272"/>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 name="Line 84">
            <a:extLst>
              <a:ext uri="{FF2B5EF4-FFF2-40B4-BE49-F238E27FC236}">
                <a16:creationId xmlns:a16="http://schemas.microsoft.com/office/drawing/2014/main" id="{00000000-0008-0000-0B00-00002A000000}"/>
              </a:ext>
            </a:extLst>
          </xdr:cNvPr>
          <xdr:cNvSpPr>
            <a:spLocks noChangeShapeType="1"/>
          </xdr:cNvSpPr>
        </xdr:nvSpPr>
        <xdr:spPr bwMode="auto">
          <a:xfrm>
            <a:off x="1826" y="29"/>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43" name="Rectangle 85">
            <a:extLst>
              <a:ext uri="{FF2B5EF4-FFF2-40B4-BE49-F238E27FC236}">
                <a16:creationId xmlns:a16="http://schemas.microsoft.com/office/drawing/2014/main" id="{00000000-0008-0000-0B00-00002B000000}"/>
              </a:ext>
            </a:extLst>
          </xdr:cNvPr>
          <xdr:cNvSpPr>
            <a:spLocks noChangeArrowheads="1"/>
          </xdr:cNvSpPr>
        </xdr:nvSpPr>
        <xdr:spPr bwMode="auto">
          <a:xfrm>
            <a:off x="1826" y="29"/>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 name="Line 86">
            <a:extLst>
              <a:ext uri="{FF2B5EF4-FFF2-40B4-BE49-F238E27FC236}">
                <a16:creationId xmlns:a16="http://schemas.microsoft.com/office/drawing/2014/main" id="{00000000-0008-0000-0B00-00002C000000}"/>
              </a:ext>
            </a:extLst>
          </xdr:cNvPr>
          <xdr:cNvSpPr>
            <a:spLocks noChangeShapeType="1"/>
          </xdr:cNvSpPr>
        </xdr:nvSpPr>
        <xdr:spPr bwMode="auto">
          <a:xfrm>
            <a:off x="1826" y="46"/>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45" name="Rectangle 87">
            <a:extLst>
              <a:ext uri="{FF2B5EF4-FFF2-40B4-BE49-F238E27FC236}">
                <a16:creationId xmlns:a16="http://schemas.microsoft.com/office/drawing/2014/main" id="{00000000-0008-0000-0B00-00002D000000}"/>
              </a:ext>
            </a:extLst>
          </xdr:cNvPr>
          <xdr:cNvSpPr>
            <a:spLocks noChangeArrowheads="1"/>
          </xdr:cNvSpPr>
        </xdr:nvSpPr>
        <xdr:spPr bwMode="auto">
          <a:xfrm>
            <a:off x="1826" y="46"/>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 name="Line 88">
            <a:extLst>
              <a:ext uri="{FF2B5EF4-FFF2-40B4-BE49-F238E27FC236}">
                <a16:creationId xmlns:a16="http://schemas.microsoft.com/office/drawing/2014/main" id="{00000000-0008-0000-0B00-00002E000000}"/>
              </a:ext>
            </a:extLst>
          </xdr:cNvPr>
          <xdr:cNvSpPr>
            <a:spLocks noChangeShapeType="1"/>
          </xdr:cNvSpPr>
        </xdr:nvSpPr>
        <xdr:spPr bwMode="auto">
          <a:xfrm>
            <a:off x="1826" y="98"/>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47" name="Rectangle 89">
            <a:extLst>
              <a:ext uri="{FF2B5EF4-FFF2-40B4-BE49-F238E27FC236}">
                <a16:creationId xmlns:a16="http://schemas.microsoft.com/office/drawing/2014/main" id="{00000000-0008-0000-0B00-00002F000000}"/>
              </a:ext>
            </a:extLst>
          </xdr:cNvPr>
          <xdr:cNvSpPr>
            <a:spLocks noChangeArrowheads="1"/>
          </xdr:cNvSpPr>
        </xdr:nvSpPr>
        <xdr:spPr bwMode="auto">
          <a:xfrm>
            <a:off x="1826" y="98"/>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 name="Line 90">
            <a:extLst>
              <a:ext uri="{FF2B5EF4-FFF2-40B4-BE49-F238E27FC236}">
                <a16:creationId xmlns:a16="http://schemas.microsoft.com/office/drawing/2014/main" id="{00000000-0008-0000-0B00-000030000000}"/>
              </a:ext>
            </a:extLst>
          </xdr:cNvPr>
          <xdr:cNvSpPr>
            <a:spLocks noChangeShapeType="1"/>
          </xdr:cNvSpPr>
        </xdr:nvSpPr>
        <xdr:spPr bwMode="auto">
          <a:xfrm>
            <a:off x="1826" y="115"/>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49" name="Rectangle 91">
            <a:extLst>
              <a:ext uri="{FF2B5EF4-FFF2-40B4-BE49-F238E27FC236}">
                <a16:creationId xmlns:a16="http://schemas.microsoft.com/office/drawing/2014/main" id="{00000000-0008-0000-0B00-000031000000}"/>
              </a:ext>
            </a:extLst>
          </xdr:cNvPr>
          <xdr:cNvSpPr>
            <a:spLocks noChangeArrowheads="1"/>
          </xdr:cNvSpPr>
        </xdr:nvSpPr>
        <xdr:spPr bwMode="auto">
          <a:xfrm>
            <a:off x="1826" y="115"/>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 name="Line 92">
            <a:extLst>
              <a:ext uri="{FF2B5EF4-FFF2-40B4-BE49-F238E27FC236}">
                <a16:creationId xmlns:a16="http://schemas.microsoft.com/office/drawing/2014/main" id="{00000000-0008-0000-0B00-000032000000}"/>
              </a:ext>
            </a:extLst>
          </xdr:cNvPr>
          <xdr:cNvSpPr>
            <a:spLocks noChangeShapeType="1"/>
          </xdr:cNvSpPr>
        </xdr:nvSpPr>
        <xdr:spPr bwMode="auto">
          <a:xfrm>
            <a:off x="1826" y="150"/>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51" name="Rectangle 93">
            <a:extLst>
              <a:ext uri="{FF2B5EF4-FFF2-40B4-BE49-F238E27FC236}">
                <a16:creationId xmlns:a16="http://schemas.microsoft.com/office/drawing/2014/main" id="{00000000-0008-0000-0B00-000033000000}"/>
              </a:ext>
            </a:extLst>
          </xdr:cNvPr>
          <xdr:cNvSpPr>
            <a:spLocks noChangeArrowheads="1"/>
          </xdr:cNvSpPr>
        </xdr:nvSpPr>
        <xdr:spPr bwMode="auto">
          <a:xfrm>
            <a:off x="1826" y="150"/>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 name="Line 94">
            <a:extLst>
              <a:ext uri="{FF2B5EF4-FFF2-40B4-BE49-F238E27FC236}">
                <a16:creationId xmlns:a16="http://schemas.microsoft.com/office/drawing/2014/main" id="{00000000-0008-0000-0B00-000034000000}"/>
              </a:ext>
            </a:extLst>
          </xdr:cNvPr>
          <xdr:cNvSpPr>
            <a:spLocks noChangeShapeType="1"/>
          </xdr:cNvSpPr>
        </xdr:nvSpPr>
        <xdr:spPr bwMode="auto">
          <a:xfrm>
            <a:off x="1826" y="167"/>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53" name="Rectangle 95">
            <a:extLst>
              <a:ext uri="{FF2B5EF4-FFF2-40B4-BE49-F238E27FC236}">
                <a16:creationId xmlns:a16="http://schemas.microsoft.com/office/drawing/2014/main" id="{00000000-0008-0000-0B00-000035000000}"/>
              </a:ext>
            </a:extLst>
          </xdr:cNvPr>
          <xdr:cNvSpPr>
            <a:spLocks noChangeArrowheads="1"/>
          </xdr:cNvSpPr>
        </xdr:nvSpPr>
        <xdr:spPr bwMode="auto">
          <a:xfrm>
            <a:off x="1826" y="167"/>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 name="Line 96">
            <a:extLst>
              <a:ext uri="{FF2B5EF4-FFF2-40B4-BE49-F238E27FC236}">
                <a16:creationId xmlns:a16="http://schemas.microsoft.com/office/drawing/2014/main" id="{00000000-0008-0000-0B00-000036000000}"/>
              </a:ext>
            </a:extLst>
          </xdr:cNvPr>
          <xdr:cNvSpPr>
            <a:spLocks noChangeShapeType="1"/>
          </xdr:cNvSpPr>
        </xdr:nvSpPr>
        <xdr:spPr bwMode="auto">
          <a:xfrm>
            <a:off x="1826" y="184"/>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55" name="Rectangle 97">
            <a:extLst>
              <a:ext uri="{FF2B5EF4-FFF2-40B4-BE49-F238E27FC236}">
                <a16:creationId xmlns:a16="http://schemas.microsoft.com/office/drawing/2014/main" id="{00000000-0008-0000-0B00-000037000000}"/>
              </a:ext>
            </a:extLst>
          </xdr:cNvPr>
          <xdr:cNvSpPr>
            <a:spLocks noChangeArrowheads="1"/>
          </xdr:cNvSpPr>
        </xdr:nvSpPr>
        <xdr:spPr bwMode="auto">
          <a:xfrm>
            <a:off x="1826" y="184"/>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 name="Line 98">
            <a:extLst>
              <a:ext uri="{FF2B5EF4-FFF2-40B4-BE49-F238E27FC236}">
                <a16:creationId xmlns:a16="http://schemas.microsoft.com/office/drawing/2014/main" id="{00000000-0008-0000-0B00-000038000000}"/>
              </a:ext>
            </a:extLst>
          </xdr:cNvPr>
          <xdr:cNvSpPr>
            <a:spLocks noChangeShapeType="1"/>
          </xdr:cNvSpPr>
        </xdr:nvSpPr>
        <xdr:spPr bwMode="auto">
          <a:xfrm>
            <a:off x="1826" y="218"/>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57" name="Rectangle 99">
            <a:extLst>
              <a:ext uri="{FF2B5EF4-FFF2-40B4-BE49-F238E27FC236}">
                <a16:creationId xmlns:a16="http://schemas.microsoft.com/office/drawing/2014/main" id="{00000000-0008-0000-0B00-000039000000}"/>
              </a:ext>
            </a:extLst>
          </xdr:cNvPr>
          <xdr:cNvSpPr>
            <a:spLocks noChangeArrowheads="1"/>
          </xdr:cNvSpPr>
        </xdr:nvSpPr>
        <xdr:spPr bwMode="auto">
          <a:xfrm>
            <a:off x="1826" y="218"/>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8" name="Line 100">
            <a:extLst>
              <a:ext uri="{FF2B5EF4-FFF2-40B4-BE49-F238E27FC236}">
                <a16:creationId xmlns:a16="http://schemas.microsoft.com/office/drawing/2014/main" id="{00000000-0008-0000-0B00-00003A000000}"/>
              </a:ext>
            </a:extLst>
          </xdr:cNvPr>
          <xdr:cNvSpPr>
            <a:spLocks noChangeShapeType="1"/>
          </xdr:cNvSpPr>
        </xdr:nvSpPr>
        <xdr:spPr bwMode="auto">
          <a:xfrm>
            <a:off x="1826" y="236"/>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59" name="Rectangle 101">
            <a:extLst>
              <a:ext uri="{FF2B5EF4-FFF2-40B4-BE49-F238E27FC236}">
                <a16:creationId xmlns:a16="http://schemas.microsoft.com/office/drawing/2014/main" id="{00000000-0008-0000-0B00-00003B000000}"/>
              </a:ext>
            </a:extLst>
          </xdr:cNvPr>
          <xdr:cNvSpPr>
            <a:spLocks noChangeArrowheads="1"/>
          </xdr:cNvSpPr>
        </xdr:nvSpPr>
        <xdr:spPr bwMode="auto">
          <a:xfrm>
            <a:off x="1826" y="236"/>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0" name="Line 102">
            <a:extLst>
              <a:ext uri="{FF2B5EF4-FFF2-40B4-BE49-F238E27FC236}">
                <a16:creationId xmlns:a16="http://schemas.microsoft.com/office/drawing/2014/main" id="{00000000-0008-0000-0B00-00003C000000}"/>
              </a:ext>
            </a:extLst>
          </xdr:cNvPr>
          <xdr:cNvSpPr>
            <a:spLocks noChangeShapeType="1"/>
          </xdr:cNvSpPr>
        </xdr:nvSpPr>
        <xdr:spPr bwMode="auto">
          <a:xfrm>
            <a:off x="1826" y="271"/>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61" name="Rectangle 103">
            <a:extLst>
              <a:ext uri="{FF2B5EF4-FFF2-40B4-BE49-F238E27FC236}">
                <a16:creationId xmlns:a16="http://schemas.microsoft.com/office/drawing/2014/main" id="{00000000-0008-0000-0B00-00003D000000}"/>
              </a:ext>
            </a:extLst>
          </xdr:cNvPr>
          <xdr:cNvSpPr>
            <a:spLocks noChangeArrowheads="1"/>
          </xdr:cNvSpPr>
        </xdr:nvSpPr>
        <xdr:spPr bwMode="auto">
          <a:xfrm>
            <a:off x="1826" y="271"/>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oneCellAnchor>
    <xdr:from>
      <xdr:col>5</xdr:col>
      <xdr:colOff>1957916</xdr:colOff>
      <xdr:row>1</xdr:row>
      <xdr:rowOff>42334</xdr:rowOff>
    </xdr:from>
    <xdr:ext cx="1248833" cy="1143000"/>
    <xdr:sp macro="" textlink="">
      <xdr:nvSpPr>
        <xdr:cNvPr id="63" name="Rectangle 62">
          <a:extLst>
            <a:ext uri="{FF2B5EF4-FFF2-40B4-BE49-F238E27FC236}">
              <a16:creationId xmlns:a16="http://schemas.microsoft.com/office/drawing/2014/main" id="{00000000-0008-0000-0B00-00003F000000}"/>
            </a:ext>
          </a:extLst>
        </xdr:cNvPr>
        <xdr:cNvSpPr/>
      </xdr:nvSpPr>
      <xdr:spPr>
        <a:xfrm>
          <a:off x="5312833" y="232834"/>
          <a:ext cx="1248833" cy="1143000"/>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none" lIns="91440" tIns="45720" rIns="91440" bIns="45720">
          <a:noAutofit/>
        </a:bodyPr>
        <a:lstStyle/>
        <a:p>
          <a:pPr algn="ctr"/>
          <a:r>
            <a:rPr lang="en-US" sz="7000" b="1" cap="none" spc="50">
              <a:ln w="0">
                <a:solidFill>
                  <a:schemeClr val="tx1"/>
                </a:solidFill>
              </a:ln>
              <a:gradFill flip="none" rotWithShape="1">
                <a:gsLst>
                  <a:gs pos="0">
                    <a:schemeClr val="accent1">
                      <a:lumMod val="60000"/>
                      <a:lumOff val="40000"/>
                      <a:tint val="66000"/>
                      <a:satMod val="160000"/>
                    </a:schemeClr>
                  </a:gs>
                  <a:gs pos="50000">
                    <a:schemeClr val="accent1">
                      <a:lumMod val="60000"/>
                      <a:lumOff val="40000"/>
                      <a:tint val="44500"/>
                      <a:satMod val="160000"/>
                    </a:schemeClr>
                  </a:gs>
                  <a:gs pos="100000">
                    <a:schemeClr val="accent1">
                      <a:lumMod val="60000"/>
                      <a:lumOff val="40000"/>
                      <a:tint val="23500"/>
                      <a:satMod val="160000"/>
                    </a:schemeClr>
                  </a:gs>
                </a:gsLst>
                <a:path path="circle">
                  <a:fillToRect r="100000" b="100000"/>
                </a:path>
                <a:tileRect l="-100000" t="-100000"/>
              </a:gradFill>
              <a:effectLst>
                <a:innerShdw blurRad="63500" dist="50800" dir="18900000">
                  <a:prstClr val="black">
                    <a:alpha val="50000"/>
                  </a:prstClr>
                </a:innerShdw>
              </a:effectLst>
            </a:rPr>
            <a:t>SAMPLE</a:t>
          </a:r>
          <a:r>
            <a:rPr lang="en-US" sz="8000" b="1" cap="none" spc="50" baseline="0">
              <a:ln w="0">
                <a:solidFill>
                  <a:schemeClr val="tx1"/>
                </a:solidFill>
              </a:ln>
              <a:gradFill flip="none" rotWithShape="1">
                <a:gsLst>
                  <a:gs pos="0">
                    <a:schemeClr val="accent1">
                      <a:lumMod val="60000"/>
                      <a:lumOff val="40000"/>
                      <a:tint val="66000"/>
                      <a:satMod val="160000"/>
                    </a:schemeClr>
                  </a:gs>
                  <a:gs pos="50000">
                    <a:schemeClr val="accent1">
                      <a:lumMod val="60000"/>
                      <a:lumOff val="40000"/>
                      <a:tint val="44500"/>
                      <a:satMod val="160000"/>
                    </a:schemeClr>
                  </a:gs>
                  <a:gs pos="100000">
                    <a:schemeClr val="accent1">
                      <a:lumMod val="60000"/>
                      <a:lumOff val="40000"/>
                      <a:tint val="23500"/>
                      <a:satMod val="160000"/>
                    </a:schemeClr>
                  </a:gs>
                </a:gsLst>
                <a:path path="circle">
                  <a:fillToRect r="100000" b="100000"/>
                </a:path>
                <a:tileRect l="-100000" t="-100000"/>
              </a:gradFill>
              <a:effectLst>
                <a:innerShdw blurRad="63500" dist="50800" dir="18900000">
                  <a:prstClr val="black">
                    <a:alpha val="50000"/>
                  </a:prstClr>
                </a:innerShdw>
              </a:effectLst>
            </a:rPr>
            <a:t> PAGE</a:t>
          </a:r>
          <a:endParaRPr lang="en-US" sz="8000" b="1" cap="none" spc="50">
            <a:ln w="0">
              <a:solidFill>
                <a:schemeClr val="tx1"/>
              </a:solidFill>
            </a:ln>
            <a:gradFill flip="none" rotWithShape="1">
              <a:gsLst>
                <a:gs pos="0">
                  <a:schemeClr val="accent1">
                    <a:lumMod val="60000"/>
                    <a:lumOff val="40000"/>
                    <a:tint val="66000"/>
                    <a:satMod val="160000"/>
                  </a:schemeClr>
                </a:gs>
                <a:gs pos="50000">
                  <a:schemeClr val="accent1">
                    <a:lumMod val="60000"/>
                    <a:lumOff val="40000"/>
                    <a:tint val="44500"/>
                    <a:satMod val="160000"/>
                  </a:schemeClr>
                </a:gs>
                <a:gs pos="100000">
                  <a:schemeClr val="accent1">
                    <a:lumMod val="60000"/>
                    <a:lumOff val="40000"/>
                    <a:tint val="23500"/>
                    <a:satMod val="160000"/>
                  </a:schemeClr>
                </a:gs>
              </a:gsLst>
              <a:path path="circle">
                <a:fillToRect r="100000" b="100000"/>
              </a:path>
              <a:tileRect l="-100000" t="-100000"/>
            </a:gradFill>
            <a:effectLst>
              <a:innerShdw blurRad="63500" dist="50800" dir="18900000">
                <a:prstClr val="black">
                  <a:alpha val="50000"/>
                </a:prstClr>
              </a:innerShdw>
            </a:effectLst>
          </a:endParaRPr>
        </a:p>
      </xdr:txBody>
    </xdr:sp>
    <xdr:clientData/>
  </xdr:oneCellAnchor>
  <xdr:oneCellAnchor>
    <xdr:from>
      <xdr:col>9</xdr:col>
      <xdr:colOff>751416</xdr:colOff>
      <xdr:row>20</xdr:row>
      <xdr:rowOff>42335</xdr:rowOff>
    </xdr:from>
    <xdr:ext cx="5001510" cy="687916"/>
    <xdr:sp macro="" textlink="">
      <xdr:nvSpPr>
        <xdr:cNvPr id="65" name="Rectangle 64">
          <a:extLst>
            <a:ext uri="{FF2B5EF4-FFF2-40B4-BE49-F238E27FC236}">
              <a16:creationId xmlns:a16="http://schemas.microsoft.com/office/drawing/2014/main" id="{00000000-0008-0000-0B00-000041000000}"/>
            </a:ext>
          </a:extLst>
        </xdr:cNvPr>
        <xdr:cNvSpPr/>
      </xdr:nvSpPr>
      <xdr:spPr>
        <a:xfrm>
          <a:off x="9630833" y="5831418"/>
          <a:ext cx="5001510" cy="687916"/>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none" lIns="91440" tIns="45720" rIns="91440" bIns="45720">
          <a:noAutofit/>
        </a:bodyPr>
        <a:lstStyle/>
        <a:p>
          <a:pPr algn="ctr"/>
          <a:r>
            <a:rPr lang="en-US" sz="7000" b="1" cap="none" spc="50">
              <a:ln w="0">
                <a:solidFill>
                  <a:schemeClr val="tx1"/>
                </a:solidFill>
              </a:ln>
              <a:gradFill flip="none" rotWithShape="1">
                <a:gsLst>
                  <a:gs pos="0">
                    <a:schemeClr val="accent1">
                      <a:lumMod val="60000"/>
                      <a:lumOff val="40000"/>
                      <a:tint val="66000"/>
                      <a:satMod val="160000"/>
                    </a:schemeClr>
                  </a:gs>
                  <a:gs pos="50000">
                    <a:schemeClr val="accent1">
                      <a:lumMod val="60000"/>
                      <a:lumOff val="40000"/>
                      <a:tint val="44500"/>
                      <a:satMod val="160000"/>
                    </a:schemeClr>
                  </a:gs>
                  <a:gs pos="100000">
                    <a:schemeClr val="accent1">
                      <a:lumMod val="60000"/>
                      <a:lumOff val="40000"/>
                      <a:tint val="23500"/>
                      <a:satMod val="160000"/>
                    </a:schemeClr>
                  </a:gs>
                </a:gsLst>
                <a:path path="circle">
                  <a:fillToRect r="100000" b="100000"/>
                </a:path>
                <a:tileRect l="-100000" t="-100000"/>
              </a:gradFill>
              <a:effectLst>
                <a:innerShdw blurRad="63500" dist="50800" dir="18900000">
                  <a:prstClr val="black">
                    <a:alpha val="50000"/>
                  </a:prstClr>
                </a:innerShdw>
              </a:effectLst>
            </a:rPr>
            <a:t>SAMPLE</a:t>
          </a:r>
          <a:r>
            <a:rPr lang="en-US" sz="7000" b="1" cap="none" spc="50" baseline="0">
              <a:ln w="0">
                <a:solidFill>
                  <a:schemeClr val="tx1"/>
                </a:solidFill>
              </a:ln>
              <a:gradFill flip="none" rotWithShape="1">
                <a:gsLst>
                  <a:gs pos="0">
                    <a:schemeClr val="accent1">
                      <a:lumMod val="60000"/>
                      <a:lumOff val="40000"/>
                      <a:tint val="66000"/>
                      <a:satMod val="160000"/>
                    </a:schemeClr>
                  </a:gs>
                  <a:gs pos="50000">
                    <a:schemeClr val="accent1">
                      <a:lumMod val="60000"/>
                      <a:lumOff val="40000"/>
                      <a:tint val="44500"/>
                      <a:satMod val="160000"/>
                    </a:schemeClr>
                  </a:gs>
                  <a:gs pos="100000">
                    <a:schemeClr val="accent1">
                      <a:lumMod val="60000"/>
                      <a:lumOff val="40000"/>
                      <a:tint val="23500"/>
                      <a:satMod val="160000"/>
                    </a:schemeClr>
                  </a:gs>
                </a:gsLst>
                <a:path path="circle">
                  <a:fillToRect r="100000" b="100000"/>
                </a:path>
                <a:tileRect l="-100000" t="-100000"/>
              </a:gradFill>
              <a:effectLst>
                <a:innerShdw blurRad="63500" dist="50800" dir="18900000">
                  <a:prstClr val="black">
                    <a:alpha val="50000"/>
                  </a:prstClr>
                </a:innerShdw>
              </a:effectLst>
            </a:rPr>
            <a:t> PAGE</a:t>
          </a:r>
          <a:endParaRPr lang="en-US" sz="7000" b="1" cap="none" spc="50">
            <a:ln w="0">
              <a:solidFill>
                <a:schemeClr val="tx1"/>
              </a:solidFill>
            </a:ln>
            <a:gradFill flip="none" rotWithShape="1">
              <a:gsLst>
                <a:gs pos="0">
                  <a:schemeClr val="accent1">
                    <a:lumMod val="60000"/>
                    <a:lumOff val="40000"/>
                    <a:tint val="66000"/>
                    <a:satMod val="160000"/>
                  </a:schemeClr>
                </a:gs>
                <a:gs pos="50000">
                  <a:schemeClr val="accent1">
                    <a:lumMod val="60000"/>
                    <a:lumOff val="40000"/>
                    <a:tint val="44500"/>
                    <a:satMod val="160000"/>
                  </a:schemeClr>
                </a:gs>
                <a:gs pos="100000">
                  <a:schemeClr val="accent1">
                    <a:lumMod val="60000"/>
                    <a:lumOff val="40000"/>
                    <a:tint val="23500"/>
                    <a:satMod val="160000"/>
                  </a:schemeClr>
                </a:gs>
              </a:gsLst>
              <a:path path="circle">
                <a:fillToRect r="100000" b="100000"/>
              </a:path>
              <a:tileRect l="-100000" t="-100000"/>
            </a:gradFill>
            <a:effectLst>
              <a:innerShdw blurRad="63500" dist="50800" dir="18900000">
                <a:prstClr val="black">
                  <a:alpha val="50000"/>
                </a:prstClr>
              </a:innerShdw>
            </a:effectLst>
          </a:endParaRPr>
        </a:p>
      </xdr:txBody>
    </xdr:sp>
    <xdr:clientData/>
  </xdr:oneCellAnchor>
  <xdr:oneCellAnchor>
    <xdr:from>
      <xdr:col>12</xdr:col>
      <xdr:colOff>539749</xdr:colOff>
      <xdr:row>6</xdr:row>
      <xdr:rowOff>211668</xdr:rowOff>
    </xdr:from>
    <xdr:ext cx="3371677" cy="328082"/>
    <xdr:sp macro="" textlink="">
      <xdr:nvSpPr>
        <xdr:cNvPr id="66" name="Rectangle 65">
          <a:extLst>
            <a:ext uri="{FF2B5EF4-FFF2-40B4-BE49-F238E27FC236}">
              <a16:creationId xmlns:a16="http://schemas.microsoft.com/office/drawing/2014/main" id="{00000000-0008-0000-0B00-000042000000}"/>
            </a:ext>
          </a:extLst>
        </xdr:cNvPr>
        <xdr:cNvSpPr/>
      </xdr:nvSpPr>
      <xdr:spPr>
        <a:xfrm>
          <a:off x="12826999" y="1746251"/>
          <a:ext cx="3371677" cy="328082"/>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none" lIns="91440" tIns="45720" rIns="91440" bIns="45720">
          <a:noAutofit/>
        </a:bodyPr>
        <a:lstStyle/>
        <a:p>
          <a:pPr algn="ctr"/>
          <a:r>
            <a:rPr lang="en-US" sz="7000" b="1" cap="none" spc="50">
              <a:ln w="0">
                <a:solidFill>
                  <a:schemeClr val="tx1"/>
                </a:solidFill>
              </a:ln>
              <a:gradFill flip="none" rotWithShape="1">
                <a:gsLst>
                  <a:gs pos="0">
                    <a:schemeClr val="accent1">
                      <a:lumMod val="60000"/>
                      <a:lumOff val="40000"/>
                      <a:tint val="66000"/>
                      <a:satMod val="160000"/>
                    </a:schemeClr>
                  </a:gs>
                  <a:gs pos="50000">
                    <a:schemeClr val="accent1">
                      <a:lumMod val="60000"/>
                      <a:lumOff val="40000"/>
                      <a:tint val="44500"/>
                      <a:satMod val="160000"/>
                    </a:schemeClr>
                  </a:gs>
                  <a:gs pos="100000">
                    <a:schemeClr val="accent1">
                      <a:lumMod val="60000"/>
                      <a:lumOff val="40000"/>
                      <a:tint val="23500"/>
                      <a:satMod val="160000"/>
                    </a:schemeClr>
                  </a:gs>
                </a:gsLst>
                <a:path path="circle">
                  <a:fillToRect r="100000" b="100000"/>
                </a:path>
                <a:tileRect l="-100000" t="-100000"/>
              </a:gradFill>
              <a:effectLst>
                <a:innerShdw blurRad="63500" dist="50800" dir="18900000">
                  <a:prstClr val="black">
                    <a:alpha val="50000"/>
                  </a:prstClr>
                </a:innerShdw>
              </a:effectLst>
            </a:rPr>
            <a:t>SAMPLE</a:t>
          </a:r>
          <a:r>
            <a:rPr lang="en-US" sz="7000" b="1" cap="none" spc="50" baseline="0">
              <a:ln w="0">
                <a:solidFill>
                  <a:schemeClr val="tx1"/>
                </a:solidFill>
              </a:ln>
              <a:gradFill flip="none" rotWithShape="1">
                <a:gsLst>
                  <a:gs pos="0">
                    <a:schemeClr val="accent1">
                      <a:lumMod val="60000"/>
                      <a:lumOff val="40000"/>
                      <a:tint val="66000"/>
                      <a:satMod val="160000"/>
                    </a:schemeClr>
                  </a:gs>
                  <a:gs pos="50000">
                    <a:schemeClr val="accent1">
                      <a:lumMod val="60000"/>
                      <a:lumOff val="40000"/>
                      <a:tint val="44500"/>
                      <a:satMod val="160000"/>
                    </a:schemeClr>
                  </a:gs>
                  <a:gs pos="100000">
                    <a:schemeClr val="accent1">
                      <a:lumMod val="60000"/>
                      <a:lumOff val="40000"/>
                      <a:tint val="23500"/>
                      <a:satMod val="160000"/>
                    </a:schemeClr>
                  </a:gs>
                </a:gsLst>
                <a:path path="circle">
                  <a:fillToRect r="100000" b="100000"/>
                </a:path>
                <a:tileRect l="-100000" t="-100000"/>
              </a:gradFill>
              <a:effectLst>
                <a:innerShdw blurRad="63500" dist="50800" dir="18900000">
                  <a:prstClr val="black">
                    <a:alpha val="50000"/>
                  </a:prstClr>
                </a:innerShdw>
              </a:effectLst>
            </a:rPr>
            <a:t> PAGE</a:t>
          </a:r>
          <a:endParaRPr lang="en-US" sz="7000" b="1" cap="none" spc="50">
            <a:ln w="0">
              <a:solidFill>
                <a:schemeClr val="tx1"/>
              </a:solidFill>
            </a:ln>
            <a:gradFill flip="none" rotWithShape="1">
              <a:gsLst>
                <a:gs pos="0">
                  <a:schemeClr val="accent1">
                    <a:lumMod val="60000"/>
                    <a:lumOff val="40000"/>
                    <a:tint val="66000"/>
                    <a:satMod val="160000"/>
                  </a:schemeClr>
                </a:gs>
                <a:gs pos="50000">
                  <a:schemeClr val="accent1">
                    <a:lumMod val="60000"/>
                    <a:lumOff val="40000"/>
                    <a:tint val="44500"/>
                    <a:satMod val="160000"/>
                  </a:schemeClr>
                </a:gs>
                <a:gs pos="100000">
                  <a:schemeClr val="accent1">
                    <a:lumMod val="60000"/>
                    <a:lumOff val="40000"/>
                    <a:tint val="23500"/>
                    <a:satMod val="160000"/>
                  </a:schemeClr>
                </a:gs>
              </a:gsLst>
              <a:path path="circle">
                <a:fillToRect r="100000" b="100000"/>
              </a:path>
              <a:tileRect l="-100000" t="-100000"/>
            </a:gradFill>
            <a:effectLst>
              <a:innerShdw blurRad="63500" dist="50800" dir="18900000">
                <a:prstClr val="black">
                  <a:alpha val="50000"/>
                </a:prstClr>
              </a:innerShdw>
            </a:effectLst>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13606</xdr:rowOff>
    </xdr:from>
    <xdr:to>
      <xdr:col>4</xdr:col>
      <xdr:colOff>838200</xdr:colOff>
      <xdr:row>6</xdr:row>
      <xdr:rowOff>2380</xdr:rowOff>
    </xdr:to>
    <xdr:pic>
      <xdr:nvPicPr>
        <xdr:cNvPr id="56" name="Picture 72">
          <a:extLst>
            <a:ext uri="{FF2B5EF4-FFF2-40B4-BE49-F238E27FC236}">
              <a16:creationId xmlns:a16="http://schemas.microsoft.com/office/drawing/2014/main" id="{00000000-0008-0000-0C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06"/>
          <a:ext cx="1857375" cy="13603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249011</xdr:colOff>
      <xdr:row>1</xdr:row>
      <xdr:rowOff>176214</xdr:rowOff>
    </xdr:from>
    <xdr:ext cx="2253682" cy="1928812"/>
    <xdr:pic>
      <xdr:nvPicPr>
        <xdr:cNvPr id="71" name="Picture 70">
          <a:extLst>
            <a:ext uri="{FF2B5EF4-FFF2-40B4-BE49-F238E27FC236}">
              <a16:creationId xmlns:a16="http://schemas.microsoft.com/office/drawing/2014/main" id="{00000000-0008-0000-0C00-000047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1361" y="366714"/>
          <a:ext cx="2253682" cy="1928812"/>
        </a:xfrm>
        <a:prstGeom prst="rect">
          <a:avLst/>
        </a:prstGeom>
        <a:noFill/>
        <a:ln>
          <a:noFill/>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herrera.BC\Desktop\Copy%20of%20NEW-%20FY20%20Tax-Levy%20Modification%20For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herrera.BC\AppData\Local\Microsoft\Windows\Temporary%20Internet%20Files\Content.Outlook\S0SIE31L\NEW-%20FY20%20Tax-Levy%20Modification%20Form.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zheng\AppData\Local\Microsoft\Windows\Temporary%20Internet%20Files\Content.Outlook\087O20GE\Budget%20Mod%20-%20From%2070001%20(10481)%20OTPS%20to%2080259%20OTPS%20($4136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form"/>
      <sheetName val="Sheet1"/>
      <sheetName val="tree"/>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form-original"/>
      <sheetName val="Budget form-NTL updated"/>
      <sheetName val="Budget form-START"/>
      <sheetName val="Budget form-ALL"/>
      <sheetName val="Sheet2"/>
      <sheetName val="Non Tax-Levy"/>
      <sheetName val="Tax Levy"/>
      <sheetName val="IFR"/>
      <sheetName val="BAR Dept Tree"/>
      <sheetName val="Non Tax Levy"/>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form-original"/>
      <sheetName val="Budget form-NTL updated"/>
      <sheetName val="Budget form_SAMPLE PAGE"/>
      <sheetName val="Budget form"/>
      <sheetName val="Budget form-ALL"/>
      <sheetName val="IFR"/>
      <sheetName val="Tax Levy"/>
      <sheetName val="Budget form- Starter Page"/>
      <sheetName val="budg form data "/>
      <sheetName val="BAR Dept Tree-old"/>
      <sheetName val="Non Tax-Lev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00000000-0016-0000-0C00-000000000000}" autoFormatId="0" applyNumberFormats="0" applyBorderFormats="0" applyFontFormats="1" applyPatternFormats="1" applyAlignmentFormats="0" applyWidthHeightFormats="0">
  <queryTableRefresh preserveSortFilterLayout="0" nextId="22">
    <queryTableFields count="21">
      <queryTableField id="1" name="Data.Ledger" tableColumnId="43"/>
      <queryTableField id="2" name="Data.Division" tableColumnId="44"/>
      <queryTableField id="3" name="Data.CUNYFIRST GL Dept. Description                     (University Shared)" tableColumnId="45"/>
      <queryTableField id="4" name="Data.Fund" tableColumnId="46"/>
      <queryTableField id="5" name="Data.Business Unit" tableColumnId="47"/>
      <queryTableField id="6" name="Data.use for Vlookup Division" tableColumnId="48"/>
      <queryTableField id="7" name="Data.CUNYFIRST GL Dept Code" tableColumnId="49"/>
      <queryTableField id="8" name="Data.CUNYFIRST GL Dept Code2" tableColumnId="50"/>
      <queryTableField id="9" name="Data.CUNYFIRST GL Dept. Description                     (University Shared)3" tableColumnId="51"/>
      <queryTableField id="10" name="Data.CUNYFIRST HCM Dept Code" tableColumnId="52"/>
      <queryTableField id="11" name="Data.CUNYFIRST HCM Dept Description" tableColumnId="53"/>
      <queryTableField id="12" name="Data.Major Purpose" tableColumnId="54"/>
      <queryTableField id="13" name="Data.Major Purpose Descr" tableColumnId="55"/>
      <queryTableField id="14" name="Data.Opearting Unit Descr" tableColumnId="56"/>
      <queryTableField id="15" name="Data.Operating Unit " tableColumnId="57"/>
      <queryTableField id="16" name="Data.Program Code Descr" tableColumnId="58"/>
      <queryTableField id="17" name="Data.Program " tableColumnId="59"/>
      <queryTableField id="18" name="Data.Funding Source Descr" tableColumnId="60"/>
      <queryTableField id="19" name="Data.Funding Source" tableColumnId="61"/>
      <queryTableField id="20" name="Data. Special Initiatives Descr" tableColumnId="62"/>
      <queryTableField id="21" name="Data.Special Initiatives " tableColumnId="63"/>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2" connectionId="8" xr16:uid="{E76CA7C0-4161-418E-922D-726E1F1C7A84}" autoFormatId="16" applyNumberFormats="0" applyBorderFormats="0" applyFontFormats="0" applyPatternFormats="0" applyAlignmentFormats="0" applyWidthHeightFormats="0">
  <queryTableRefresh nextId="2">
    <queryTableFields count="1">
      <queryTableField id="1" name="Date" tableColumnId="1"/>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12" xr16:uid="{0A10E19E-7027-414E-86F6-A0ACCE30EC19}" autoFormatId="16" applyNumberFormats="0" applyBorderFormats="0" applyFontFormats="0" applyPatternFormats="0" applyAlignmentFormats="0" applyWidthHeightFormats="0">
  <queryTableRefresh nextId="10">
    <queryTableFields count="5">
      <queryTableField id="5" name="Program, Spec Init, OU Description" tableColumnId="5"/>
      <queryTableField id="6" name="Codes" tableColumnId="6"/>
      <queryTableField id="3" name="Type" tableColumnId="3"/>
      <queryTableField id="4" name="Code Descriptions" tableColumnId="4"/>
      <queryTableField id="7" name="Description" tableColumnId="7"/>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9" xr16:uid="{00000000-0016-0000-0D00-000001000000}" autoFormatId="0" applyNumberFormats="0" applyBorderFormats="0" applyFontFormats="1" applyPatternFormats="1" applyAlignmentFormats="0" applyWidthHeightFormats="0">
  <queryTableRefresh preserveSortFilterLayout="0" nextId="2">
    <queryTableFields count="1">
      <queryTableField id="1" name="Column1" tableColumnId="2"/>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10" xr16:uid="{00000000-0016-0000-0E00-000002000000}" autoFormatId="0" applyNumberFormats="0" applyBorderFormats="0" applyFontFormats="1" applyPatternFormats="1" applyAlignmentFormats="0" applyWidthHeightFormats="0">
  <queryTableRefresh preserveSortFilterLayout="0" nextId="2">
    <queryTableFields count="1">
      <queryTableField id="1" name="Tax Levy" tableColumnId="2"/>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11" xr16:uid="{00000000-0016-0000-0F00-000003000000}" autoFormatId="0" applyNumberFormats="0" applyBorderFormats="0" applyFontFormats="1" applyPatternFormats="1" applyAlignmentFormats="0" applyWidthHeightFormats="0">
  <queryTableRefresh preserveSortFilterLayout="0" nextId="19">
    <queryTableFields count="12">
      <queryTableField id="1" name="Tax Levy\Acad Aff" tableColumnId="19"/>
      <queryTableField id="2" name="Tax Levy\VPEM" tableColumnId="20"/>
      <queryTableField id="3" name="Tax Levy\MSPIA" tableColumnId="21"/>
      <queryTableField id="4" name="Tax Levy\OCM" tableColumnId="22"/>
      <queryTableField id="5" name="Tax Levy\President" tableColumnId="23"/>
      <queryTableField id="6" name="Tax Levy\VPAF" tableColumnId="24"/>
      <queryTableField id="7" name="Tax Levy\VPCA" tableColumnId="25"/>
      <queryTableField id="8" name="Tax Levy\VPISD" tableColumnId="26"/>
      <queryTableField id="9" name="Tax Levy\VPSA" tableColumnId="27"/>
      <queryTableField id="10" name="Tax Levy\WSAS" tableColumnId="28"/>
      <queryTableField id="11" name="Tax Levy\ZSB" tableColumnId="29"/>
      <queryTableField id="12" name="Tax Levy\WSAS " tableColumnId="30"/>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asterData" displayName="MasterData" ref="A1:U104" tableType="queryTable" totalsRowShown="0">
  <autoFilter ref="A1:U104" xr:uid="{00000000-000C-0000-FFFF-FFFF00000000}"/>
  <tableColumns count="21">
    <tableColumn id="43" xr3:uid="{272BDF63-B5FF-4A2F-8B37-64D7C174C57E}" uniqueName="43" name="Data.Ledger" queryTableFieldId="1"/>
    <tableColumn id="44" xr3:uid="{EAB895E3-64B6-46B8-90CC-EC02F01F4162}" uniqueName="44" name="Data.Division" queryTableFieldId="2"/>
    <tableColumn id="45" xr3:uid="{7973E02A-DC2C-4CF6-859B-950860FC2A02}" uniqueName="45" name="Data.CUNYFIRST GL Dept. Description                     (University Shared)" queryTableFieldId="3"/>
    <tableColumn id="46" xr3:uid="{9473D065-9B0D-4D0B-AF15-D859B755E82F}" uniqueName="46" name="Data.Fund" queryTableFieldId="4"/>
    <tableColumn id="47" xr3:uid="{BC884E59-497D-44AF-8432-CB19AB4A5587}" uniqueName="47" name="Data.Business Unit" queryTableFieldId="5"/>
    <tableColumn id="48" xr3:uid="{3C120E7C-EEF0-4C5F-B5C5-C0F2D4322E77}" uniqueName="48" name="Data.use for Vlookup Division" queryTableFieldId="6"/>
    <tableColumn id="49" xr3:uid="{849A57C0-08F7-4EC1-82E9-1FFEFF16223F}" uniqueName="49" name="Data.CUNYFIRST GL Dept Code" queryTableFieldId="7"/>
    <tableColumn id="50" xr3:uid="{DE5C3167-7DB5-4030-8859-BC3146401D0E}" uniqueName="50" name="Data.CUNYFIRST GL Dept Code2" queryTableFieldId="8"/>
    <tableColumn id="51" xr3:uid="{22F5A065-EC29-472F-A99E-2EDF58945049}" uniqueName="51" name="Data.CUNYFIRST GL Dept. Description                     (University Shared)3" queryTableFieldId="9"/>
    <tableColumn id="52" xr3:uid="{E3E1B9FB-1DE3-4228-86BE-6D6343735CB6}" uniqueName="52" name="Data.CUNYFIRST HCM Dept Code" queryTableFieldId="10"/>
    <tableColumn id="53" xr3:uid="{9938799C-8DBF-4A56-A4D4-3108F28465AA}" uniqueName="53" name="Data.CUNYFIRST HCM Dept Description" queryTableFieldId="11"/>
    <tableColumn id="54" xr3:uid="{70ACCF43-96A8-48DA-A620-1009A546236C}" uniqueName="54" name="Data.Major Purpose" queryTableFieldId="12"/>
    <tableColumn id="55" xr3:uid="{D7E931CE-3DE0-4862-A71D-38D247031E64}" uniqueName="55" name="Data.Major Purpose Descr" queryTableFieldId="13"/>
    <tableColumn id="56" xr3:uid="{4A4C7EE0-B7C0-495C-BE5E-747B0329E0DD}" uniqueName="56" name="Data.Opearting Unit Descr" queryTableFieldId="14"/>
    <tableColumn id="57" xr3:uid="{C222C6AA-FD8A-47F4-A3D4-285F6A4B3ED0}" uniqueName="57" name="Data.Operating Unit " queryTableFieldId="15"/>
    <tableColumn id="58" xr3:uid="{2EAD5D77-E68B-48EB-B246-F9D26531EC82}" uniqueName="58" name="Data.Program Code Descr" queryTableFieldId="16"/>
    <tableColumn id="59" xr3:uid="{7007C40E-64B5-4192-AE18-51B94137A427}" uniqueName="59" name="Data.Program " queryTableFieldId="17"/>
    <tableColumn id="60" xr3:uid="{3A994F4A-CB15-4EF8-AA9B-B150AA725B2B}" uniqueName="60" name="Data.Funding Source Descr" queryTableFieldId="18"/>
    <tableColumn id="61" xr3:uid="{4E29A168-03B9-4959-AE59-9967EACFBB24}" uniqueName="61" name="Data.Funding Source" queryTableFieldId="19"/>
    <tableColumn id="62" xr3:uid="{28E230F8-B98C-45DF-89C7-569803954A67}" uniqueName="62" name="Data. Special Initiatives Descr" queryTableFieldId="20"/>
    <tableColumn id="63" xr3:uid="{3E4451C1-7161-433B-8696-22575F51E2ED}" uniqueName="63" name="Data.Special Initiatives " queryTableFieldId="21"/>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E23BB37-F455-454C-AD1B-CEEFC1DABB63}" name="Date_Range_for_Forms" displayName="Date_Range_for_Forms" ref="A1:A552" tableType="queryTable" totalsRowShown="0">
  <autoFilter ref="A1:A552" xr:uid="{2E23BB37-F455-454C-AD1B-CEEFC1DABB63}"/>
  <tableColumns count="1">
    <tableColumn id="1" xr3:uid="{C68B74A2-C0D2-4F81-8DBB-873951D55065}" uniqueName="1" name="Date" queryTableFieldId="1" dataDxfId="19"/>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1A59832-B280-467E-BAE4-ED491B5ABFAE}" name="OptCodes" displayName="OptCodes" ref="A1:E9" tableType="queryTable" totalsRowShown="0">
  <autoFilter ref="A1:E9" xr:uid="{91A59832-B280-467E-BAE4-ED491B5ABFAE}"/>
  <tableColumns count="5">
    <tableColumn id="5" xr3:uid="{52F74B3E-22D8-4F86-A91B-2C4257471B83}" uniqueName="5" name="Program, Spec Init, OU Description" queryTableFieldId="5" dataDxfId="4"/>
    <tableColumn id="6" xr3:uid="{7A8F291B-B943-4774-A6A4-2DAC855E6FE1}" uniqueName="6" name="Codes" queryTableFieldId="6" dataDxfId="3"/>
    <tableColumn id="3" xr3:uid="{8C09533C-85DB-4AF5-8C21-E63E8AEFC51A}" uniqueName="3" name="Type" queryTableFieldId="3" dataDxfId="2"/>
    <tableColumn id="4" xr3:uid="{360444E8-5269-4541-8FC6-B51B61C85770}" uniqueName="4" name="Code Descriptions" queryTableFieldId="4" dataDxfId="1"/>
    <tableColumn id="7" xr3:uid="{FB534B72-C14B-46BB-8589-94AD23469AE7}" uniqueName="7" name="Description" queryTableFieldId="7" dataDxfId="0"/>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Level_1" displayName="Level_1" ref="A1:A2" tableType="queryTable" totalsRowShown="0">
  <autoFilter ref="A1:A2" xr:uid="{00000000-000C-0000-FFFF-FFFF01000000}"/>
  <tableColumns count="1">
    <tableColumn id="2" xr3:uid="{06346A19-6D20-4338-BE02-08198AFC2125}" uniqueName="2" name="Column1" queryTableFieldId="1" dataDxfId="18"/>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Level_2" displayName="Level_2" ref="A1:A13" tableType="queryTable" totalsRowShown="0">
  <autoFilter ref="A1:A13" xr:uid="{00000000-000C-0000-FFFF-FFFF02000000}"/>
  <tableColumns count="1">
    <tableColumn id="2" xr3:uid="{0B4FCEA9-7BA5-49F5-B740-E91099B743BA}" uniqueName="2" name="Tax Levy" queryTableFieldId="1" dataDxfId="17"/>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Level_3" displayName="Level_3" ref="A1:L20" tableType="queryTable" totalsRowShown="0">
  <autoFilter ref="A1:L20" xr:uid="{00000000-000C-0000-FFFF-FFFF03000000}"/>
  <tableColumns count="12">
    <tableColumn id="19" xr3:uid="{5BD817CD-62F8-4B6E-8C5B-FE915B0906AA}" uniqueName="19" name="Tax Levy\Acad Aff" queryTableFieldId="1" dataDxfId="16"/>
    <tableColumn id="20" xr3:uid="{6A4D33C1-F1A3-4DF5-AA15-7FA8B1233B69}" uniqueName="20" name="Tax Levy\VPEM" queryTableFieldId="2" dataDxfId="15"/>
    <tableColumn id="21" xr3:uid="{3F417A54-2DFD-4C98-91BA-8D9A0D1418D0}" uniqueName="21" name="Tax Levy\MSPIA" queryTableFieldId="3" dataDxfId="14"/>
    <tableColumn id="22" xr3:uid="{45A74A34-206E-4DD9-8110-1F96B0DEC904}" uniqueName="22" name="Tax Levy\OCM" queryTableFieldId="4" dataDxfId="13"/>
    <tableColumn id="23" xr3:uid="{CF42B09A-A3CB-4849-8545-79B3E2033277}" uniqueName="23" name="Tax Levy\President" queryTableFieldId="5" dataDxfId="12"/>
    <tableColumn id="24" xr3:uid="{F82FEC47-740D-4D6A-AB97-70C583588461}" uniqueName="24" name="Tax Levy\VPAF" queryTableFieldId="6" dataDxfId="11"/>
    <tableColumn id="25" xr3:uid="{96941CDD-D6D7-4A7F-B8BE-C19F9BB3FA8A}" uniqueName="25" name="Tax Levy\VPCA" queryTableFieldId="7" dataDxfId="10"/>
    <tableColumn id="26" xr3:uid="{869457F5-8298-4E6C-8A3B-9F62B76C07F9}" uniqueName="26" name="Tax Levy\VPISD" queryTableFieldId="8" dataDxfId="9"/>
    <tableColumn id="27" xr3:uid="{27BEE93A-89A9-49E6-830F-E784408BB84E}" uniqueName="27" name="Tax Levy\VPSA" queryTableFieldId="9" dataDxfId="8"/>
    <tableColumn id="28" xr3:uid="{7D4A44E6-B19F-4619-9A5C-7B9F5417ADD7}" uniqueName="28" name="Tax Levy\WSAS" queryTableFieldId="10" dataDxfId="7"/>
    <tableColumn id="29" xr3:uid="{128F76BB-68B2-4497-BF17-B964BE3D0337}" uniqueName="29" name="Tax Levy\ZSB" queryTableFieldId="11" dataDxfId="6"/>
    <tableColumn id="30" xr3:uid="{9EC9CD71-099E-4564-9D18-46D3C5F4CEEB}" uniqueName="30" name="Tax Levy\WSAS " queryTableFieldId="12" dataDxfId="5"/>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omments" Target="../comments1.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mailto:BudgetChangeRequest@baruch.cuny.edu"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8" Type="http://schemas.openxmlformats.org/officeDocument/2006/relationships/ctrlProp" Target="../ctrlProps/ctrlProp4.xm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3.xml"/><Relationship Id="rId18" Type="http://schemas.openxmlformats.org/officeDocument/2006/relationships/ctrlProp" Target="../ctrlProps/ctrlProp48.xml"/><Relationship Id="rId26" Type="http://schemas.openxmlformats.org/officeDocument/2006/relationships/ctrlProp" Target="../ctrlProps/ctrlProp56.xml"/><Relationship Id="rId39" Type="http://schemas.openxmlformats.org/officeDocument/2006/relationships/comments" Target="../comments2.xml"/><Relationship Id="rId21" Type="http://schemas.openxmlformats.org/officeDocument/2006/relationships/ctrlProp" Target="../ctrlProps/ctrlProp51.xml"/><Relationship Id="rId34" Type="http://schemas.openxmlformats.org/officeDocument/2006/relationships/ctrlProp" Target="../ctrlProps/ctrlProp64.xml"/><Relationship Id="rId7" Type="http://schemas.openxmlformats.org/officeDocument/2006/relationships/ctrlProp" Target="../ctrlProps/ctrlProp37.xml"/><Relationship Id="rId12" Type="http://schemas.openxmlformats.org/officeDocument/2006/relationships/ctrlProp" Target="../ctrlProps/ctrlProp42.xml"/><Relationship Id="rId17" Type="http://schemas.openxmlformats.org/officeDocument/2006/relationships/ctrlProp" Target="../ctrlProps/ctrlProp47.xml"/><Relationship Id="rId25" Type="http://schemas.openxmlformats.org/officeDocument/2006/relationships/ctrlProp" Target="../ctrlProps/ctrlProp55.xml"/><Relationship Id="rId33" Type="http://schemas.openxmlformats.org/officeDocument/2006/relationships/ctrlProp" Target="../ctrlProps/ctrlProp63.xml"/><Relationship Id="rId38" Type="http://schemas.openxmlformats.org/officeDocument/2006/relationships/ctrlProp" Target="../ctrlProps/ctrlProp68.xml"/><Relationship Id="rId2" Type="http://schemas.openxmlformats.org/officeDocument/2006/relationships/printerSettings" Target="../printerSettings/printerSettings2.bin"/><Relationship Id="rId16" Type="http://schemas.openxmlformats.org/officeDocument/2006/relationships/ctrlProp" Target="../ctrlProps/ctrlProp46.xml"/><Relationship Id="rId20" Type="http://schemas.openxmlformats.org/officeDocument/2006/relationships/ctrlProp" Target="../ctrlProps/ctrlProp50.xml"/><Relationship Id="rId29" Type="http://schemas.openxmlformats.org/officeDocument/2006/relationships/ctrlProp" Target="../ctrlProps/ctrlProp59.xml"/><Relationship Id="rId1" Type="http://schemas.openxmlformats.org/officeDocument/2006/relationships/hyperlink" Target="mailto:BudgetChangeRequest@baruch.cuny.edu" TargetMode="External"/><Relationship Id="rId6" Type="http://schemas.openxmlformats.org/officeDocument/2006/relationships/ctrlProp" Target="../ctrlProps/ctrlProp36.xml"/><Relationship Id="rId11" Type="http://schemas.openxmlformats.org/officeDocument/2006/relationships/ctrlProp" Target="../ctrlProps/ctrlProp41.xml"/><Relationship Id="rId24" Type="http://schemas.openxmlformats.org/officeDocument/2006/relationships/ctrlProp" Target="../ctrlProps/ctrlProp54.xml"/><Relationship Id="rId32" Type="http://schemas.openxmlformats.org/officeDocument/2006/relationships/ctrlProp" Target="../ctrlProps/ctrlProp62.xml"/><Relationship Id="rId37" Type="http://schemas.openxmlformats.org/officeDocument/2006/relationships/ctrlProp" Target="../ctrlProps/ctrlProp67.xml"/><Relationship Id="rId5" Type="http://schemas.openxmlformats.org/officeDocument/2006/relationships/ctrlProp" Target="../ctrlProps/ctrlProp35.xml"/><Relationship Id="rId15" Type="http://schemas.openxmlformats.org/officeDocument/2006/relationships/ctrlProp" Target="../ctrlProps/ctrlProp45.xml"/><Relationship Id="rId23" Type="http://schemas.openxmlformats.org/officeDocument/2006/relationships/ctrlProp" Target="../ctrlProps/ctrlProp53.xml"/><Relationship Id="rId28" Type="http://schemas.openxmlformats.org/officeDocument/2006/relationships/ctrlProp" Target="../ctrlProps/ctrlProp58.xml"/><Relationship Id="rId36" Type="http://schemas.openxmlformats.org/officeDocument/2006/relationships/ctrlProp" Target="../ctrlProps/ctrlProp66.xml"/><Relationship Id="rId10" Type="http://schemas.openxmlformats.org/officeDocument/2006/relationships/ctrlProp" Target="../ctrlProps/ctrlProp40.xml"/><Relationship Id="rId19" Type="http://schemas.openxmlformats.org/officeDocument/2006/relationships/ctrlProp" Target="../ctrlProps/ctrlProp49.xml"/><Relationship Id="rId31" Type="http://schemas.openxmlformats.org/officeDocument/2006/relationships/ctrlProp" Target="../ctrlProps/ctrlProp61.xml"/><Relationship Id="rId4" Type="http://schemas.openxmlformats.org/officeDocument/2006/relationships/vmlDrawing" Target="../drawings/vmlDrawing2.vml"/><Relationship Id="rId9" Type="http://schemas.openxmlformats.org/officeDocument/2006/relationships/ctrlProp" Target="../ctrlProps/ctrlProp39.xml"/><Relationship Id="rId14" Type="http://schemas.openxmlformats.org/officeDocument/2006/relationships/ctrlProp" Target="../ctrlProps/ctrlProp44.xml"/><Relationship Id="rId22" Type="http://schemas.openxmlformats.org/officeDocument/2006/relationships/ctrlProp" Target="../ctrlProps/ctrlProp52.xml"/><Relationship Id="rId27" Type="http://schemas.openxmlformats.org/officeDocument/2006/relationships/ctrlProp" Target="../ctrlProps/ctrlProp57.xml"/><Relationship Id="rId30" Type="http://schemas.openxmlformats.org/officeDocument/2006/relationships/ctrlProp" Target="../ctrlProps/ctrlProp60.xml"/><Relationship Id="rId35" Type="http://schemas.openxmlformats.org/officeDocument/2006/relationships/ctrlProp" Target="../ctrlProps/ctrlProp65.xml"/><Relationship Id="rId8" Type="http://schemas.openxmlformats.org/officeDocument/2006/relationships/ctrlProp" Target="../ctrlProps/ctrlProp38.xm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mailto:BudgetChangeRequest@baruch.cuny.edu"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7.bin"/><Relationship Id="rId1" Type="http://schemas.openxmlformats.org/officeDocument/2006/relationships/hyperlink" Target="mailto:BudgetChangeRequest@baruch.cuny.edu"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8.bin"/><Relationship Id="rId1" Type="http://schemas.openxmlformats.org/officeDocument/2006/relationships/hyperlink" Target="mailto:BudgetChangeRequest@baruch.cuny.edu" TargetMode="External"/><Relationship Id="rId5" Type="http://schemas.openxmlformats.org/officeDocument/2006/relationships/comments" Target="../comments6.xml"/><Relationship Id="rId4" Type="http://schemas.openxmlformats.org/officeDocument/2006/relationships/vmlDrawing" Target="../drawings/vmlDrawing6.v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9.bin"/><Relationship Id="rId1" Type="http://schemas.openxmlformats.org/officeDocument/2006/relationships/hyperlink" Target="mailto:BudgetChangeRequest@baruch.cuny.edu" TargetMode="External"/><Relationship Id="rId5" Type="http://schemas.openxmlformats.org/officeDocument/2006/relationships/comments" Target="../comments7.xml"/><Relationship Id="rId4" Type="http://schemas.openxmlformats.org/officeDocument/2006/relationships/vmlDrawing" Target="../drawings/vmlDrawing7.v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filterMode="1">
    <pageSetUpPr fitToPage="1"/>
  </sheetPr>
  <dimension ref="A1:AQ425"/>
  <sheetViews>
    <sheetView workbookViewId="0"/>
  </sheetViews>
  <sheetFormatPr defaultColWidth="9.140625" defaultRowHeight="12.75" x14ac:dyDescent="0.2"/>
  <cols>
    <col min="1" max="1" width="3.140625" style="1" bestFit="1" customWidth="1"/>
    <col min="2" max="2" width="11.42578125" style="9" customWidth="1"/>
    <col min="3" max="3" width="1.85546875" style="8" customWidth="1"/>
    <col min="4" max="4" width="6.42578125" style="9" customWidth="1"/>
    <col min="5" max="5" width="1" style="8" customWidth="1"/>
    <col min="6" max="6" width="4.85546875" style="1" customWidth="1"/>
    <col min="7" max="7" width="8.5703125" style="1" customWidth="1"/>
    <col min="8" max="8" width="1" style="1" customWidth="1"/>
    <col min="9" max="9" width="21" style="1" customWidth="1"/>
    <col min="10" max="10" width="10.85546875" style="1" customWidth="1"/>
    <col min="11" max="11" width="2.140625" style="1" customWidth="1"/>
    <col min="12" max="12" width="5.140625" style="1" customWidth="1"/>
    <col min="13" max="13" width="7.28515625" style="1" customWidth="1"/>
    <col min="14" max="14" width="4.85546875" style="1" customWidth="1"/>
    <col min="15" max="15" width="1.85546875" style="1" customWidth="1"/>
    <col min="16" max="16" width="2.85546875" style="1" customWidth="1"/>
    <col min="17" max="17" width="20.7109375" style="1" customWidth="1"/>
    <col min="18" max="18" width="20.42578125" style="1" customWidth="1"/>
    <col min="19" max="19" width="18.85546875" style="1" bestFit="1" customWidth="1"/>
    <col min="20" max="20" width="2" style="1" customWidth="1"/>
    <col min="21" max="21" width="14.28515625" style="1" customWidth="1"/>
    <col min="22" max="22" width="0.7109375" style="1" customWidth="1"/>
    <col min="23" max="23" width="15.5703125" style="1" customWidth="1"/>
    <col min="24" max="24" width="1.140625" style="8" customWidth="1"/>
    <col min="25" max="25" width="23.42578125" style="1" customWidth="1"/>
    <col min="26" max="26" width="6" style="1" customWidth="1"/>
    <col min="27" max="27" width="5.42578125" style="1" customWidth="1"/>
    <col min="28" max="28" width="1.7109375" style="1" customWidth="1"/>
    <col min="29" max="29" width="9.140625" style="1" hidden="1" customWidth="1"/>
    <col min="30" max="30" width="9.42578125" style="4" customWidth="1"/>
    <col min="31" max="31" width="21.42578125" style="4" customWidth="1"/>
    <col min="32" max="32" width="25.140625" style="4" customWidth="1"/>
    <col min="33" max="33" width="17.42578125" style="4" customWidth="1"/>
    <col min="34" max="34" width="15.5703125" style="4" customWidth="1"/>
    <col min="35" max="35" width="58" style="4" customWidth="1"/>
    <col min="36" max="36" width="43.140625" style="6" customWidth="1"/>
    <col min="37" max="37" width="23.7109375" style="7" customWidth="1"/>
    <col min="38" max="38" width="7.42578125" style="7" customWidth="1"/>
    <col min="39" max="39" width="50.7109375" style="6" customWidth="1"/>
    <col min="40" max="40" width="9.28515625" style="5" customWidth="1"/>
    <col min="41" max="41" width="8.42578125" style="4" customWidth="1"/>
    <col min="42" max="42" width="9.140625" style="3" customWidth="1"/>
    <col min="43" max="43" width="9.140625" style="2" customWidth="1"/>
    <col min="44" max="45" width="9.140625" style="1" customWidth="1"/>
    <col min="46" max="16384" width="9.140625" style="1"/>
  </cols>
  <sheetData>
    <row r="1" spans="1:43" ht="15" x14ac:dyDescent="0.2">
      <c r="A1" s="32"/>
      <c r="B1" s="1"/>
      <c r="C1" s="1"/>
      <c r="D1" s="1"/>
      <c r="E1" s="38"/>
      <c r="F1" s="133" t="s">
        <v>266</v>
      </c>
      <c r="G1" s="130"/>
      <c r="H1" s="130"/>
      <c r="I1" s="130"/>
      <c r="J1" s="583" t="s">
        <v>265</v>
      </c>
      <c r="K1" s="584"/>
      <c r="L1" s="584"/>
      <c r="M1" s="584"/>
      <c r="N1" s="584"/>
      <c r="O1" s="584"/>
      <c r="P1" s="584"/>
      <c r="Q1" s="584"/>
      <c r="R1" s="584"/>
      <c r="S1" s="584"/>
      <c r="T1" s="584"/>
      <c r="U1" s="584"/>
      <c r="V1" s="130"/>
      <c r="W1" s="130"/>
      <c r="X1" s="130"/>
      <c r="Y1" s="129"/>
      <c r="Z1" s="30"/>
      <c r="AA1" s="128"/>
      <c r="AB1" s="127"/>
      <c r="AC1" s="25"/>
    </row>
    <row r="2" spans="1:43" ht="15.75" thickBot="1" x14ac:dyDescent="0.35">
      <c r="B2" s="1"/>
      <c r="C2" s="1"/>
      <c r="D2" s="1"/>
      <c r="E2" s="36"/>
      <c r="F2" s="126" t="s">
        <v>264</v>
      </c>
      <c r="G2" s="123"/>
      <c r="H2" s="122"/>
      <c r="I2" s="122"/>
      <c r="J2" s="122"/>
      <c r="K2" s="122"/>
      <c r="L2" s="122"/>
      <c r="M2" s="122"/>
      <c r="N2" s="122"/>
      <c r="O2" s="125"/>
      <c r="P2" s="122"/>
      <c r="Q2" s="122"/>
      <c r="R2" s="122"/>
      <c r="S2" s="122"/>
      <c r="T2" s="124"/>
      <c r="U2" s="123"/>
      <c r="V2" s="122"/>
      <c r="W2" s="122"/>
      <c r="X2" s="122"/>
      <c r="Y2" s="121"/>
      <c r="Z2" s="30"/>
      <c r="AA2" s="67"/>
      <c r="AB2" s="108"/>
      <c r="AC2" s="28"/>
    </row>
    <row r="3" spans="1:43" ht="23.25" customHeight="1" x14ac:dyDescent="0.3">
      <c r="A3" s="585" t="s">
        <v>263</v>
      </c>
      <c r="B3" s="586"/>
      <c r="C3" s="586"/>
      <c r="D3" s="586"/>
      <c r="E3" s="586"/>
      <c r="F3" s="586"/>
      <c r="G3" s="586"/>
      <c r="H3" s="586"/>
      <c r="I3" s="586"/>
      <c r="J3" s="586"/>
      <c r="K3" s="586"/>
      <c r="L3" s="586"/>
      <c r="M3" s="586"/>
      <c r="N3" s="586"/>
      <c r="O3" s="586"/>
      <c r="P3" s="586"/>
      <c r="Q3" s="586"/>
      <c r="R3" s="586"/>
      <c r="S3" s="586"/>
      <c r="T3" s="586"/>
      <c r="U3" s="586"/>
      <c r="V3" s="586"/>
      <c r="W3" s="586"/>
      <c r="X3" s="103"/>
      <c r="Y3" s="102"/>
      <c r="Z3" s="102"/>
      <c r="AA3" s="63"/>
      <c r="AB3" s="108"/>
      <c r="AC3" s="28"/>
      <c r="AD3" s="113" t="s">
        <v>253</v>
      </c>
      <c r="AE3" s="113" t="s">
        <v>262</v>
      </c>
      <c r="AF3" s="120" t="s">
        <v>261</v>
      </c>
      <c r="AG3" s="113" t="s">
        <v>260</v>
      </c>
      <c r="AH3" s="113" t="s">
        <v>259</v>
      </c>
      <c r="AI3" s="113" t="s">
        <v>258</v>
      </c>
      <c r="AJ3" s="119" t="s">
        <v>257</v>
      </c>
      <c r="AK3" s="119" t="s">
        <v>256</v>
      </c>
      <c r="AL3" s="119" t="s">
        <v>255</v>
      </c>
      <c r="AM3" s="118" t="s">
        <v>254</v>
      </c>
      <c r="AN3" s="112" t="s">
        <v>253</v>
      </c>
      <c r="AO3" s="117" t="s">
        <v>252</v>
      </c>
    </row>
    <row r="4" spans="1:43" ht="21" hidden="1" customHeight="1" x14ac:dyDescent="0.35">
      <c r="A4" s="587" t="s">
        <v>251</v>
      </c>
      <c r="B4" s="586"/>
      <c r="C4" s="586"/>
      <c r="D4" s="586"/>
      <c r="E4" s="586"/>
      <c r="F4" s="586"/>
      <c r="G4" s="586"/>
      <c r="H4" s="586"/>
      <c r="I4" s="586"/>
      <c r="J4" s="586"/>
      <c r="K4" s="586"/>
      <c r="L4" s="586"/>
      <c r="M4" s="586"/>
      <c r="N4" s="586"/>
      <c r="O4" s="586"/>
      <c r="P4" s="586"/>
      <c r="Q4" s="586"/>
      <c r="R4" s="586"/>
      <c r="S4" s="586"/>
      <c r="T4" s="586"/>
      <c r="U4" s="586"/>
      <c r="V4" s="586"/>
      <c r="W4" s="586"/>
      <c r="X4" s="103"/>
      <c r="Y4" s="102"/>
      <c r="Z4" s="102"/>
      <c r="AA4" s="115"/>
      <c r="AB4" s="114"/>
      <c r="AC4" s="2"/>
      <c r="AD4" s="113"/>
      <c r="AE4" s="11"/>
      <c r="AF4" s="11"/>
      <c r="AG4" s="11"/>
      <c r="AH4" s="11"/>
      <c r="AI4" s="11"/>
      <c r="AJ4" s="6" t="s">
        <v>250</v>
      </c>
      <c r="AK4" s="112" t="s">
        <v>249</v>
      </c>
      <c r="AL4" s="112" t="s">
        <v>249</v>
      </c>
      <c r="AM4" s="6" t="s">
        <v>250</v>
      </c>
      <c r="AN4" s="111" t="s">
        <v>249</v>
      </c>
      <c r="AO4" s="10"/>
    </row>
    <row r="5" spans="1:43" s="9" customFormat="1" ht="24.75" customHeight="1" x14ac:dyDescent="0.35">
      <c r="A5" s="110"/>
      <c r="B5" s="109"/>
      <c r="C5" s="109"/>
      <c r="D5" s="109"/>
      <c r="E5" s="108"/>
      <c r="F5" s="108"/>
      <c r="G5" s="104"/>
      <c r="H5" s="104"/>
      <c r="I5" s="104"/>
      <c r="J5" s="588"/>
      <c r="K5" s="589"/>
      <c r="L5" s="106"/>
      <c r="M5" s="106"/>
      <c r="N5" s="106"/>
      <c r="S5" s="105"/>
      <c r="T5" s="104"/>
      <c r="U5" s="104"/>
      <c r="V5" s="104"/>
      <c r="W5" s="104"/>
      <c r="X5" s="103"/>
      <c r="Y5" s="102"/>
      <c r="Z5" s="102"/>
      <c r="AA5" s="95"/>
      <c r="AB5" s="2"/>
      <c r="AC5" s="37"/>
      <c r="AD5" s="11" t="s">
        <v>248</v>
      </c>
      <c r="AE5" s="11" t="s">
        <v>247</v>
      </c>
      <c r="AF5" s="11" t="s">
        <v>246</v>
      </c>
      <c r="AG5" s="11" t="s">
        <v>245</v>
      </c>
      <c r="AH5" s="78" t="s">
        <v>244</v>
      </c>
      <c r="AI5" s="19" t="s">
        <v>243</v>
      </c>
      <c r="AJ5" s="6" t="s">
        <v>242</v>
      </c>
      <c r="AK5" s="15">
        <v>10377</v>
      </c>
      <c r="AL5" s="15">
        <v>8601</v>
      </c>
      <c r="AM5" s="6" t="s">
        <v>241</v>
      </c>
      <c r="AN5" s="16" t="s">
        <v>182</v>
      </c>
      <c r="AO5" s="10">
        <v>43592</v>
      </c>
      <c r="AP5" s="101"/>
      <c r="AQ5" s="37"/>
    </row>
    <row r="6" spans="1:43" ht="25.5" customHeight="1" x14ac:dyDescent="0.3">
      <c r="B6" s="33"/>
      <c r="C6" s="33"/>
      <c r="D6" s="33"/>
      <c r="E6" s="100"/>
      <c r="F6" s="34"/>
      <c r="G6" s="590"/>
      <c r="H6" s="590"/>
      <c r="I6" s="590"/>
      <c r="J6" s="590"/>
      <c r="K6" s="590"/>
      <c r="L6" s="590"/>
      <c r="M6" s="590"/>
      <c r="N6" s="590"/>
      <c r="O6" s="590"/>
      <c r="P6" s="590"/>
      <c r="Q6" s="590"/>
      <c r="R6" s="590"/>
      <c r="S6" s="590"/>
      <c r="T6" s="590"/>
      <c r="U6" s="590"/>
      <c r="V6" s="590"/>
      <c r="W6" s="590"/>
      <c r="X6" s="590"/>
      <c r="Y6" s="590"/>
      <c r="AA6" s="95"/>
      <c r="AB6" s="2"/>
      <c r="AC6" s="2"/>
      <c r="AD6" s="11" t="s">
        <v>179</v>
      </c>
      <c r="AE6" s="11" t="s">
        <v>240</v>
      </c>
      <c r="AF6" s="11" t="s">
        <v>239</v>
      </c>
      <c r="AG6" s="11" t="s">
        <v>238</v>
      </c>
      <c r="AH6" s="78" t="s">
        <v>237</v>
      </c>
      <c r="AI6" s="19" t="s">
        <v>236</v>
      </c>
      <c r="AJ6" s="6" t="s">
        <v>235</v>
      </c>
      <c r="AK6" s="15">
        <v>60024</v>
      </c>
      <c r="AL6" s="15">
        <v>9501</v>
      </c>
      <c r="AM6" s="6" t="s">
        <v>234</v>
      </c>
      <c r="AN6" s="16" t="s">
        <v>182</v>
      </c>
      <c r="AO6" s="10">
        <v>43593</v>
      </c>
    </row>
    <row r="7" spans="1:43" ht="20.100000000000001" customHeight="1" x14ac:dyDescent="0.3">
      <c r="A7" s="98">
        <v>1</v>
      </c>
      <c r="B7" s="94" t="s">
        <v>233</v>
      </c>
      <c r="C7" s="591"/>
      <c r="D7" s="591"/>
      <c r="E7" s="591"/>
      <c r="F7" s="591"/>
      <c r="G7" s="591"/>
      <c r="H7" s="20"/>
      <c r="I7" s="21"/>
      <c r="L7" s="94"/>
      <c r="M7" s="94" t="s">
        <v>232</v>
      </c>
      <c r="N7" s="94"/>
      <c r="O7" s="20"/>
      <c r="P7" s="20"/>
      <c r="Q7" s="97" t="s">
        <v>231</v>
      </c>
      <c r="R7" s="20"/>
      <c r="T7" s="20"/>
      <c r="U7" s="592"/>
      <c r="V7" s="592"/>
      <c r="W7" s="592"/>
      <c r="AA7" s="95"/>
      <c r="AB7" s="2"/>
      <c r="AC7" s="2"/>
      <c r="AD7" s="11" t="s">
        <v>176</v>
      </c>
      <c r="AE7" s="11" t="s">
        <v>230</v>
      </c>
      <c r="AF7" s="11"/>
      <c r="AG7" s="11" t="s">
        <v>229</v>
      </c>
      <c r="AH7" s="78" t="s">
        <v>228</v>
      </c>
      <c r="AI7" s="19" t="s">
        <v>227</v>
      </c>
      <c r="AJ7" s="6" t="s">
        <v>226</v>
      </c>
      <c r="AK7" s="15">
        <v>60083</v>
      </c>
      <c r="AL7" s="15">
        <v>88501</v>
      </c>
      <c r="AM7" s="6" t="s">
        <v>225</v>
      </c>
      <c r="AN7" s="16" t="s">
        <v>182</v>
      </c>
      <c r="AO7" s="10">
        <v>43594</v>
      </c>
    </row>
    <row r="8" spans="1:43" ht="20.100000000000001" customHeight="1" x14ac:dyDescent="0.3">
      <c r="B8" s="94" t="s">
        <v>224</v>
      </c>
      <c r="C8" s="591"/>
      <c r="D8" s="591"/>
      <c r="E8" s="591"/>
      <c r="F8" s="591"/>
      <c r="G8" s="591"/>
      <c r="H8" s="591"/>
      <c r="I8" s="591"/>
      <c r="L8" s="20"/>
      <c r="M8" s="93" t="s">
        <v>223</v>
      </c>
      <c r="N8" s="43"/>
      <c r="O8" s="20"/>
      <c r="P8" s="20"/>
      <c r="Q8" s="92"/>
      <c r="R8" s="20"/>
      <c r="T8" s="20"/>
      <c r="U8" s="593"/>
      <c r="V8" s="593"/>
      <c r="W8" s="593"/>
      <c r="AA8" s="62"/>
      <c r="AB8" s="2"/>
      <c r="AC8" s="2"/>
      <c r="AD8" s="11" t="s">
        <v>222</v>
      </c>
      <c r="AE8" s="11" t="s">
        <v>221</v>
      </c>
      <c r="AF8" s="11"/>
      <c r="AG8" s="11" t="s">
        <v>220</v>
      </c>
      <c r="AH8" s="78" t="s">
        <v>219</v>
      </c>
      <c r="AI8" s="19" t="s">
        <v>218</v>
      </c>
      <c r="AJ8" s="6" t="s">
        <v>217</v>
      </c>
      <c r="AK8" s="15">
        <v>60196</v>
      </c>
      <c r="AL8" s="15">
        <v>10901</v>
      </c>
      <c r="AM8" s="6" t="s">
        <v>216</v>
      </c>
      <c r="AN8" s="16" t="s">
        <v>182</v>
      </c>
      <c r="AO8" s="10">
        <v>43595</v>
      </c>
    </row>
    <row r="9" spans="1:43" ht="20.100000000000001" customHeight="1" x14ac:dyDescent="0.35">
      <c r="A9" s="90"/>
      <c r="B9" s="85"/>
      <c r="C9" s="89"/>
      <c r="D9" s="88"/>
      <c r="E9" s="594"/>
      <c r="F9" s="594"/>
      <c r="G9" s="594"/>
      <c r="H9" s="594"/>
      <c r="I9" s="594"/>
      <c r="M9" s="86"/>
      <c r="N9" s="43"/>
      <c r="O9" s="20"/>
      <c r="P9" s="20"/>
      <c r="R9" s="20"/>
      <c r="T9" s="20"/>
      <c r="AA9" s="50"/>
      <c r="AC9" s="2"/>
      <c r="AD9" s="11" t="s">
        <v>116</v>
      </c>
      <c r="AE9" s="11" t="s">
        <v>215</v>
      </c>
      <c r="AF9" s="11"/>
      <c r="AG9" s="11"/>
      <c r="AH9" s="78"/>
      <c r="AI9" s="19" t="s">
        <v>214</v>
      </c>
      <c r="AJ9" s="6" t="s">
        <v>213</v>
      </c>
      <c r="AK9" s="15">
        <v>65017</v>
      </c>
      <c r="AL9" s="15">
        <v>20701</v>
      </c>
      <c r="AM9" s="6" t="s">
        <v>213</v>
      </c>
      <c r="AN9" s="16" t="s">
        <v>182</v>
      </c>
      <c r="AO9" s="10">
        <v>43596</v>
      </c>
    </row>
    <row r="10" spans="1:43" ht="19.5" customHeight="1" x14ac:dyDescent="0.3">
      <c r="A10" s="2"/>
      <c r="B10" s="33"/>
      <c r="C10" s="33"/>
      <c r="D10" s="33"/>
      <c r="E10" s="85"/>
      <c r="F10" s="84"/>
      <c r="G10" s="84"/>
      <c r="H10" s="84"/>
      <c r="I10" s="34"/>
      <c r="J10" s="20"/>
      <c r="K10" s="20"/>
      <c r="L10" s="20"/>
      <c r="M10" s="20"/>
      <c r="N10" s="20"/>
      <c r="O10" s="20"/>
      <c r="P10" s="20"/>
      <c r="Q10" s="20"/>
      <c r="R10" s="20"/>
      <c r="S10" s="20"/>
      <c r="T10" s="20"/>
      <c r="W10" s="20"/>
      <c r="X10" s="83"/>
      <c r="Y10" s="20"/>
      <c r="Z10" s="20"/>
      <c r="AA10" s="50"/>
      <c r="AD10" s="11" t="s">
        <v>112</v>
      </c>
      <c r="AE10" s="11"/>
      <c r="AF10" s="11"/>
      <c r="AG10" s="11"/>
      <c r="AH10" s="78"/>
      <c r="AI10" s="19" t="s">
        <v>212</v>
      </c>
      <c r="AJ10" s="6" t="s">
        <v>211</v>
      </c>
      <c r="AK10" s="15">
        <v>65054</v>
      </c>
      <c r="AL10" s="15">
        <v>68601</v>
      </c>
      <c r="AM10" s="6" t="s">
        <v>210</v>
      </c>
      <c r="AN10" s="16" t="s">
        <v>182</v>
      </c>
      <c r="AO10" s="10">
        <v>43597</v>
      </c>
    </row>
    <row r="11" spans="1:43" s="43" customFormat="1" ht="15" customHeight="1" x14ac:dyDescent="0.3">
      <c r="A11" s="58"/>
      <c r="B11" s="74"/>
      <c r="C11" s="82"/>
      <c r="D11" s="74"/>
      <c r="E11" s="82"/>
      <c r="F11" s="74"/>
      <c r="G11" s="74"/>
      <c r="H11" s="74"/>
      <c r="I11" s="58"/>
      <c r="S11" s="81"/>
      <c r="U11" s="80"/>
      <c r="X11" s="52"/>
      <c r="Z11" s="20"/>
      <c r="AA11" s="79"/>
      <c r="AB11" s="1"/>
      <c r="AD11" s="11" t="s">
        <v>90</v>
      </c>
      <c r="AE11" s="11"/>
      <c r="AF11" s="11"/>
      <c r="AG11" s="11"/>
      <c r="AH11" s="78"/>
      <c r="AI11" s="19" t="s">
        <v>209</v>
      </c>
      <c r="AJ11" s="6" t="s">
        <v>208</v>
      </c>
      <c r="AK11" s="15">
        <v>70001</v>
      </c>
      <c r="AL11" s="15">
        <v>10701</v>
      </c>
      <c r="AM11" s="6" t="s">
        <v>207</v>
      </c>
      <c r="AN11" s="16" t="s">
        <v>182</v>
      </c>
      <c r="AO11" s="10">
        <v>43598</v>
      </c>
      <c r="AP11" s="3"/>
      <c r="AQ11" s="2"/>
    </row>
    <row r="12" spans="1:43" s="43" customFormat="1" ht="39.75" customHeight="1" x14ac:dyDescent="0.3">
      <c r="B12" s="73" t="s">
        <v>206</v>
      </c>
      <c r="C12" s="77"/>
      <c r="D12" s="76" t="s">
        <v>205</v>
      </c>
      <c r="E12" s="75"/>
      <c r="F12" s="595" t="s">
        <v>204</v>
      </c>
      <c r="G12" s="596"/>
      <c r="H12" s="74"/>
      <c r="I12" s="597" t="s">
        <v>203</v>
      </c>
      <c r="J12" s="598"/>
      <c r="K12" s="58"/>
      <c r="L12" s="599" t="s">
        <v>202</v>
      </c>
      <c r="M12" s="600"/>
      <c r="N12" s="600"/>
      <c r="O12" s="600"/>
      <c r="P12" s="601"/>
      <c r="Q12" s="73" t="s">
        <v>201</v>
      </c>
      <c r="R12" s="602" t="s">
        <v>200</v>
      </c>
      <c r="S12" s="603"/>
      <c r="T12" s="597" t="s">
        <v>199</v>
      </c>
      <c r="U12" s="598"/>
      <c r="W12" s="70" t="s">
        <v>198</v>
      </c>
      <c r="X12" s="69"/>
      <c r="Y12" s="68" t="s">
        <v>197</v>
      </c>
      <c r="Z12" s="20"/>
      <c r="AA12" s="67"/>
      <c r="AB12" s="1"/>
      <c r="AD12" s="11" t="s">
        <v>79</v>
      </c>
      <c r="AE12" s="11"/>
      <c r="AF12" s="11"/>
      <c r="AG12" s="11"/>
      <c r="AH12" s="11"/>
      <c r="AI12" s="19" t="s">
        <v>196</v>
      </c>
      <c r="AJ12" s="6" t="s">
        <v>195</v>
      </c>
      <c r="AK12" s="15">
        <v>70062</v>
      </c>
      <c r="AL12" s="66">
        <v>8301</v>
      </c>
      <c r="AM12" s="6" t="s">
        <v>192</v>
      </c>
      <c r="AN12" s="16" t="s">
        <v>182</v>
      </c>
      <c r="AO12" s="10">
        <v>43599</v>
      </c>
      <c r="AP12" s="3"/>
      <c r="AQ12" s="58"/>
    </row>
    <row r="13" spans="1:43" ht="24.75" customHeight="1" x14ac:dyDescent="0.3">
      <c r="A13" s="1">
        <v>1</v>
      </c>
      <c r="B13" s="61" t="s">
        <v>176</v>
      </c>
      <c r="C13" s="65"/>
      <c r="D13" s="60">
        <f t="shared" ref="D13:D20" si="0">IF(I13="","−−−−►",VLOOKUP(F13,$AK$4:$AL$97,2,FALSE))</f>
        <v>31701</v>
      </c>
      <c r="E13" s="59"/>
      <c r="F13" s="604">
        <f t="shared" ref="F13:F20" si="1">IF(I13="","−−−−►",VLOOKUP(I13,$AJ:$AN,2,FALSE))</f>
        <v>80250</v>
      </c>
      <c r="G13" s="605"/>
      <c r="H13" s="20"/>
      <c r="I13" s="606" t="s">
        <v>176</v>
      </c>
      <c r="J13" s="606"/>
      <c r="K13" s="20"/>
      <c r="L13" s="20"/>
      <c r="M13" s="20"/>
      <c r="N13" s="20"/>
      <c r="O13" s="20"/>
      <c r="P13" s="20"/>
      <c r="Q13" s="58"/>
      <c r="R13" s="607"/>
      <c r="S13" s="608"/>
      <c r="T13" s="57" t="s">
        <v>165</v>
      </c>
      <c r="U13" s="56"/>
      <c r="V13" s="20"/>
      <c r="Y13" s="55"/>
      <c r="Z13" s="20"/>
      <c r="AA13" s="63"/>
      <c r="AD13" s="11" t="s">
        <v>61</v>
      </c>
      <c r="AE13" s="11"/>
      <c r="AF13" s="11"/>
      <c r="AG13" s="11"/>
      <c r="AH13" s="11"/>
      <c r="AI13" s="19" t="s">
        <v>194</v>
      </c>
      <c r="AJ13" s="6" t="s">
        <v>193</v>
      </c>
      <c r="AK13" s="15">
        <v>70062</v>
      </c>
      <c r="AL13" s="15">
        <v>8301</v>
      </c>
      <c r="AM13" s="6" t="s">
        <v>192</v>
      </c>
      <c r="AN13" s="16" t="s">
        <v>182</v>
      </c>
      <c r="AO13" s="10">
        <v>43600</v>
      </c>
      <c r="AQ13" s="58"/>
    </row>
    <row r="14" spans="1:43" ht="24.75" customHeight="1" x14ac:dyDescent="0.3">
      <c r="A14" s="1">
        <v>2</v>
      </c>
      <c r="B14" s="61"/>
      <c r="C14" s="52"/>
      <c r="D14" s="60" t="str">
        <f t="shared" si="0"/>
        <v>−−−−►</v>
      </c>
      <c r="E14" s="59"/>
      <c r="F14" s="604" t="str">
        <f t="shared" si="1"/>
        <v>−−−−►</v>
      </c>
      <c r="G14" s="605"/>
      <c r="H14" s="20"/>
      <c r="I14" s="606"/>
      <c r="J14" s="606"/>
      <c r="K14" s="20"/>
      <c r="L14" s="20"/>
      <c r="M14" s="20"/>
      <c r="N14" s="20"/>
      <c r="O14" s="20"/>
      <c r="P14" s="20"/>
      <c r="Q14" s="58"/>
      <c r="R14" s="607"/>
      <c r="S14" s="608"/>
      <c r="T14" s="57" t="s">
        <v>165</v>
      </c>
      <c r="U14" s="56"/>
      <c r="V14" s="20"/>
      <c r="Y14" s="55"/>
      <c r="Z14" s="54"/>
      <c r="AA14" s="63"/>
      <c r="AD14" s="11" t="s">
        <v>35</v>
      </c>
      <c r="AE14" s="11"/>
      <c r="AF14" s="11"/>
      <c r="AG14" s="11"/>
      <c r="AH14" s="11"/>
      <c r="AI14" s="19" t="s">
        <v>191</v>
      </c>
      <c r="AJ14" s="6" t="s">
        <v>190</v>
      </c>
      <c r="AK14" s="15">
        <v>80170</v>
      </c>
      <c r="AL14" s="15">
        <v>26301</v>
      </c>
      <c r="AM14" s="6" t="s">
        <v>189</v>
      </c>
      <c r="AN14" s="16" t="s">
        <v>182</v>
      </c>
      <c r="AO14" s="10">
        <v>43601</v>
      </c>
    </row>
    <row r="15" spans="1:43" ht="24" customHeight="1" x14ac:dyDescent="0.35">
      <c r="A15" s="1">
        <v>3</v>
      </c>
      <c r="B15" s="61"/>
      <c r="C15" s="52"/>
      <c r="D15" s="60" t="str">
        <f t="shared" si="0"/>
        <v>−−−−►</v>
      </c>
      <c r="E15" s="59"/>
      <c r="F15" s="604" t="str">
        <f t="shared" si="1"/>
        <v>−−−−►</v>
      </c>
      <c r="G15" s="605"/>
      <c r="H15" s="20"/>
      <c r="I15" s="606"/>
      <c r="J15" s="606"/>
      <c r="K15" s="20"/>
      <c r="L15" s="64"/>
      <c r="M15" s="64"/>
      <c r="N15" s="64"/>
      <c r="O15" s="20"/>
      <c r="P15" s="20"/>
      <c r="Q15" s="58"/>
      <c r="R15" s="607"/>
      <c r="S15" s="608"/>
      <c r="T15" s="57" t="s">
        <v>165</v>
      </c>
      <c r="U15" s="56"/>
      <c r="V15" s="20"/>
      <c r="W15" s="43"/>
      <c r="X15" s="52"/>
      <c r="Y15" s="55"/>
      <c r="Z15" s="54"/>
      <c r="AA15" s="63"/>
      <c r="AB15" s="43"/>
      <c r="AD15" s="11" t="s">
        <v>0</v>
      </c>
      <c r="AE15" s="11"/>
      <c r="AF15" s="11"/>
      <c r="AG15" s="11"/>
      <c r="AH15" s="11"/>
      <c r="AI15" s="19" t="s">
        <v>188</v>
      </c>
      <c r="AJ15" s="6" t="s">
        <v>187</v>
      </c>
      <c r="AK15" s="15">
        <v>80188</v>
      </c>
      <c r="AL15" s="15">
        <v>41601</v>
      </c>
      <c r="AM15" s="6" t="s">
        <v>186</v>
      </c>
      <c r="AN15" s="16" t="s">
        <v>182</v>
      </c>
      <c r="AO15" s="10">
        <v>43602</v>
      </c>
    </row>
    <row r="16" spans="1:43" ht="24.75" customHeight="1" x14ac:dyDescent="0.3">
      <c r="A16" s="1">
        <v>4</v>
      </c>
      <c r="B16" s="61"/>
      <c r="C16" s="52"/>
      <c r="D16" s="60" t="str">
        <f t="shared" si="0"/>
        <v>−−−−►</v>
      </c>
      <c r="E16" s="59"/>
      <c r="F16" s="604" t="str">
        <f t="shared" si="1"/>
        <v>−−−−►</v>
      </c>
      <c r="G16" s="605"/>
      <c r="H16" s="20"/>
      <c r="I16" s="606"/>
      <c r="J16" s="606"/>
      <c r="K16" s="20"/>
      <c r="L16" s="20"/>
      <c r="M16" s="20"/>
      <c r="N16" s="20"/>
      <c r="O16" s="20"/>
      <c r="P16" s="20"/>
      <c r="Q16" s="58"/>
      <c r="R16" s="607"/>
      <c r="S16" s="608"/>
      <c r="T16" s="57" t="s">
        <v>165</v>
      </c>
      <c r="U16" s="56"/>
      <c r="V16" s="20"/>
      <c r="Y16" s="55"/>
      <c r="Z16" s="54"/>
      <c r="AA16" s="63"/>
      <c r="AD16" s="11"/>
      <c r="AE16" s="11"/>
      <c r="AF16" s="11"/>
      <c r="AG16" s="11"/>
      <c r="AH16" s="11"/>
      <c r="AI16" s="19" t="s">
        <v>185</v>
      </c>
      <c r="AJ16" s="6" t="s">
        <v>184</v>
      </c>
      <c r="AK16" s="15">
        <v>80259</v>
      </c>
      <c r="AL16" s="15">
        <v>37801</v>
      </c>
      <c r="AM16" s="6" t="s">
        <v>183</v>
      </c>
      <c r="AN16" s="16" t="s">
        <v>182</v>
      </c>
      <c r="AO16" s="10">
        <v>43603</v>
      </c>
    </row>
    <row r="17" spans="1:43" ht="24" hidden="1" customHeight="1" x14ac:dyDescent="0.3">
      <c r="A17" s="1">
        <v>5</v>
      </c>
      <c r="B17" s="61"/>
      <c r="C17" s="52"/>
      <c r="D17" s="60" t="str">
        <f t="shared" si="0"/>
        <v>−−−−►</v>
      </c>
      <c r="E17" s="59"/>
      <c r="F17" s="604" t="str">
        <f t="shared" si="1"/>
        <v>−−−−►</v>
      </c>
      <c r="G17" s="605"/>
      <c r="I17" s="606"/>
      <c r="J17" s="606"/>
      <c r="Q17" s="58"/>
      <c r="R17" s="607"/>
      <c r="S17" s="608"/>
      <c r="T17" s="57" t="s">
        <v>165</v>
      </c>
      <c r="U17" s="56"/>
      <c r="Y17" s="55"/>
      <c r="Z17" s="54"/>
      <c r="AA17" s="63"/>
      <c r="AD17" s="11"/>
      <c r="AE17" s="11"/>
      <c r="AF17" s="11"/>
      <c r="AG17" s="11"/>
      <c r="AH17" s="11"/>
      <c r="AI17" s="19" t="s">
        <v>181</v>
      </c>
      <c r="AJ17" s="6" t="s">
        <v>180</v>
      </c>
      <c r="AK17" s="15">
        <v>80070</v>
      </c>
      <c r="AL17" s="15">
        <v>32601</v>
      </c>
      <c r="AM17" s="6" t="s">
        <v>180</v>
      </c>
      <c r="AN17" s="16" t="s">
        <v>179</v>
      </c>
      <c r="AO17" s="10">
        <v>43604</v>
      </c>
    </row>
    <row r="18" spans="1:43" ht="23.25" hidden="1" customHeight="1" x14ac:dyDescent="0.3">
      <c r="A18" s="1">
        <v>6</v>
      </c>
      <c r="B18" s="61"/>
      <c r="C18" s="52"/>
      <c r="D18" s="60" t="str">
        <f t="shared" si="0"/>
        <v>−−−−►</v>
      </c>
      <c r="E18" s="59"/>
      <c r="F18" s="604" t="str">
        <f t="shared" si="1"/>
        <v>−−−−►</v>
      </c>
      <c r="G18" s="605"/>
      <c r="I18" s="606"/>
      <c r="J18" s="606"/>
      <c r="Q18" s="58"/>
      <c r="R18" s="607"/>
      <c r="S18" s="608"/>
      <c r="T18" s="57" t="s">
        <v>165</v>
      </c>
      <c r="U18" s="56"/>
      <c r="Y18" s="55"/>
      <c r="Z18" s="54"/>
      <c r="AA18" s="62"/>
      <c r="AD18" s="11"/>
      <c r="AE18" s="11"/>
      <c r="AF18" s="11"/>
      <c r="AG18" s="11"/>
      <c r="AH18" s="11"/>
      <c r="AI18" s="19" t="s">
        <v>178</v>
      </c>
      <c r="AJ18" s="6" t="s">
        <v>176</v>
      </c>
      <c r="AK18" s="15">
        <v>80250</v>
      </c>
      <c r="AL18" s="15">
        <v>31701</v>
      </c>
      <c r="AM18" s="6" t="s">
        <v>177</v>
      </c>
      <c r="AN18" s="16" t="s">
        <v>176</v>
      </c>
      <c r="AO18" s="10">
        <v>43605</v>
      </c>
    </row>
    <row r="19" spans="1:43" ht="25.5" hidden="1" customHeight="1" x14ac:dyDescent="0.3">
      <c r="A19" s="1">
        <v>7</v>
      </c>
      <c r="B19" s="61"/>
      <c r="C19" s="52"/>
      <c r="D19" s="60" t="str">
        <f t="shared" si="0"/>
        <v>−−−−►</v>
      </c>
      <c r="E19" s="59"/>
      <c r="F19" s="604" t="str">
        <f t="shared" si="1"/>
        <v>−−−−►</v>
      </c>
      <c r="G19" s="605"/>
      <c r="I19" s="606"/>
      <c r="J19" s="606"/>
      <c r="Q19" s="58"/>
      <c r="R19" s="607"/>
      <c r="S19" s="608"/>
      <c r="T19" s="57" t="s">
        <v>165</v>
      </c>
      <c r="U19" s="56"/>
      <c r="Y19" s="55"/>
      <c r="Z19" s="54"/>
      <c r="AA19" s="53"/>
      <c r="AD19" s="11"/>
      <c r="AE19" s="11"/>
      <c r="AF19" s="11"/>
      <c r="AG19" s="11"/>
      <c r="AH19" s="11"/>
      <c r="AI19" s="19" t="s">
        <v>175</v>
      </c>
      <c r="AJ19" s="6" t="s">
        <v>174</v>
      </c>
      <c r="AK19" s="15">
        <v>10250</v>
      </c>
      <c r="AL19" s="15">
        <v>78201</v>
      </c>
      <c r="AM19" s="6" t="s">
        <v>173</v>
      </c>
      <c r="AN19" s="16" t="s">
        <v>161</v>
      </c>
      <c r="AO19" s="10">
        <v>43606</v>
      </c>
    </row>
    <row r="20" spans="1:43" ht="25.5" hidden="1" customHeight="1" x14ac:dyDescent="0.3">
      <c r="A20" s="1">
        <v>8</v>
      </c>
      <c r="B20" s="61"/>
      <c r="C20" s="52"/>
      <c r="D20" s="60" t="str">
        <f t="shared" si="0"/>
        <v>−−−−►</v>
      </c>
      <c r="E20" s="59"/>
      <c r="F20" s="604" t="str">
        <f t="shared" si="1"/>
        <v>−−−−►</v>
      </c>
      <c r="G20" s="605"/>
      <c r="I20" s="606"/>
      <c r="J20" s="606"/>
      <c r="Q20" s="58"/>
      <c r="R20" s="607"/>
      <c r="S20" s="608"/>
      <c r="T20" s="57" t="s">
        <v>165</v>
      </c>
      <c r="U20" s="56"/>
      <c r="Y20" s="55"/>
      <c r="Z20" s="54"/>
      <c r="AA20" s="53"/>
      <c r="AD20" s="11"/>
      <c r="AE20" s="11"/>
      <c r="AF20" s="11"/>
      <c r="AG20" s="44"/>
      <c r="AH20" s="44"/>
      <c r="AI20" s="19" t="s">
        <v>172</v>
      </c>
      <c r="AJ20" s="6" t="s">
        <v>171</v>
      </c>
      <c r="AK20" s="15">
        <v>10405</v>
      </c>
      <c r="AL20" s="15">
        <v>22701</v>
      </c>
      <c r="AM20" s="6" t="s">
        <v>170</v>
      </c>
      <c r="AN20" s="16" t="s">
        <v>161</v>
      </c>
      <c r="AO20" s="10">
        <v>43607</v>
      </c>
    </row>
    <row r="21" spans="1:43" hidden="1" x14ac:dyDescent="0.2">
      <c r="B21" s="42"/>
      <c r="C21" s="52"/>
      <c r="D21" s="42"/>
      <c r="E21" s="52"/>
      <c r="F21" s="42"/>
      <c r="G21" s="42"/>
      <c r="Q21" s="2"/>
      <c r="U21" s="51"/>
      <c r="AA21" s="50"/>
      <c r="AD21" s="11"/>
      <c r="AE21" s="11"/>
      <c r="AF21" s="11"/>
      <c r="AG21" s="11"/>
      <c r="AH21" s="11"/>
      <c r="AI21" s="19" t="s">
        <v>169</v>
      </c>
      <c r="AJ21" s="6" t="s">
        <v>168</v>
      </c>
      <c r="AK21" s="49">
        <v>60203</v>
      </c>
      <c r="AL21" s="49">
        <v>23701</v>
      </c>
      <c r="AM21" s="48" t="s">
        <v>167</v>
      </c>
      <c r="AN21" s="16" t="s">
        <v>161</v>
      </c>
      <c r="AO21" s="10">
        <v>43608</v>
      </c>
    </row>
    <row r="22" spans="1:43" ht="18.75" hidden="1" customHeight="1" thickBot="1" x14ac:dyDescent="0.35">
      <c r="F22" s="9"/>
      <c r="G22" s="9"/>
      <c r="O22" s="21" t="s">
        <v>166</v>
      </c>
      <c r="Q22" s="2"/>
      <c r="T22" s="20" t="s">
        <v>165</v>
      </c>
      <c r="U22" s="47">
        <f>SUM(U13:U20)</f>
        <v>0</v>
      </c>
      <c r="X22" s="30"/>
      <c r="Y22" s="25"/>
      <c r="AA22" s="33"/>
      <c r="AD22" s="11"/>
      <c r="AF22" s="11"/>
      <c r="AG22" s="11"/>
      <c r="AH22" s="11"/>
      <c r="AI22" s="19" t="s">
        <v>164</v>
      </c>
      <c r="AJ22" s="6" t="s">
        <v>163</v>
      </c>
      <c r="AK22" s="15">
        <v>75071</v>
      </c>
      <c r="AL22" s="15">
        <v>13601</v>
      </c>
      <c r="AM22" s="6" t="s">
        <v>162</v>
      </c>
      <c r="AN22" s="16" t="s">
        <v>161</v>
      </c>
      <c r="AO22" s="10">
        <v>43609</v>
      </c>
    </row>
    <row r="23" spans="1:43" s="9" customFormat="1" hidden="1" x14ac:dyDescent="0.2">
      <c r="C23" s="8"/>
      <c r="E23" s="8"/>
      <c r="Q23" s="37"/>
      <c r="X23" s="30"/>
      <c r="Y23" s="30"/>
      <c r="AA23" s="25"/>
      <c r="AD23" s="4"/>
      <c r="AE23" s="44"/>
      <c r="AF23" s="44"/>
      <c r="AG23" s="11"/>
      <c r="AH23" s="11"/>
      <c r="AI23" s="44" t="s">
        <v>160</v>
      </c>
      <c r="AJ23" s="6" t="s">
        <v>159</v>
      </c>
      <c r="AK23" s="15">
        <v>80002</v>
      </c>
      <c r="AL23" s="15">
        <v>11401</v>
      </c>
      <c r="AM23" s="6" t="s">
        <v>158</v>
      </c>
      <c r="AN23" s="16" t="s">
        <v>116</v>
      </c>
      <c r="AO23" s="10">
        <v>43610</v>
      </c>
      <c r="AP23" s="3"/>
      <c r="AQ23" s="2"/>
    </row>
    <row r="24" spans="1:43" ht="11.25" hidden="1" customHeight="1" x14ac:dyDescent="0.3">
      <c r="M24" s="21"/>
      <c r="P24" s="20"/>
      <c r="Q24" s="46"/>
      <c r="R24" s="20"/>
      <c r="S24" s="9"/>
      <c r="X24" s="30"/>
      <c r="Y24" s="25"/>
      <c r="AA24" s="30"/>
      <c r="AD24" s="44"/>
      <c r="AE24" s="11"/>
      <c r="AF24" s="11"/>
      <c r="AG24" s="44"/>
      <c r="AH24" s="44"/>
      <c r="AI24" s="19" t="s">
        <v>157</v>
      </c>
      <c r="AJ24" s="6" t="s">
        <v>156</v>
      </c>
      <c r="AK24" s="15">
        <v>80037</v>
      </c>
      <c r="AL24" s="15">
        <v>17001</v>
      </c>
      <c r="AM24" s="6" t="s">
        <v>155</v>
      </c>
      <c r="AN24" s="16" t="s">
        <v>116</v>
      </c>
      <c r="AO24" s="10">
        <v>43611</v>
      </c>
      <c r="AP24" s="44"/>
      <c r="AQ24" s="9"/>
    </row>
    <row r="25" spans="1:43" ht="18.75" hidden="1" customHeight="1" x14ac:dyDescent="0.3">
      <c r="M25" s="21"/>
      <c r="P25" s="20"/>
      <c r="Q25" s="20"/>
      <c r="R25" s="20"/>
      <c r="S25" s="9"/>
      <c r="X25" s="30"/>
      <c r="Y25" s="25"/>
      <c r="AA25" s="25"/>
      <c r="AD25" s="11"/>
      <c r="AE25" s="11"/>
      <c r="AF25" s="11"/>
      <c r="AG25" s="11"/>
      <c r="AH25" s="11"/>
      <c r="AI25" s="19" t="s">
        <v>154</v>
      </c>
      <c r="AJ25" s="6" t="s">
        <v>153</v>
      </c>
      <c r="AK25" s="15">
        <v>80042</v>
      </c>
      <c r="AL25" s="15">
        <v>17501</v>
      </c>
      <c r="AM25" s="6" t="s">
        <v>152</v>
      </c>
      <c r="AN25" s="16" t="s">
        <v>116</v>
      </c>
      <c r="AO25" s="10">
        <v>43612</v>
      </c>
    </row>
    <row r="26" spans="1:43" ht="18.75" hidden="1" customHeight="1" x14ac:dyDescent="0.3">
      <c r="A26" s="1" t="s">
        <v>148</v>
      </c>
      <c r="B26" s="9" t="s">
        <v>151</v>
      </c>
      <c r="M26" s="21"/>
      <c r="P26" s="20"/>
      <c r="Q26" s="20"/>
      <c r="R26" s="20"/>
      <c r="S26" s="9"/>
      <c r="X26" s="30"/>
      <c r="Y26" s="25"/>
      <c r="AD26" s="11"/>
      <c r="AE26" s="11"/>
      <c r="AF26" s="11"/>
      <c r="AG26" s="32"/>
      <c r="AH26" s="32"/>
      <c r="AI26" s="19" t="s">
        <v>150</v>
      </c>
      <c r="AJ26" s="6" t="s">
        <v>149</v>
      </c>
      <c r="AK26" s="15">
        <v>80045</v>
      </c>
      <c r="AL26" s="15">
        <v>16601</v>
      </c>
      <c r="AM26" s="6" t="s">
        <v>149</v>
      </c>
      <c r="AN26" s="16" t="s">
        <v>116</v>
      </c>
      <c r="AO26" s="10">
        <v>43613</v>
      </c>
    </row>
    <row r="27" spans="1:43" s="9" customFormat="1" ht="18.75" hidden="1" customHeight="1" x14ac:dyDescent="0.2">
      <c r="A27" s="9" t="s">
        <v>148</v>
      </c>
      <c r="B27" s="9" t="s">
        <v>147</v>
      </c>
      <c r="C27" s="8"/>
      <c r="E27" s="8"/>
      <c r="N27" s="30"/>
      <c r="O27" s="30"/>
      <c r="P27" s="30"/>
      <c r="Q27" s="30"/>
      <c r="R27" s="30"/>
      <c r="S27" s="30"/>
      <c r="T27" s="30"/>
      <c r="U27" s="30"/>
      <c r="V27" s="30"/>
      <c r="W27" s="30"/>
      <c r="X27" s="30"/>
      <c r="Y27" s="30"/>
      <c r="AA27" s="1"/>
      <c r="AD27" s="11"/>
      <c r="AE27" s="44"/>
      <c r="AF27" s="44"/>
      <c r="AG27" s="11"/>
      <c r="AH27" s="11"/>
      <c r="AI27" s="44" t="s">
        <v>146</v>
      </c>
      <c r="AJ27" s="6" t="s">
        <v>145</v>
      </c>
      <c r="AK27" s="15">
        <v>80045</v>
      </c>
      <c r="AL27" s="15">
        <v>18401</v>
      </c>
      <c r="AM27" s="45" t="s">
        <v>145</v>
      </c>
      <c r="AN27" s="16" t="s">
        <v>116</v>
      </c>
      <c r="AO27" s="10">
        <v>43614</v>
      </c>
      <c r="AP27" s="3"/>
      <c r="AQ27" s="2"/>
    </row>
    <row r="28" spans="1:43" ht="18.75" hidden="1" customHeight="1" x14ac:dyDescent="0.3">
      <c r="A28" s="1" t="s">
        <v>144</v>
      </c>
      <c r="B28" s="9" t="s">
        <v>143</v>
      </c>
      <c r="M28" s="21"/>
      <c r="N28" s="25"/>
      <c r="O28" s="25"/>
      <c r="P28" s="31"/>
      <c r="Q28" s="31"/>
      <c r="R28" s="31"/>
      <c r="S28" s="30"/>
      <c r="T28" s="25"/>
      <c r="U28" s="25"/>
      <c r="V28" s="25"/>
      <c r="W28" s="25"/>
      <c r="X28" s="30"/>
      <c r="Y28" s="25"/>
      <c r="AA28" s="9"/>
      <c r="AD28" s="44"/>
      <c r="AE28" s="11"/>
      <c r="AF28" s="11"/>
      <c r="AG28" s="11"/>
      <c r="AH28" s="11"/>
      <c r="AI28" s="19" t="s">
        <v>142</v>
      </c>
      <c r="AJ28" s="6" t="s">
        <v>141</v>
      </c>
      <c r="AK28" s="15">
        <v>80048</v>
      </c>
      <c r="AL28" s="15">
        <v>17701</v>
      </c>
      <c r="AM28" s="6" t="s">
        <v>140</v>
      </c>
      <c r="AN28" s="16" t="s">
        <v>116</v>
      </c>
      <c r="AO28" s="10">
        <v>43615</v>
      </c>
      <c r="AP28" s="44"/>
      <c r="AQ28" s="9"/>
    </row>
    <row r="29" spans="1:43" s="32" customFormat="1" ht="18.75" hidden="1" customHeight="1" x14ac:dyDescent="0.2">
      <c r="A29" s="43" t="s">
        <v>139</v>
      </c>
      <c r="B29" s="42" t="s">
        <v>138</v>
      </c>
      <c r="C29" s="38"/>
      <c r="D29" s="38"/>
      <c r="E29" s="38"/>
      <c r="F29" s="38"/>
      <c r="G29" s="38"/>
      <c r="H29" s="38"/>
      <c r="I29" s="41"/>
      <c r="J29" s="38"/>
      <c r="K29" s="38"/>
      <c r="L29" s="38"/>
      <c r="M29" s="38"/>
      <c r="N29" s="40"/>
      <c r="O29" s="40"/>
      <c r="P29" s="40"/>
      <c r="Q29" s="40"/>
      <c r="R29" s="40"/>
      <c r="S29" s="40"/>
      <c r="T29" s="40"/>
      <c r="U29" s="40"/>
      <c r="V29" s="40"/>
      <c r="W29" s="40"/>
      <c r="X29" s="39"/>
      <c r="Y29" s="39"/>
      <c r="AA29" s="1"/>
      <c r="AD29" s="11"/>
      <c r="AG29" s="11"/>
      <c r="AH29" s="11"/>
      <c r="AI29" s="32" t="s">
        <v>137</v>
      </c>
      <c r="AJ29" s="6" t="s">
        <v>136</v>
      </c>
      <c r="AK29" s="15">
        <v>80049</v>
      </c>
      <c r="AL29" s="15">
        <v>17601</v>
      </c>
      <c r="AM29" s="6" t="s">
        <v>136</v>
      </c>
      <c r="AN29" s="16" t="s">
        <v>116</v>
      </c>
      <c r="AO29" s="10">
        <v>43616</v>
      </c>
    </row>
    <row r="30" spans="1:43" ht="18.75" hidden="1" customHeight="1" x14ac:dyDescent="0.3">
      <c r="B30" s="38"/>
      <c r="C30" s="36"/>
      <c r="D30" s="37"/>
      <c r="E30" s="36"/>
      <c r="F30" s="2"/>
      <c r="G30" s="2"/>
      <c r="H30" s="2"/>
      <c r="I30" s="2"/>
      <c r="J30" s="2"/>
      <c r="K30" s="2"/>
      <c r="L30" s="2"/>
      <c r="M30" s="35"/>
      <c r="N30" s="28"/>
      <c r="O30" s="28"/>
      <c r="P30" s="34"/>
      <c r="Q30" s="34"/>
      <c r="R30" s="34"/>
      <c r="S30" s="33"/>
      <c r="T30" s="28"/>
      <c r="U30" s="28"/>
      <c r="V30" s="28"/>
      <c r="W30" s="28"/>
      <c r="X30" s="30"/>
      <c r="Y30" s="25"/>
      <c r="AA30" s="32"/>
      <c r="AD30" s="32"/>
      <c r="AE30" s="11"/>
      <c r="AF30" s="11"/>
      <c r="AG30" s="11"/>
      <c r="AH30" s="11"/>
      <c r="AI30" s="19" t="s">
        <v>88</v>
      </c>
      <c r="AJ30" s="6" t="s">
        <v>135</v>
      </c>
      <c r="AK30" s="15">
        <v>80054</v>
      </c>
      <c r="AL30" s="15">
        <v>34101</v>
      </c>
      <c r="AM30" s="6" t="s">
        <v>134</v>
      </c>
      <c r="AN30" s="16" t="s">
        <v>116</v>
      </c>
      <c r="AO30" s="10">
        <v>43617</v>
      </c>
    </row>
    <row r="31" spans="1:43" ht="18.75" hidden="1" customHeight="1" x14ac:dyDescent="0.3">
      <c r="M31" s="21"/>
      <c r="N31" s="25"/>
      <c r="O31" s="25"/>
      <c r="P31" s="31"/>
      <c r="Q31" s="31"/>
      <c r="R31" s="31"/>
      <c r="S31" s="30"/>
      <c r="T31" s="25"/>
      <c r="U31" s="25"/>
      <c r="V31" s="25"/>
      <c r="W31" s="25"/>
      <c r="X31" s="30"/>
      <c r="Y31" s="25"/>
      <c r="AD31" s="11"/>
      <c r="AE31" s="11"/>
      <c r="AF31" s="11"/>
      <c r="AG31" s="11"/>
      <c r="AH31" s="11"/>
      <c r="AI31" s="19" t="s">
        <v>133</v>
      </c>
      <c r="AJ31" s="6" t="s">
        <v>132</v>
      </c>
      <c r="AK31" s="15">
        <v>80149</v>
      </c>
      <c r="AL31" s="15">
        <v>18701</v>
      </c>
      <c r="AM31" s="6" t="s">
        <v>131</v>
      </c>
      <c r="AN31" s="16" t="s">
        <v>116</v>
      </c>
      <c r="AO31" s="10">
        <v>43618</v>
      </c>
    </row>
    <row r="32" spans="1:43" ht="18.75" hidden="1" customHeight="1" x14ac:dyDescent="0.3">
      <c r="M32" s="21"/>
      <c r="P32" s="20"/>
      <c r="Q32" s="20"/>
      <c r="R32" s="20"/>
      <c r="S32" s="9"/>
      <c r="W32" s="25"/>
      <c r="X32" s="30"/>
      <c r="Y32" s="25"/>
      <c r="AD32" s="11"/>
      <c r="AE32" s="11"/>
      <c r="AF32" s="11"/>
      <c r="AG32" s="11"/>
      <c r="AH32" s="11"/>
      <c r="AI32" s="19" t="s">
        <v>130</v>
      </c>
      <c r="AJ32" s="6" t="s">
        <v>129</v>
      </c>
      <c r="AK32" s="15">
        <v>80174</v>
      </c>
      <c r="AL32" s="15">
        <v>30501</v>
      </c>
      <c r="AM32" s="6" t="s">
        <v>128</v>
      </c>
      <c r="AN32" s="16" t="s">
        <v>116</v>
      </c>
      <c r="AO32" s="10">
        <v>43619</v>
      </c>
    </row>
    <row r="33" spans="2:43" s="3" customFormat="1" ht="18.75" hidden="1" customHeight="1" x14ac:dyDescent="0.3">
      <c r="B33" s="9"/>
      <c r="C33" s="8"/>
      <c r="D33" s="9"/>
      <c r="E33" s="8"/>
      <c r="F33" s="1"/>
      <c r="G33" s="1"/>
      <c r="H33" s="1"/>
      <c r="I33" s="1"/>
      <c r="J33" s="1"/>
      <c r="K33" s="1"/>
      <c r="L33" s="1"/>
      <c r="M33" s="21"/>
      <c r="N33" s="1"/>
      <c r="O33" s="1"/>
      <c r="P33" s="20"/>
      <c r="Q33" s="20"/>
      <c r="R33" s="20"/>
      <c r="S33" s="9"/>
      <c r="T33" s="1"/>
      <c r="U33" s="1"/>
      <c r="V33" s="1"/>
      <c r="W33" s="25"/>
      <c r="X33" s="30"/>
      <c r="Y33" s="25"/>
      <c r="Z33" s="1"/>
      <c r="AA33" s="1"/>
      <c r="AB33" s="1"/>
      <c r="AC33" s="1"/>
      <c r="AD33" s="11"/>
      <c r="AE33" s="11"/>
      <c r="AF33" s="11"/>
      <c r="AG33" s="11"/>
      <c r="AH33" s="11"/>
      <c r="AI33" s="19" t="s">
        <v>127</v>
      </c>
      <c r="AJ33" s="6" t="s">
        <v>126</v>
      </c>
      <c r="AK33" s="15">
        <v>80203</v>
      </c>
      <c r="AL33" s="15">
        <v>28901</v>
      </c>
      <c r="AM33" s="6" t="s">
        <v>125</v>
      </c>
      <c r="AN33" s="16" t="s">
        <v>116</v>
      </c>
      <c r="AO33" s="10">
        <v>43620</v>
      </c>
      <c r="AQ33" s="2"/>
    </row>
    <row r="34" spans="2:43" s="3" customFormat="1" ht="18.75" hidden="1" customHeight="1" x14ac:dyDescent="0.3">
      <c r="B34" s="9"/>
      <c r="C34" s="8"/>
      <c r="D34" s="9"/>
      <c r="E34" s="8"/>
      <c r="F34" s="1"/>
      <c r="G34" s="1"/>
      <c r="H34" s="1"/>
      <c r="I34" s="1"/>
      <c r="J34" s="1"/>
      <c r="K34" s="1"/>
      <c r="L34" s="1"/>
      <c r="M34" s="21"/>
      <c r="N34" s="1"/>
      <c r="O34" s="1"/>
      <c r="P34" s="20"/>
      <c r="Q34" s="20"/>
      <c r="R34" s="20"/>
      <c r="S34" s="9"/>
      <c r="T34" s="1"/>
      <c r="U34" s="1"/>
      <c r="V34" s="1"/>
      <c r="W34" s="25"/>
      <c r="X34" s="30"/>
      <c r="Y34" s="25"/>
      <c r="Z34" s="1"/>
      <c r="AA34" s="1"/>
      <c r="AB34" s="1"/>
      <c r="AC34" s="1"/>
      <c r="AD34" s="11"/>
      <c r="AE34" s="11"/>
      <c r="AF34" s="11"/>
      <c r="AG34" s="11"/>
      <c r="AH34" s="11"/>
      <c r="AI34" s="19" t="s">
        <v>124</v>
      </c>
      <c r="AJ34" s="6" t="s">
        <v>123</v>
      </c>
      <c r="AK34" s="15">
        <v>80264</v>
      </c>
      <c r="AL34" s="15">
        <v>33101</v>
      </c>
      <c r="AM34" s="6" t="s">
        <v>123</v>
      </c>
      <c r="AN34" s="16" t="s">
        <v>116</v>
      </c>
      <c r="AO34" s="10">
        <v>43621</v>
      </c>
      <c r="AQ34" s="2"/>
    </row>
    <row r="35" spans="2:43" s="3" customFormat="1" ht="18.75" hidden="1" customHeight="1" x14ac:dyDescent="0.3">
      <c r="B35" s="9"/>
      <c r="C35" s="8"/>
      <c r="D35" s="9"/>
      <c r="E35" s="8"/>
      <c r="F35" s="1"/>
      <c r="G35" s="1"/>
      <c r="H35" s="1"/>
      <c r="I35" s="1"/>
      <c r="J35" s="1"/>
      <c r="K35" s="1"/>
      <c r="L35" s="1"/>
      <c r="M35" s="21"/>
      <c r="N35" s="1"/>
      <c r="O35" s="1"/>
      <c r="P35" s="20"/>
      <c r="Q35" s="20"/>
      <c r="R35" s="20"/>
      <c r="S35" s="9"/>
      <c r="T35" s="1"/>
      <c r="U35" s="1"/>
      <c r="V35" s="1"/>
      <c r="W35" s="25"/>
      <c r="X35" s="30"/>
      <c r="Y35" s="25"/>
      <c r="Z35" s="1"/>
      <c r="AA35" s="1"/>
      <c r="AB35" s="1"/>
      <c r="AC35" s="1"/>
      <c r="AD35" s="11"/>
      <c r="AE35" s="11"/>
      <c r="AF35" s="11"/>
      <c r="AG35" s="11"/>
      <c r="AH35" s="11"/>
      <c r="AI35" s="19" t="s">
        <v>122</v>
      </c>
      <c r="AJ35" s="6" t="s">
        <v>121</v>
      </c>
      <c r="AK35" s="15">
        <v>80274</v>
      </c>
      <c r="AL35" s="15">
        <v>34801</v>
      </c>
      <c r="AM35" s="6" t="s">
        <v>120</v>
      </c>
      <c r="AN35" s="16" t="s">
        <v>116</v>
      </c>
      <c r="AO35" s="10">
        <v>43622</v>
      </c>
      <c r="AQ35" s="2"/>
    </row>
    <row r="36" spans="2:43" s="3" customFormat="1" ht="18.75" hidden="1" customHeight="1" x14ac:dyDescent="0.3">
      <c r="B36" s="9"/>
      <c r="C36" s="8"/>
      <c r="D36" s="9"/>
      <c r="E36" s="8"/>
      <c r="F36" s="1"/>
      <c r="G36" s="1"/>
      <c r="H36" s="1"/>
      <c r="I36" s="1"/>
      <c r="J36" s="1"/>
      <c r="K36" s="1"/>
      <c r="L36" s="1"/>
      <c r="M36" s="21"/>
      <c r="N36" s="1"/>
      <c r="O36" s="1"/>
      <c r="P36" s="20"/>
      <c r="Q36" s="20"/>
      <c r="R36" s="20"/>
      <c r="S36" s="9"/>
      <c r="T36" s="1"/>
      <c r="U36" s="1"/>
      <c r="V36" s="1"/>
      <c r="W36" s="1"/>
      <c r="X36" s="8"/>
      <c r="Y36" s="1"/>
      <c r="Z36" s="1"/>
      <c r="AA36" s="1"/>
      <c r="AB36" s="1"/>
      <c r="AC36" s="1"/>
      <c r="AD36" s="11"/>
      <c r="AE36" s="11"/>
      <c r="AF36" s="11"/>
      <c r="AG36" s="11"/>
      <c r="AH36" s="11"/>
      <c r="AI36" s="19" t="s">
        <v>119</v>
      </c>
      <c r="AJ36" s="6" t="s">
        <v>118</v>
      </c>
      <c r="AK36" s="15">
        <v>80299</v>
      </c>
      <c r="AL36" s="15">
        <v>22001</v>
      </c>
      <c r="AM36" s="6" t="s">
        <v>117</v>
      </c>
      <c r="AN36" s="16" t="s">
        <v>116</v>
      </c>
      <c r="AO36" s="10">
        <v>43623</v>
      </c>
      <c r="AQ36" s="2"/>
    </row>
    <row r="37" spans="2:43" s="3" customFormat="1" ht="18.75" hidden="1" customHeight="1" x14ac:dyDescent="0.3">
      <c r="B37" s="9"/>
      <c r="C37" s="8"/>
      <c r="D37" s="9"/>
      <c r="E37" s="8"/>
      <c r="F37" s="1"/>
      <c r="G37" s="1"/>
      <c r="H37" s="1"/>
      <c r="I37" s="1"/>
      <c r="J37" s="1"/>
      <c r="K37" s="1"/>
      <c r="L37" s="1"/>
      <c r="M37" s="21"/>
      <c r="N37" s="1"/>
      <c r="O37" s="1"/>
      <c r="P37" s="20"/>
      <c r="Q37" s="20"/>
      <c r="R37" s="20"/>
      <c r="S37" s="9"/>
      <c r="T37" s="1"/>
      <c r="U37" s="1"/>
      <c r="V37" s="1"/>
      <c r="W37" s="1"/>
      <c r="X37" s="8"/>
      <c r="Y37" s="1"/>
      <c r="Z37" s="1"/>
      <c r="AA37" s="1"/>
      <c r="AB37" s="1"/>
      <c r="AC37" s="1"/>
      <c r="AD37" s="11"/>
      <c r="AE37" s="11"/>
      <c r="AF37" s="11"/>
      <c r="AG37" s="11"/>
      <c r="AH37" s="11"/>
      <c r="AI37" s="19" t="s">
        <v>115</v>
      </c>
      <c r="AJ37" s="6" t="s">
        <v>114</v>
      </c>
      <c r="AK37" s="16">
        <v>80069</v>
      </c>
      <c r="AL37" s="15">
        <v>19401</v>
      </c>
      <c r="AM37" s="6" t="s">
        <v>113</v>
      </c>
      <c r="AN37" s="16" t="s">
        <v>112</v>
      </c>
      <c r="AO37" s="10">
        <v>43624</v>
      </c>
      <c r="AQ37" s="2"/>
    </row>
    <row r="38" spans="2:43" s="3" customFormat="1" ht="18.75" hidden="1" customHeight="1" x14ac:dyDescent="0.3">
      <c r="B38" s="9"/>
      <c r="C38" s="8"/>
      <c r="D38" s="9"/>
      <c r="E38" s="8"/>
      <c r="F38" s="1"/>
      <c r="G38" s="1"/>
      <c r="H38" s="1"/>
      <c r="I38" s="1"/>
      <c r="J38" s="1"/>
      <c r="K38" s="1"/>
      <c r="L38" s="1"/>
      <c r="M38" s="21"/>
      <c r="N38" s="1"/>
      <c r="O38" s="1"/>
      <c r="P38" s="20"/>
      <c r="Q38" s="20"/>
      <c r="R38" s="20"/>
      <c r="S38" s="9"/>
      <c r="T38" s="1"/>
      <c r="U38" s="1"/>
      <c r="V38" s="1"/>
      <c r="W38" s="1"/>
      <c r="X38" s="8"/>
      <c r="Y38" s="1"/>
      <c r="Z38" s="1"/>
      <c r="AA38" s="1"/>
      <c r="AB38" s="1"/>
      <c r="AC38" s="1"/>
      <c r="AD38" s="11"/>
      <c r="AE38" s="11"/>
      <c r="AF38" s="11"/>
      <c r="AG38" s="11"/>
      <c r="AH38" s="11"/>
      <c r="AI38" s="19" t="s">
        <v>111</v>
      </c>
      <c r="AJ38" s="6" t="s">
        <v>110</v>
      </c>
      <c r="AK38" s="15">
        <v>10393</v>
      </c>
      <c r="AL38" s="15">
        <v>35901</v>
      </c>
      <c r="AM38" s="6" t="s">
        <v>109</v>
      </c>
      <c r="AN38" s="16" t="s">
        <v>90</v>
      </c>
      <c r="AO38" s="10">
        <v>43625</v>
      </c>
      <c r="AQ38" s="2"/>
    </row>
    <row r="39" spans="2:43" s="3" customFormat="1" ht="18.75" hidden="1" customHeight="1" x14ac:dyDescent="0.3">
      <c r="B39" s="9"/>
      <c r="C39" s="8"/>
      <c r="D39" s="9"/>
      <c r="E39" s="8"/>
      <c r="F39" s="1"/>
      <c r="G39" s="1"/>
      <c r="H39" s="1"/>
      <c r="I39" s="1"/>
      <c r="J39" s="1"/>
      <c r="K39" s="1"/>
      <c r="L39" s="1"/>
      <c r="M39" s="21"/>
      <c r="N39" s="1"/>
      <c r="O39" s="1"/>
      <c r="P39" s="20"/>
      <c r="Q39" s="20"/>
      <c r="R39" s="20"/>
      <c r="S39" s="9"/>
      <c r="T39" s="1"/>
      <c r="U39" s="1"/>
      <c r="V39" s="1"/>
      <c r="W39" s="1"/>
      <c r="X39" s="8"/>
      <c r="Y39" s="1"/>
      <c r="Z39" s="1"/>
      <c r="AA39" s="1"/>
      <c r="AB39" s="1"/>
      <c r="AC39" s="1"/>
      <c r="AD39" s="11"/>
      <c r="AE39" s="11"/>
      <c r="AF39" s="11"/>
      <c r="AG39" s="11"/>
      <c r="AH39" s="11"/>
      <c r="AI39" s="19" t="s">
        <v>108</v>
      </c>
      <c r="AJ39" s="6" t="s">
        <v>107</v>
      </c>
      <c r="AK39" s="15">
        <v>65100</v>
      </c>
      <c r="AL39" s="15">
        <v>38408</v>
      </c>
      <c r="AM39" s="6" t="s">
        <v>106</v>
      </c>
      <c r="AN39" s="16" t="s">
        <v>90</v>
      </c>
      <c r="AO39" s="10">
        <v>43626</v>
      </c>
      <c r="AQ39" s="2"/>
    </row>
    <row r="40" spans="2:43" s="3" customFormat="1" ht="18.75" hidden="1" customHeight="1" x14ac:dyDescent="0.3">
      <c r="B40" s="9"/>
      <c r="C40" s="8"/>
      <c r="D40" s="9"/>
      <c r="E40" s="8"/>
      <c r="F40" s="1"/>
      <c r="G40" s="1"/>
      <c r="H40" s="1"/>
      <c r="I40" s="1"/>
      <c r="J40" s="1"/>
      <c r="K40" s="1"/>
      <c r="L40" s="1"/>
      <c r="M40" s="21"/>
      <c r="N40" s="1"/>
      <c r="O40" s="1"/>
      <c r="P40" s="20"/>
      <c r="Q40" s="20"/>
      <c r="R40" s="20"/>
      <c r="S40" s="9"/>
      <c r="T40" s="1"/>
      <c r="U40" s="1"/>
      <c r="V40" s="1"/>
      <c r="W40" s="1"/>
      <c r="X40" s="8"/>
      <c r="Y40" s="1"/>
      <c r="Z40" s="1"/>
      <c r="AA40" s="1"/>
      <c r="AB40" s="1"/>
      <c r="AC40" s="1"/>
      <c r="AD40" s="11"/>
      <c r="AE40" s="11"/>
      <c r="AF40" s="11"/>
      <c r="AG40" s="11"/>
      <c r="AH40" s="11"/>
      <c r="AI40" s="19" t="s">
        <v>106</v>
      </c>
      <c r="AJ40" s="6" t="s">
        <v>105</v>
      </c>
      <c r="AK40" s="15">
        <v>75001</v>
      </c>
      <c r="AL40" s="15">
        <v>8201</v>
      </c>
      <c r="AM40" s="6" t="s">
        <v>105</v>
      </c>
      <c r="AN40" s="16" t="s">
        <v>90</v>
      </c>
      <c r="AO40" s="10">
        <v>43627</v>
      </c>
      <c r="AQ40" s="2"/>
    </row>
    <row r="41" spans="2:43" s="3" customFormat="1" ht="18.75" hidden="1" customHeight="1" x14ac:dyDescent="0.3">
      <c r="B41" s="9"/>
      <c r="C41" s="8"/>
      <c r="D41" s="9"/>
      <c r="E41" s="8"/>
      <c r="F41" s="1"/>
      <c r="G41" s="1"/>
      <c r="H41" s="1"/>
      <c r="I41" s="1"/>
      <c r="J41" s="1"/>
      <c r="K41" s="1"/>
      <c r="L41" s="1"/>
      <c r="M41" s="21"/>
      <c r="N41" s="1"/>
      <c r="O41" s="1"/>
      <c r="P41" s="20"/>
      <c r="Q41" s="20"/>
      <c r="R41" s="20"/>
      <c r="S41" s="9"/>
      <c r="T41" s="1"/>
      <c r="U41" s="1"/>
      <c r="V41" s="1"/>
      <c r="W41" s="1"/>
      <c r="X41" s="8"/>
      <c r="Y41" s="1"/>
      <c r="Z41" s="1"/>
      <c r="AA41" s="1"/>
      <c r="AB41" s="1"/>
      <c r="AC41" s="1"/>
      <c r="AD41" s="11"/>
      <c r="AE41" s="11"/>
      <c r="AF41" s="11"/>
      <c r="AG41" s="11"/>
      <c r="AH41" s="11"/>
      <c r="AI41" s="19" t="s">
        <v>104</v>
      </c>
      <c r="AJ41" s="6" t="s">
        <v>103</v>
      </c>
      <c r="AK41" s="15">
        <v>75002</v>
      </c>
      <c r="AL41" s="15">
        <v>13501</v>
      </c>
      <c r="AM41" s="6" t="s">
        <v>102</v>
      </c>
      <c r="AN41" s="16" t="s">
        <v>90</v>
      </c>
      <c r="AO41" s="10">
        <v>43628</v>
      </c>
      <c r="AQ41" s="2"/>
    </row>
    <row r="42" spans="2:43" s="3" customFormat="1" ht="18.75" hidden="1" customHeight="1" x14ac:dyDescent="0.3">
      <c r="B42" s="9"/>
      <c r="C42" s="8"/>
      <c r="D42" s="9"/>
      <c r="E42" s="8"/>
      <c r="F42" s="1"/>
      <c r="G42" s="1"/>
      <c r="H42" s="1"/>
      <c r="I42" s="1"/>
      <c r="J42" s="1"/>
      <c r="K42" s="1"/>
      <c r="L42" s="1"/>
      <c r="M42" s="21"/>
      <c r="N42" s="1"/>
      <c r="O42" s="1"/>
      <c r="P42" s="20"/>
      <c r="Q42" s="20"/>
      <c r="R42" s="20"/>
      <c r="S42" s="9"/>
      <c r="T42" s="1"/>
      <c r="U42" s="1"/>
      <c r="V42" s="1"/>
      <c r="W42" s="1"/>
      <c r="X42" s="8"/>
      <c r="Y42" s="1"/>
      <c r="Z42" s="1"/>
      <c r="AA42" s="1"/>
      <c r="AB42" s="1"/>
      <c r="AC42" s="1"/>
      <c r="AD42" s="11"/>
      <c r="AE42" s="11"/>
      <c r="AF42" s="11"/>
      <c r="AG42" s="11"/>
      <c r="AH42" s="11"/>
      <c r="AI42" s="19" t="s">
        <v>101</v>
      </c>
      <c r="AJ42" s="6" t="s">
        <v>100</v>
      </c>
      <c r="AK42" s="15">
        <v>75037</v>
      </c>
      <c r="AL42" s="15">
        <v>14701</v>
      </c>
      <c r="AM42" s="6" t="s">
        <v>100</v>
      </c>
      <c r="AN42" s="16" t="s">
        <v>90</v>
      </c>
      <c r="AO42" s="10">
        <v>43629</v>
      </c>
      <c r="AQ42" s="2"/>
    </row>
    <row r="43" spans="2:43" s="3" customFormat="1" ht="18.75" hidden="1" customHeight="1" x14ac:dyDescent="0.3">
      <c r="B43" s="9"/>
      <c r="C43" s="8"/>
      <c r="D43" s="9"/>
      <c r="E43" s="8"/>
      <c r="F43" s="1"/>
      <c r="G43" s="1"/>
      <c r="H43" s="1"/>
      <c r="I43" s="1"/>
      <c r="J43" s="1"/>
      <c r="K43" s="1"/>
      <c r="L43" s="1"/>
      <c r="M43" s="21"/>
      <c r="N43" s="1"/>
      <c r="O43" s="1"/>
      <c r="P43" s="20"/>
      <c r="Q43" s="20"/>
      <c r="R43" s="20"/>
      <c r="S43" s="9"/>
      <c r="T43" s="1"/>
      <c r="U43" s="1"/>
      <c r="V43" s="1"/>
      <c r="W43" s="1"/>
      <c r="X43" s="8"/>
      <c r="Y43" s="1"/>
      <c r="Z43" s="1"/>
      <c r="AA43" s="1"/>
      <c r="AB43" s="1"/>
      <c r="AC43" s="1"/>
      <c r="AD43" s="11"/>
      <c r="AE43" s="11"/>
      <c r="AF43" s="11"/>
      <c r="AG43" s="11"/>
      <c r="AH43" s="11"/>
      <c r="AI43" s="19" t="s">
        <v>99</v>
      </c>
      <c r="AJ43" s="6" t="s">
        <v>98</v>
      </c>
      <c r="AK43" s="15">
        <v>75065</v>
      </c>
      <c r="AL43" s="15">
        <v>38701</v>
      </c>
      <c r="AM43" s="6" t="s">
        <v>97</v>
      </c>
      <c r="AN43" s="16" t="s">
        <v>90</v>
      </c>
      <c r="AO43" s="10">
        <v>43630</v>
      </c>
      <c r="AQ43" s="2"/>
    </row>
    <row r="44" spans="2:43" s="3" customFormat="1" ht="18.75" hidden="1" customHeight="1" x14ac:dyDescent="0.3">
      <c r="B44" s="9"/>
      <c r="C44" s="8"/>
      <c r="D44" s="9"/>
      <c r="E44" s="8"/>
      <c r="F44" s="1"/>
      <c r="G44" s="1"/>
      <c r="H44" s="1"/>
      <c r="I44" s="1"/>
      <c r="J44" s="1"/>
      <c r="K44" s="1"/>
      <c r="L44" s="1"/>
      <c r="M44" s="21"/>
      <c r="N44" s="1"/>
      <c r="O44" s="1"/>
      <c r="P44" s="20"/>
      <c r="Q44" s="20"/>
      <c r="R44" s="20"/>
      <c r="S44" s="9"/>
      <c r="T44" s="1"/>
      <c r="U44" s="1"/>
      <c r="V44" s="1"/>
      <c r="W44" s="1"/>
      <c r="X44" s="8"/>
      <c r="Y44" s="1"/>
      <c r="Z44" s="1"/>
      <c r="AA44" s="1"/>
      <c r="AB44" s="1"/>
      <c r="AC44" s="1"/>
      <c r="AD44" s="11"/>
      <c r="AE44" s="11"/>
      <c r="AF44" s="11"/>
      <c r="AG44" s="11"/>
      <c r="AH44" s="11"/>
      <c r="AI44" s="19" t="s">
        <v>96</v>
      </c>
      <c r="AJ44" s="6" t="s">
        <v>95</v>
      </c>
      <c r="AK44" s="15">
        <v>75078</v>
      </c>
      <c r="AL44" s="15">
        <v>40201</v>
      </c>
      <c r="AM44" s="6" t="s">
        <v>94</v>
      </c>
      <c r="AN44" s="16" t="s">
        <v>90</v>
      </c>
      <c r="AO44" s="10">
        <v>43631</v>
      </c>
      <c r="AQ44" s="2"/>
    </row>
    <row r="45" spans="2:43" s="3" customFormat="1" ht="18.75" hidden="1" customHeight="1" x14ac:dyDescent="0.3">
      <c r="B45" s="9"/>
      <c r="C45" s="8"/>
      <c r="D45" s="9"/>
      <c r="E45" s="8"/>
      <c r="F45" s="1"/>
      <c r="G45" s="1"/>
      <c r="H45" s="1"/>
      <c r="I45" s="1"/>
      <c r="J45" s="1"/>
      <c r="K45" s="1"/>
      <c r="L45" s="1"/>
      <c r="M45" s="21"/>
      <c r="N45" s="1"/>
      <c r="O45" s="1"/>
      <c r="P45" s="20"/>
      <c r="Q45" s="20"/>
      <c r="R45" s="20"/>
      <c r="S45" s="9"/>
      <c r="T45" s="1"/>
      <c r="U45" s="1"/>
      <c r="V45" s="1"/>
      <c r="W45" s="1"/>
      <c r="X45" s="8"/>
      <c r="Y45" s="1"/>
      <c r="Z45" s="1"/>
      <c r="AA45" s="1"/>
      <c r="AB45" s="1"/>
      <c r="AC45" s="1"/>
      <c r="AD45" s="11"/>
      <c r="AE45" s="11"/>
      <c r="AF45" s="11"/>
      <c r="AG45" s="11"/>
      <c r="AH45" s="11"/>
      <c r="AI45" s="19" t="s">
        <v>93</v>
      </c>
      <c r="AJ45" s="6" t="s">
        <v>92</v>
      </c>
      <c r="AK45" s="15">
        <v>80268</v>
      </c>
      <c r="AL45" s="15">
        <v>34501</v>
      </c>
      <c r="AM45" s="6" t="s">
        <v>91</v>
      </c>
      <c r="AN45" s="16" t="s">
        <v>90</v>
      </c>
      <c r="AO45" s="10">
        <v>43632</v>
      </c>
      <c r="AQ45" s="2"/>
    </row>
    <row r="46" spans="2:43" s="3" customFormat="1" ht="18.75" hidden="1" customHeight="1" x14ac:dyDescent="0.3">
      <c r="B46" s="9"/>
      <c r="C46" s="8"/>
      <c r="D46" s="9"/>
      <c r="E46" s="8"/>
      <c r="F46" s="1"/>
      <c r="G46" s="1"/>
      <c r="H46" s="1"/>
      <c r="I46" s="1"/>
      <c r="J46" s="1"/>
      <c r="K46" s="1"/>
      <c r="L46" s="1"/>
      <c r="M46" s="21"/>
      <c r="N46" s="1"/>
      <c r="O46" s="1"/>
      <c r="P46" s="20"/>
      <c r="Q46" s="20"/>
      <c r="R46" s="20"/>
      <c r="S46" s="9"/>
      <c r="T46" s="1"/>
      <c r="U46" s="1"/>
      <c r="V46" s="1"/>
      <c r="W46" s="1"/>
      <c r="X46" s="8"/>
      <c r="Y46" s="1"/>
      <c r="Z46" s="1"/>
      <c r="AA46" s="1"/>
      <c r="AB46" s="1"/>
      <c r="AC46" s="1"/>
      <c r="AD46" s="11"/>
      <c r="AE46" s="11"/>
      <c r="AF46" s="11"/>
      <c r="AG46" s="11"/>
      <c r="AH46" s="11"/>
      <c r="AI46" s="19" t="s">
        <v>89</v>
      </c>
      <c r="AJ46" s="6" t="s">
        <v>88</v>
      </c>
      <c r="AK46" s="15">
        <v>70054</v>
      </c>
      <c r="AL46" s="15">
        <v>45501</v>
      </c>
      <c r="AM46" s="6" t="s">
        <v>88</v>
      </c>
      <c r="AN46" s="16" t="s">
        <v>79</v>
      </c>
      <c r="AO46" s="10">
        <v>43633</v>
      </c>
      <c r="AQ46" s="2"/>
    </row>
    <row r="47" spans="2:43" s="3" customFormat="1" ht="18.75" hidden="1" customHeight="1" x14ac:dyDescent="0.3">
      <c r="B47" s="9"/>
      <c r="C47" s="8"/>
      <c r="D47" s="9"/>
      <c r="E47" s="8"/>
      <c r="F47" s="1"/>
      <c r="G47" s="1"/>
      <c r="H47" s="1"/>
      <c r="I47" s="1"/>
      <c r="J47" s="1"/>
      <c r="K47" s="1"/>
      <c r="L47" s="1"/>
      <c r="M47" s="21"/>
      <c r="N47" s="1"/>
      <c r="O47" s="1"/>
      <c r="P47" s="20"/>
      <c r="Q47" s="20"/>
      <c r="R47" s="20"/>
      <c r="S47" s="9"/>
      <c r="T47" s="1"/>
      <c r="U47" s="1"/>
      <c r="V47" s="1"/>
      <c r="W47" s="1"/>
      <c r="X47" s="8"/>
      <c r="Y47" s="1"/>
      <c r="Z47" s="1"/>
      <c r="AA47" s="1"/>
      <c r="AB47" s="1"/>
      <c r="AC47" s="1"/>
      <c r="AD47" s="11"/>
      <c r="AE47" s="11"/>
      <c r="AF47" s="11"/>
      <c r="AG47" s="11"/>
      <c r="AH47" s="11"/>
      <c r="AI47" s="19" t="s">
        <v>87</v>
      </c>
      <c r="AJ47" s="6" t="s">
        <v>86</v>
      </c>
      <c r="AK47" s="15">
        <v>80022</v>
      </c>
      <c r="AL47" s="15">
        <v>4001</v>
      </c>
      <c r="AM47" s="6" t="s">
        <v>86</v>
      </c>
      <c r="AN47" s="16" t="s">
        <v>79</v>
      </c>
      <c r="AO47" s="10">
        <v>43634</v>
      </c>
      <c r="AQ47" s="2"/>
    </row>
    <row r="48" spans="2:43" s="3" customFormat="1" ht="18.75" hidden="1" customHeight="1" x14ac:dyDescent="0.3">
      <c r="B48" s="9"/>
      <c r="C48" s="8"/>
      <c r="D48" s="9"/>
      <c r="E48" s="8"/>
      <c r="F48" s="1"/>
      <c r="G48" s="1"/>
      <c r="H48" s="1"/>
      <c r="I48" s="1"/>
      <c r="J48" s="1"/>
      <c r="K48" s="1"/>
      <c r="L48" s="1"/>
      <c r="M48" s="21"/>
      <c r="N48" s="1"/>
      <c r="O48" s="1"/>
      <c r="P48" s="20"/>
      <c r="Q48" s="20"/>
      <c r="R48" s="20"/>
      <c r="S48" s="9"/>
      <c r="T48" s="1"/>
      <c r="U48" s="1"/>
      <c r="V48" s="1"/>
      <c r="W48" s="1"/>
      <c r="X48" s="8"/>
      <c r="Y48" s="1"/>
      <c r="Z48" s="1"/>
      <c r="AA48" s="1"/>
      <c r="AB48" s="1"/>
      <c r="AC48" s="1"/>
      <c r="AD48" s="11"/>
      <c r="AE48" s="11"/>
      <c r="AF48" s="11"/>
      <c r="AG48" s="11"/>
      <c r="AH48" s="11"/>
      <c r="AI48" s="19" t="s">
        <v>85</v>
      </c>
      <c r="AJ48" s="6" t="s">
        <v>84</v>
      </c>
      <c r="AK48" s="15">
        <v>80073</v>
      </c>
      <c r="AL48" s="15">
        <v>21201</v>
      </c>
      <c r="AM48" s="6" t="s">
        <v>83</v>
      </c>
      <c r="AN48" s="16" t="s">
        <v>79</v>
      </c>
      <c r="AO48" s="10">
        <v>43635</v>
      </c>
      <c r="AQ48" s="2"/>
    </row>
    <row r="49" spans="2:43" s="3" customFormat="1" ht="18.75" hidden="1" customHeight="1" x14ac:dyDescent="0.3">
      <c r="B49" s="9"/>
      <c r="C49" s="8"/>
      <c r="D49" s="9"/>
      <c r="E49" s="8"/>
      <c r="F49" s="1"/>
      <c r="G49" s="1"/>
      <c r="H49" s="1"/>
      <c r="I49" s="1"/>
      <c r="J49" s="1"/>
      <c r="K49" s="1"/>
      <c r="L49" s="1"/>
      <c r="M49" s="21"/>
      <c r="N49" s="1"/>
      <c r="O49" s="1"/>
      <c r="P49" s="20"/>
      <c r="Q49" s="20"/>
      <c r="R49" s="20"/>
      <c r="S49" s="9"/>
      <c r="T49" s="1"/>
      <c r="U49" s="1"/>
      <c r="V49" s="1"/>
      <c r="W49" s="1"/>
      <c r="X49" s="8"/>
      <c r="Y49" s="1"/>
      <c r="Z49" s="1"/>
      <c r="AA49" s="1"/>
      <c r="AB49" s="1"/>
      <c r="AC49" s="1"/>
      <c r="AD49" s="11"/>
      <c r="AE49" s="11"/>
      <c r="AF49" s="11"/>
      <c r="AG49" s="11"/>
      <c r="AH49" s="11"/>
      <c r="AI49" s="19" t="s">
        <v>82</v>
      </c>
      <c r="AJ49" s="6" t="s">
        <v>81</v>
      </c>
      <c r="AK49" s="15">
        <v>80185</v>
      </c>
      <c r="AL49" s="15">
        <v>28001</v>
      </c>
      <c r="AM49" s="6" t="s">
        <v>80</v>
      </c>
      <c r="AN49" s="16" t="s">
        <v>79</v>
      </c>
      <c r="AO49" s="10">
        <v>43636</v>
      </c>
      <c r="AQ49" s="2"/>
    </row>
    <row r="50" spans="2:43" s="3" customFormat="1" ht="18.75" hidden="1" customHeight="1" x14ac:dyDescent="0.3">
      <c r="B50" s="9"/>
      <c r="C50" s="8"/>
      <c r="D50" s="9"/>
      <c r="E50" s="8"/>
      <c r="F50" s="1"/>
      <c r="G50" s="1"/>
      <c r="H50" s="1"/>
      <c r="I50" s="1"/>
      <c r="J50" s="1"/>
      <c r="K50" s="1"/>
      <c r="L50" s="1"/>
      <c r="M50" s="21"/>
      <c r="N50" s="1"/>
      <c r="O50" s="1"/>
      <c r="P50" s="20"/>
      <c r="Q50" s="20"/>
      <c r="R50" s="20"/>
      <c r="S50" s="9"/>
      <c r="T50" s="1"/>
      <c r="U50" s="1"/>
      <c r="V50" s="1"/>
      <c r="W50" s="1"/>
      <c r="X50" s="8"/>
      <c r="Y50" s="1"/>
      <c r="Z50" s="1"/>
      <c r="AA50" s="1"/>
      <c r="AB50" s="1"/>
      <c r="AC50" s="1"/>
      <c r="AD50" s="11"/>
      <c r="AE50" s="11"/>
      <c r="AF50" s="11"/>
      <c r="AG50" s="11"/>
      <c r="AH50" s="11"/>
      <c r="AI50" s="19" t="s">
        <v>78</v>
      </c>
      <c r="AJ50" s="6" t="s">
        <v>77</v>
      </c>
      <c r="AK50" s="15">
        <v>10071</v>
      </c>
      <c r="AL50" s="15">
        <v>50901</v>
      </c>
      <c r="AM50" s="6" t="s">
        <v>77</v>
      </c>
      <c r="AN50" s="16" t="s">
        <v>61</v>
      </c>
      <c r="AO50" s="10">
        <v>43637</v>
      </c>
      <c r="AQ50" s="2"/>
    </row>
    <row r="51" spans="2:43" s="3" customFormat="1" ht="18.75" hidden="1" customHeight="1" x14ac:dyDescent="0.3">
      <c r="B51" s="9"/>
      <c r="C51" s="8"/>
      <c r="D51" s="9"/>
      <c r="E51" s="8"/>
      <c r="F51" s="1"/>
      <c r="G51" s="1"/>
      <c r="H51" s="1"/>
      <c r="I51" s="1"/>
      <c r="J51" s="1"/>
      <c r="K51" s="1"/>
      <c r="L51" s="1"/>
      <c r="M51" s="21"/>
      <c r="N51" s="1"/>
      <c r="O51" s="1"/>
      <c r="P51" s="20"/>
      <c r="Q51" s="20"/>
      <c r="R51" s="20"/>
      <c r="S51" s="9"/>
      <c r="T51" s="1"/>
      <c r="U51" s="1"/>
      <c r="V51" s="1"/>
      <c r="W51" s="1"/>
      <c r="X51" s="8"/>
      <c r="Y51" s="1"/>
      <c r="Z51" s="1"/>
      <c r="AA51" s="1"/>
      <c r="AB51" s="1"/>
      <c r="AC51" s="1"/>
      <c r="AD51" s="11"/>
      <c r="AE51" s="11"/>
      <c r="AF51" s="11"/>
      <c r="AG51" s="11"/>
      <c r="AH51" s="11"/>
      <c r="AI51" s="19" t="s">
        <v>76</v>
      </c>
      <c r="AJ51" s="6" t="s">
        <v>75</v>
      </c>
      <c r="AK51" s="15">
        <v>10134</v>
      </c>
      <c r="AL51" s="15">
        <v>67501</v>
      </c>
      <c r="AM51" s="6" t="s">
        <v>75</v>
      </c>
      <c r="AN51" s="16" t="s">
        <v>61</v>
      </c>
      <c r="AO51" s="10">
        <v>43638</v>
      </c>
      <c r="AQ51" s="2"/>
    </row>
    <row r="52" spans="2:43" s="3" customFormat="1" ht="18.75" hidden="1" customHeight="1" x14ac:dyDescent="0.3">
      <c r="B52" s="9"/>
      <c r="C52" s="8"/>
      <c r="D52" s="9"/>
      <c r="E52" s="8"/>
      <c r="F52" s="1"/>
      <c r="G52" s="1"/>
      <c r="H52" s="1"/>
      <c r="I52" s="1"/>
      <c r="J52" s="1"/>
      <c r="K52" s="1"/>
      <c r="L52" s="1"/>
      <c r="M52" s="21"/>
      <c r="N52" s="1"/>
      <c r="O52" s="1"/>
      <c r="P52" s="20"/>
      <c r="Q52" s="20"/>
      <c r="R52" s="20"/>
      <c r="S52" s="9"/>
      <c r="T52" s="1"/>
      <c r="U52" s="1"/>
      <c r="V52" s="1"/>
      <c r="W52" s="1"/>
      <c r="X52" s="8"/>
      <c r="Y52" s="1"/>
      <c r="Z52" s="1"/>
      <c r="AA52" s="1"/>
      <c r="AB52" s="1"/>
      <c r="AC52" s="1"/>
      <c r="AD52" s="11"/>
      <c r="AE52" s="11"/>
      <c r="AF52" s="11"/>
      <c r="AG52" s="11"/>
      <c r="AH52" s="11"/>
      <c r="AI52" s="19"/>
      <c r="AJ52" s="6" t="s">
        <v>74</v>
      </c>
      <c r="AK52" s="15">
        <v>60021</v>
      </c>
      <c r="AL52" s="15">
        <v>17101</v>
      </c>
      <c r="AM52" s="6" t="s">
        <v>73</v>
      </c>
      <c r="AN52" s="16" t="s">
        <v>61</v>
      </c>
      <c r="AO52" s="10">
        <v>43639</v>
      </c>
      <c r="AQ52" s="2"/>
    </row>
    <row r="53" spans="2:43" s="3" customFormat="1" ht="18.75" hidden="1" customHeight="1" x14ac:dyDescent="0.3">
      <c r="B53" s="9"/>
      <c r="C53" s="8"/>
      <c r="D53" s="9"/>
      <c r="E53" s="8"/>
      <c r="F53" s="1"/>
      <c r="G53" s="1"/>
      <c r="H53" s="1"/>
      <c r="I53" s="1"/>
      <c r="J53" s="1"/>
      <c r="K53" s="1"/>
      <c r="L53" s="1"/>
      <c r="M53" s="21"/>
      <c r="N53" s="1"/>
      <c r="O53" s="1"/>
      <c r="P53" s="20"/>
      <c r="Q53" s="20"/>
      <c r="R53" s="20"/>
      <c r="S53" s="9"/>
      <c r="T53" s="1"/>
      <c r="U53" s="1"/>
      <c r="V53" s="1"/>
      <c r="W53" s="1"/>
      <c r="X53" s="8"/>
      <c r="Y53" s="1"/>
      <c r="Z53" s="1"/>
      <c r="AA53" s="1"/>
      <c r="AB53" s="1"/>
      <c r="AC53" s="1"/>
      <c r="AD53" s="11"/>
      <c r="AE53" s="11"/>
      <c r="AF53" s="11"/>
      <c r="AG53" s="11"/>
      <c r="AH53" s="11"/>
      <c r="AI53" s="19"/>
      <c r="AJ53" s="6" t="s">
        <v>72</v>
      </c>
      <c r="AK53" s="15">
        <v>75012</v>
      </c>
      <c r="AL53" s="15">
        <v>14801</v>
      </c>
      <c r="AM53" s="6" t="s">
        <v>71</v>
      </c>
      <c r="AN53" s="16" t="s">
        <v>61</v>
      </c>
      <c r="AO53" s="10">
        <v>43640</v>
      </c>
      <c r="AQ53" s="2"/>
    </row>
    <row r="54" spans="2:43" s="3" customFormat="1" ht="18.75" hidden="1" customHeight="1" x14ac:dyDescent="0.3">
      <c r="B54" s="9"/>
      <c r="C54" s="8"/>
      <c r="D54" s="9"/>
      <c r="E54" s="8"/>
      <c r="F54" s="1"/>
      <c r="G54" s="1"/>
      <c r="H54" s="1"/>
      <c r="I54" s="1"/>
      <c r="J54" s="1"/>
      <c r="K54" s="1"/>
      <c r="L54" s="1"/>
      <c r="M54" s="21"/>
      <c r="N54" s="1"/>
      <c r="O54" s="1"/>
      <c r="P54" s="20"/>
      <c r="Q54" s="20"/>
      <c r="R54" s="20"/>
      <c r="S54" s="9"/>
      <c r="T54" s="1"/>
      <c r="U54" s="1"/>
      <c r="V54" s="1"/>
      <c r="W54" s="1"/>
      <c r="X54" s="8"/>
      <c r="Y54" s="1"/>
      <c r="Z54" s="1"/>
      <c r="AA54" s="1"/>
      <c r="AB54" s="1"/>
      <c r="AC54" s="1"/>
      <c r="AD54" s="11"/>
      <c r="AE54" s="11"/>
      <c r="AF54" s="11"/>
      <c r="AG54" s="11"/>
      <c r="AH54" s="11"/>
      <c r="AI54" s="19"/>
      <c r="AJ54" s="6" t="s">
        <v>70</v>
      </c>
      <c r="AK54" s="15">
        <v>75022</v>
      </c>
      <c r="AL54" s="15">
        <v>41701</v>
      </c>
      <c r="AM54" s="6" t="s">
        <v>69</v>
      </c>
      <c r="AN54" s="16" t="s">
        <v>61</v>
      </c>
      <c r="AO54" s="10">
        <v>43641</v>
      </c>
      <c r="AQ54" s="2"/>
    </row>
    <row r="55" spans="2:43" s="3" customFormat="1" ht="18.75" hidden="1" customHeight="1" x14ac:dyDescent="0.3">
      <c r="B55" s="9"/>
      <c r="C55" s="8"/>
      <c r="D55" s="9"/>
      <c r="E55" s="8"/>
      <c r="F55" s="1"/>
      <c r="G55" s="1"/>
      <c r="H55" s="1"/>
      <c r="I55" s="1"/>
      <c r="J55" s="1"/>
      <c r="K55" s="1"/>
      <c r="L55" s="1"/>
      <c r="M55" s="21"/>
      <c r="N55" s="1"/>
      <c r="O55" s="1"/>
      <c r="P55" s="20"/>
      <c r="Q55" s="20"/>
      <c r="R55" s="20"/>
      <c r="S55" s="9"/>
      <c r="T55" s="1"/>
      <c r="U55" s="1"/>
      <c r="V55" s="1"/>
      <c r="W55" s="1"/>
      <c r="X55" s="8"/>
      <c r="Y55" s="1"/>
      <c r="Z55" s="1"/>
      <c r="AA55" s="1"/>
      <c r="AB55" s="1"/>
      <c r="AC55" s="1"/>
      <c r="AD55" s="11"/>
      <c r="AE55" s="11"/>
      <c r="AF55" s="11"/>
      <c r="AG55" s="11"/>
      <c r="AH55" s="11"/>
      <c r="AI55" s="19"/>
      <c r="AJ55" s="6" t="s">
        <v>68</v>
      </c>
      <c r="AK55" s="15">
        <v>75056</v>
      </c>
      <c r="AL55" s="15">
        <v>42801</v>
      </c>
      <c r="AM55" s="6" t="s">
        <v>68</v>
      </c>
      <c r="AN55" s="16" t="s">
        <v>61</v>
      </c>
      <c r="AO55" s="10">
        <v>43642</v>
      </c>
      <c r="AQ55" s="2"/>
    </row>
    <row r="56" spans="2:43" s="3" customFormat="1" ht="18.75" hidden="1" customHeight="1" x14ac:dyDescent="0.3">
      <c r="B56" s="9"/>
      <c r="C56" s="8"/>
      <c r="D56" s="9"/>
      <c r="E56" s="8"/>
      <c r="F56" s="1"/>
      <c r="G56" s="1"/>
      <c r="H56" s="1"/>
      <c r="I56" s="1"/>
      <c r="J56" s="1"/>
      <c r="K56" s="1"/>
      <c r="L56" s="1"/>
      <c r="M56" s="21"/>
      <c r="N56" s="1"/>
      <c r="O56" s="1"/>
      <c r="P56" s="20"/>
      <c r="Q56" s="20"/>
      <c r="R56" s="20"/>
      <c r="S56" s="9"/>
      <c r="T56" s="1"/>
      <c r="U56" s="1"/>
      <c r="V56" s="1"/>
      <c r="W56" s="1"/>
      <c r="X56" s="8"/>
      <c r="Y56" s="1"/>
      <c r="Z56" s="1"/>
      <c r="AA56" s="1"/>
      <c r="AB56" s="1"/>
      <c r="AC56" s="1"/>
      <c r="AD56" s="11"/>
      <c r="AE56" s="11"/>
      <c r="AF56" s="11"/>
      <c r="AG56" s="11"/>
      <c r="AH56" s="11"/>
      <c r="AI56" s="19"/>
      <c r="AJ56" s="6" t="s">
        <v>67</v>
      </c>
      <c r="AK56" s="15">
        <v>75060</v>
      </c>
      <c r="AL56" s="15">
        <v>42101</v>
      </c>
      <c r="AM56" s="6" t="s">
        <v>66</v>
      </c>
      <c r="AN56" s="16" t="s">
        <v>61</v>
      </c>
      <c r="AO56" s="10">
        <v>43643</v>
      </c>
      <c r="AQ56" s="2"/>
    </row>
    <row r="57" spans="2:43" s="3" customFormat="1" ht="18.75" hidden="1" customHeight="1" x14ac:dyDescent="0.3">
      <c r="B57" s="9"/>
      <c r="C57" s="8"/>
      <c r="D57" s="9"/>
      <c r="E57" s="8"/>
      <c r="F57" s="1"/>
      <c r="G57" s="1"/>
      <c r="H57" s="1"/>
      <c r="I57" s="1"/>
      <c r="J57" s="1"/>
      <c r="K57" s="1"/>
      <c r="L57" s="1"/>
      <c r="M57" s="21"/>
      <c r="N57" s="1"/>
      <c r="O57" s="1"/>
      <c r="P57" s="20"/>
      <c r="Q57" s="20"/>
      <c r="R57" s="20"/>
      <c r="S57" s="9"/>
      <c r="T57" s="1"/>
      <c r="U57" s="1"/>
      <c r="V57" s="1"/>
      <c r="W57" s="1"/>
      <c r="X57" s="8"/>
      <c r="Y57" s="1"/>
      <c r="Z57" s="1"/>
      <c r="AA57" s="1"/>
      <c r="AB57" s="1"/>
      <c r="AC57" s="1"/>
      <c r="AD57" s="11"/>
      <c r="AE57" s="11"/>
      <c r="AF57" s="11"/>
      <c r="AG57" s="11"/>
      <c r="AH57" s="11"/>
      <c r="AI57" s="19"/>
      <c r="AJ57" s="6" t="s">
        <v>65</v>
      </c>
      <c r="AK57" s="15">
        <v>75070</v>
      </c>
      <c r="AL57" s="15">
        <v>38801</v>
      </c>
      <c r="AM57" s="6" t="s">
        <v>64</v>
      </c>
      <c r="AN57" s="16" t="s">
        <v>61</v>
      </c>
      <c r="AO57" s="10">
        <v>43644</v>
      </c>
      <c r="AQ57" s="2"/>
    </row>
    <row r="58" spans="2:43" s="3" customFormat="1" ht="18.75" hidden="1" customHeight="1" x14ac:dyDescent="0.3">
      <c r="B58" s="9"/>
      <c r="C58" s="8"/>
      <c r="D58" s="9"/>
      <c r="E58" s="8"/>
      <c r="F58" s="1"/>
      <c r="G58" s="1"/>
      <c r="H58" s="1"/>
      <c r="I58" s="1"/>
      <c r="J58" s="1"/>
      <c r="K58" s="1"/>
      <c r="L58" s="1"/>
      <c r="M58" s="21"/>
      <c r="N58" s="1"/>
      <c r="O58" s="1"/>
      <c r="P58" s="20"/>
      <c r="Q58" s="20"/>
      <c r="R58" s="20"/>
      <c r="S58" s="9"/>
      <c r="T58" s="1"/>
      <c r="U58" s="1"/>
      <c r="V58" s="1"/>
      <c r="W58" s="1"/>
      <c r="X58" s="8"/>
      <c r="Y58" s="1"/>
      <c r="Z58" s="1"/>
      <c r="AA58" s="1"/>
      <c r="AB58" s="1"/>
      <c r="AC58" s="1"/>
      <c r="AD58" s="11"/>
      <c r="AE58" s="11"/>
      <c r="AF58" s="11"/>
      <c r="AG58" s="11"/>
      <c r="AH58" s="11"/>
      <c r="AI58" s="19"/>
      <c r="AJ58" s="6" t="s">
        <v>63</v>
      </c>
      <c r="AK58" s="15">
        <v>75126</v>
      </c>
      <c r="AL58" s="15">
        <v>43401</v>
      </c>
      <c r="AM58" s="6" t="s">
        <v>62</v>
      </c>
      <c r="AN58" s="16" t="s">
        <v>61</v>
      </c>
      <c r="AO58" s="10">
        <v>43645</v>
      </c>
      <c r="AQ58" s="2"/>
    </row>
    <row r="59" spans="2:43" s="3" customFormat="1" ht="18.75" hidden="1" customHeight="1" x14ac:dyDescent="0.3">
      <c r="B59" s="9"/>
      <c r="C59" s="8"/>
      <c r="D59" s="9"/>
      <c r="E59" s="8"/>
      <c r="F59" s="1"/>
      <c r="G59" s="1"/>
      <c r="H59" s="1"/>
      <c r="I59" s="1"/>
      <c r="J59" s="1"/>
      <c r="K59" s="1"/>
      <c r="L59" s="1"/>
      <c r="M59" s="21"/>
      <c r="N59" s="1"/>
      <c r="O59" s="1"/>
      <c r="P59" s="20"/>
      <c r="Q59" s="20"/>
      <c r="R59" s="20"/>
      <c r="S59" s="9"/>
      <c r="T59" s="1"/>
      <c r="U59" s="1"/>
      <c r="V59" s="1"/>
      <c r="W59" s="1"/>
      <c r="X59" s="8"/>
      <c r="Y59" s="1"/>
      <c r="Z59" s="1"/>
      <c r="AA59" s="1"/>
      <c r="AB59" s="1"/>
      <c r="AC59" s="1"/>
      <c r="AD59" s="11"/>
      <c r="AE59" s="11"/>
      <c r="AF59" s="11"/>
      <c r="AG59" s="11"/>
      <c r="AH59" s="11"/>
      <c r="AI59" s="19"/>
      <c r="AJ59" s="6" t="s">
        <v>60</v>
      </c>
      <c r="AK59" s="15">
        <v>10014</v>
      </c>
      <c r="AL59" s="15">
        <v>51001</v>
      </c>
      <c r="AM59" s="6" t="s">
        <v>59</v>
      </c>
      <c r="AN59" s="16" t="s">
        <v>35</v>
      </c>
      <c r="AO59" s="10">
        <v>43646</v>
      </c>
      <c r="AQ59" s="2"/>
    </row>
    <row r="60" spans="2:43" s="3" customFormat="1" ht="18.75" hidden="1" customHeight="1" x14ac:dyDescent="0.3">
      <c r="B60" s="9"/>
      <c r="C60" s="8"/>
      <c r="D60" s="9"/>
      <c r="E60" s="8"/>
      <c r="F60" s="1"/>
      <c r="G60" s="1"/>
      <c r="H60" s="1"/>
      <c r="I60" s="1"/>
      <c r="J60" s="1"/>
      <c r="K60" s="1"/>
      <c r="L60" s="1"/>
      <c r="M60" s="21"/>
      <c r="N60" s="1"/>
      <c r="O60" s="1"/>
      <c r="P60" s="20"/>
      <c r="Q60" s="20"/>
      <c r="R60" s="20"/>
      <c r="S60" s="9"/>
      <c r="T60" s="1"/>
      <c r="U60" s="1"/>
      <c r="V60" s="1"/>
      <c r="W60" s="1"/>
      <c r="X60" s="8"/>
      <c r="Y60" s="1"/>
      <c r="Z60" s="1"/>
      <c r="AA60" s="1"/>
      <c r="AB60" s="1"/>
      <c r="AC60" s="1"/>
      <c r="AD60" s="11"/>
      <c r="AE60" s="11"/>
      <c r="AF60" s="11"/>
      <c r="AG60" s="11"/>
      <c r="AH60" s="11"/>
      <c r="AI60" s="19"/>
      <c r="AJ60" s="6" t="s">
        <v>58</v>
      </c>
      <c r="AK60" s="15">
        <v>10060</v>
      </c>
      <c r="AL60" s="15">
        <v>59501</v>
      </c>
      <c r="AM60" s="6" t="s">
        <v>57</v>
      </c>
      <c r="AN60" s="16" t="s">
        <v>35</v>
      </c>
      <c r="AO60" s="10">
        <v>43647</v>
      </c>
      <c r="AQ60" s="2"/>
    </row>
    <row r="61" spans="2:43" s="3" customFormat="1" ht="18.75" hidden="1" customHeight="1" x14ac:dyDescent="0.3">
      <c r="B61" s="9"/>
      <c r="C61" s="8"/>
      <c r="D61" s="9"/>
      <c r="E61" s="8"/>
      <c r="F61" s="1"/>
      <c r="G61" s="1"/>
      <c r="H61" s="1"/>
      <c r="I61" s="1"/>
      <c r="J61" s="1"/>
      <c r="K61" s="1"/>
      <c r="L61" s="1"/>
      <c r="M61" s="21"/>
      <c r="N61" s="1"/>
      <c r="O61" s="1"/>
      <c r="P61" s="20"/>
      <c r="Q61" s="20"/>
      <c r="R61" s="20"/>
      <c r="S61" s="9"/>
      <c r="T61" s="1"/>
      <c r="U61" s="1"/>
      <c r="V61" s="1"/>
      <c r="W61" s="1"/>
      <c r="X61" s="8"/>
      <c r="Y61" s="1"/>
      <c r="Z61" s="1"/>
      <c r="AA61" s="1"/>
      <c r="AB61" s="1"/>
      <c r="AC61" s="1"/>
      <c r="AD61" s="11"/>
      <c r="AE61" s="11"/>
      <c r="AF61" s="11"/>
      <c r="AG61" s="11"/>
      <c r="AH61" s="11"/>
      <c r="AI61" s="19"/>
      <c r="AJ61" s="6" t="s">
        <v>56</v>
      </c>
      <c r="AK61" s="15">
        <v>10105</v>
      </c>
      <c r="AL61" s="15">
        <v>65001</v>
      </c>
      <c r="AM61" s="6" t="s">
        <v>55</v>
      </c>
      <c r="AN61" s="16" t="s">
        <v>35</v>
      </c>
      <c r="AO61" s="10">
        <v>43648</v>
      </c>
      <c r="AQ61" s="2"/>
    </row>
    <row r="62" spans="2:43" s="3" customFormat="1" ht="18.75" hidden="1" customHeight="1" x14ac:dyDescent="0.3">
      <c r="B62" s="9"/>
      <c r="C62" s="8"/>
      <c r="D62" s="9"/>
      <c r="E62" s="8"/>
      <c r="F62" s="1"/>
      <c r="G62" s="1"/>
      <c r="H62" s="1"/>
      <c r="I62" s="1"/>
      <c r="J62" s="1"/>
      <c r="K62" s="1"/>
      <c r="L62" s="1"/>
      <c r="M62" s="21"/>
      <c r="N62" s="1"/>
      <c r="O62" s="1"/>
      <c r="P62" s="20"/>
      <c r="Q62" s="20"/>
      <c r="R62" s="20"/>
      <c r="S62" s="9"/>
      <c r="T62" s="1"/>
      <c r="U62" s="1"/>
      <c r="V62" s="1"/>
      <c r="W62" s="1"/>
      <c r="X62" s="8"/>
      <c r="Y62" s="1"/>
      <c r="Z62" s="1"/>
      <c r="AA62" s="1"/>
      <c r="AB62" s="1"/>
      <c r="AC62" s="1"/>
      <c r="AD62" s="11"/>
      <c r="AE62" s="11"/>
      <c r="AF62" s="11"/>
      <c r="AG62" s="11"/>
      <c r="AH62" s="11"/>
      <c r="AI62" s="19"/>
      <c r="AJ62" s="6" t="s">
        <v>54</v>
      </c>
      <c r="AK62" s="15">
        <v>10115</v>
      </c>
      <c r="AL62" s="15">
        <v>60601</v>
      </c>
      <c r="AM62" s="6" t="s">
        <v>54</v>
      </c>
      <c r="AN62" s="16" t="s">
        <v>35</v>
      </c>
      <c r="AO62" s="10">
        <v>43649</v>
      </c>
      <c r="AQ62" s="2"/>
    </row>
    <row r="63" spans="2:43" s="3" customFormat="1" ht="18.75" hidden="1" customHeight="1" x14ac:dyDescent="0.3">
      <c r="B63" s="9"/>
      <c r="C63" s="8"/>
      <c r="D63" s="9"/>
      <c r="E63" s="8"/>
      <c r="F63" s="1"/>
      <c r="G63" s="1"/>
      <c r="H63" s="1"/>
      <c r="I63" s="1"/>
      <c r="J63" s="1"/>
      <c r="K63" s="1"/>
      <c r="L63" s="1"/>
      <c r="M63" s="21"/>
      <c r="N63" s="1"/>
      <c r="O63" s="1"/>
      <c r="P63" s="20"/>
      <c r="Q63" s="20"/>
      <c r="R63" s="20"/>
      <c r="S63" s="9"/>
      <c r="T63" s="1"/>
      <c r="U63" s="1"/>
      <c r="V63" s="1"/>
      <c r="W63" s="1"/>
      <c r="X63" s="8"/>
      <c r="Y63" s="1"/>
      <c r="Z63" s="1"/>
      <c r="AA63" s="1"/>
      <c r="AB63" s="1"/>
      <c r="AC63" s="1"/>
      <c r="AD63" s="11"/>
      <c r="AE63" s="11"/>
      <c r="AF63" s="11"/>
      <c r="AG63" s="11"/>
      <c r="AH63" s="11"/>
      <c r="AI63" s="19"/>
      <c r="AJ63" s="6" t="s">
        <v>53</v>
      </c>
      <c r="AK63" s="15">
        <v>10148</v>
      </c>
      <c r="AL63" s="15">
        <v>68001</v>
      </c>
      <c r="AM63" s="6" t="s">
        <v>52</v>
      </c>
      <c r="AN63" s="16" t="s">
        <v>35</v>
      </c>
      <c r="AO63" s="10">
        <v>43650</v>
      </c>
      <c r="AQ63" s="2"/>
    </row>
    <row r="64" spans="2:43" s="3" customFormat="1" ht="18.75" hidden="1" customHeight="1" x14ac:dyDescent="0.3">
      <c r="B64" s="9"/>
      <c r="C64" s="8"/>
      <c r="D64" s="9"/>
      <c r="E64" s="8"/>
      <c r="F64" s="1"/>
      <c r="G64" s="1"/>
      <c r="H64" s="1"/>
      <c r="I64" s="1"/>
      <c r="J64" s="1"/>
      <c r="K64" s="1"/>
      <c r="L64" s="1"/>
      <c r="M64" s="21"/>
      <c r="N64" s="1"/>
      <c r="O64" s="1"/>
      <c r="P64" s="20"/>
      <c r="Q64" s="20"/>
      <c r="R64" s="20"/>
      <c r="S64" s="9"/>
      <c r="T64" s="1"/>
      <c r="U64" s="1"/>
      <c r="V64" s="1"/>
      <c r="W64" s="1"/>
      <c r="X64" s="8"/>
      <c r="Y64" s="1"/>
      <c r="Z64" s="1"/>
      <c r="AA64" s="1"/>
      <c r="AB64" s="1"/>
      <c r="AC64" s="1"/>
      <c r="AD64" s="11"/>
      <c r="AE64" s="11"/>
      <c r="AF64" s="11"/>
      <c r="AG64" s="11"/>
      <c r="AH64" s="11"/>
      <c r="AI64" s="19"/>
      <c r="AJ64" s="6" t="s">
        <v>51</v>
      </c>
      <c r="AK64" s="15">
        <v>10172</v>
      </c>
      <c r="AL64" s="15">
        <v>70801</v>
      </c>
      <c r="AM64" s="6" t="s">
        <v>50</v>
      </c>
      <c r="AN64" s="16" t="s">
        <v>35</v>
      </c>
      <c r="AO64" s="10">
        <v>43651</v>
      </c>
      <c r="AQ64" s="2"/>
    </row>
    <row r="65" spans="1:43" ht="18.75" hidden="1" customHeight="1" x14ac:dyDescent="0.3">
      <c r="M65" s="21"/>
      <c r="P65" s="20"/>
      <c r="Q65" s="20"/>
      <c r="R65" s="20"/>
      <c r="S65" s="9"/>
      <c r="AD65" s="11"/>
      <c r="AE65" s="11"/>
      <c r="AF65" s="11"/>
      <c r="AG65" s="11"/>
      <c r="AH65" s="11"/>
      <c r="AI65" s="19"/>
      <c r="AJ65" s="6" t="s">
        <v>49</v>
      </c>
      <c r="AK65" s="15">
        <v>10195</v>
      </c>
      <c r="AL65" s="15">
        <v>72501</v>
      </c>
      <c r="AM65" s="6" t="s">
        <v>49</v>
      </c>
      <c r="AN65" s="16" t="s">
        <v>35</v>
      </c>
      <c r="AO65" s="10">
        <v>43652</v>
      </c>
    </row>
    <row r="66" spans="1:43" ht="18.75" hidden="1" customHeight="1" x14ac:dyDescent="0.3">
      <c r="M66" s="21"/>
      <c r="P66" s="20"/>
      <c r="Q66" s="20"/>
      <c r="R66" s="20"/>
      <c r="S66" s="9"/>
      <c r="AD66" s="11"/>
      <c r="AE66" s="11"/>
      <c r="AF66" s="11"/>
      <c r="AG66" s="11"/>
      <c r="AH66" s="11"/>
      <c r="AI66" s="19"/>
      <c r="AJ66" s="6" t="s">
        <v>48</v>
      </c>
      <c r="AK66" s="15">
        <v>10204</v>
      </c>
      <c r="AL66" s="15">
        <v>74501</v>
      </c>
      <c r="AM66" s="6" t="s">
        <v>48</v>
      </c>
      <c r="AN66" s="16" t="s">
        <v>35</v>
      </c>
      <c r="AO66" s="10">
        <v>43653</v>
      </c>
    </row>
    <row r="67" spans="1:43" ht="18.75" hidden="1" customHeight="1" x14ac:dyDescent="0.3">
      <c r="M67" s="21"/>
      <c r="P67" s="20"/>
      <c r="Q67" s="20"/>
      <c r="R67" s="20"/>
      <c r="S67" s="9"/>
      <c r="AD67" s="11"/>
      <c r="AE67" s="11"/>
      <c r="AF67" s="11"/>
      <c r="AG67" s="11"/>
      <c r="AH67" s="11"/>
      <c r="AI67" s="19"/>
      <c r="AJ67" s="6" t="s">
        <v>47</v>
      </c>
      <c r="AK67" s="15">
        <v>10208</v>
      </c>
      <c r="AL67" s="15">
        <v>75301</v>
      </c>
      <c r="AM67" s="6" t="s">
        <v>47</v>
      </c>
      <c r="AN67" s="16" t="s">
        <v>35</v>
      </c>
      <c r="AO67" s="10">
        <v>43654</v>
      </c>
    </row>
    <row r="68" spans="1:43" ht="18.75" hidden="1" customHeight="1" x14ac:dyDescent="0.3">
      <c r="M68" s="21"/>
      <c r="P68" s="20"/>
      <c r="Q68" s="20"/>
      <c r="R68" s="20"/>
      <c r="S68" s="9"/>
      <c r="AD68" s="11"/>
      <c r="AE68" s="11"/>
      <c r="AF68" s="11"/>
      <c r="AG68" s="11"/>
      <c r="AH68" s="11"/>
      <c r="AI68" s="19"/>
      <c r="AJ68" s="6" t="s">
        <v>46</v>
      </c>
      <c r="AK68" s="15">
        <v>10221</v>
      </c>
      <c r="AL68" s="15">
        <v>76001</v>
      </c>
      <c r="AM68" s="6" t="s">
        <v>46</v>
      </c>
      <c r="AN68" s="16" t="s">
        <v>35</v>
      </c>
      <c r="AO68" s="10">
        <v>43655</v>
      </c>
    </row>
    <row r="69" spans="1:43" ht="18.75" hidden="1" customHeight="1" x14ac:dyDescent="0.3">
      <c r="M69" s="21"/>
      <c r="P69" s="20"/>
      <c r="Q69" s="20"/>
      <c r="R69" s="20"/>
      <c r="S69" s="9"/>
      <c r="AD69" s="11"/>
      <c r="AE69" s="11"/>
      <c r="AF69" s="11"/>
      <c r="AG69" s="11"/>
      <c r="AH69" s="11"/>
      <c r="AI69" s="19"/>
      <c r="AJ69" s="6" t="s">
        <v>45</v>
      </c>
      <c r="AK69" s="15">
        <v>10236</v>
      </c>
      <c r="AL69" s="15">
        <v>78001</v>
      </c>
      <c r="AM69" s="6" t="s">
        <v>44</v>
      </c>
      <c r="AN69" s="16" t="s">
        <v>35</v>
      </c>
      <c r="AO69" s="10">
        <v>43656</v>
      </c>
    </row>
    <row r="70" spans="1:43" ht="18.75" hidden="1" customHeight="1" x14ac:dyDescent="0.3">
      <c r="M70" s="21"/>
      <c r="P70" s="20"/>
      <c r="Q70" s="20"/>
      <c r="R70" s="20"/>
      <c r="S70" s="9"/>
      <c r="AD70" s="11"/>
      <c r="AE70" s="11"/>
      <c r="AF70" s="11"/>
      <c r="AG70" s="11"/>
      <c r="AH70" s="11"/>
      <c r="AI70" s="19"/>
      <c r="AJ70" s="6" t="s">
        <v>43</v>
      </c>
      <c r="AK70" s="15">
        <v>10245</v>
      </c>
      <c r="AL70" s="15">
        <v>78501</v>
      </c>
      <c r="AM70" s="6" t="s">
        <v>43</v>
      </c>
      <c r="AN70" s="16" t="s">
        <v>35</v>
      </c>
      <c r="AO70" s="10">
        <v>43657</v>
      </c>
    </row>
    <row r="71" spans="1:43" ht="18.75" hidden="1" customHeight="1" x14ac:dyDescent="0.3">
      <c r="M71" s="21"/>
      <c r="P71" s="20"/>
      <c r="Q71" s="20"/>
      <c r="R71" s="20"/>
      <c r="S71" s="9"/>
      <c r="AD71" s="11"/>
      <c r="AE71" s="11"/>
      <c r="AF71" s="11"/>
      <c r="AG71" s="11"/>
      <c r="AH71" s="11"/>
      <c r="AI71" s="19"/>
      <c r="AJ71" s="6" t="s">
        <v>42</v>
      </c>
      <c r="AK71" s="15">
        <v>10402</v>
      </c>
      <c r="AL71" s="15">
        <v>53301</v>
      </c>
      <c r="AM71" s="6" t="s">
        <v>41</v>
      </c>
      <c r="AN71" s="16" t="s">
        <v>35</v>
      </c>
      <c r="AO71" s="10">
        <v>43658</v>
      </c>
    </row>
    <row r="72" spans="1:43" ht="18.75" hidden="1" customHeight="1" x14ac:dyDescent="0.3">
      <c r="M72" s="21"/>
      <c r="P72" s="20"/>
      <c r="Q72" s="20"/>
      <c r="R72" s="20"/>
      <c r="S72" s="9"/>
      <c r="AD72" s="11"/>
      <c r="AE72" s="11"/>
      <c r="AF72" s="11"/>
      <c r="AG72" s="11"/>
      <c r="AH72" s="11"/>
      <c r="AI72" s="19"/>
      <c r="AJ72" s="6" t="s">
        <v>40</v>
      </c>
      <c r="AK72" s="15">
        <v>65009</v>
      </c>
      <c r="AL72" s="15">
        <v>10301</v>
      </c>
      <c r="AM72" s="6" t="s">
        <v>39</v>
      </c>
      <c r="AN72" s="16" t="s">
        <v>35</v>
      </c>
      <c r="AO72" s="10">
        <v>43659</v>
      </c>
    </row>
    <row r="73" spans="1:43" s="27" customFormat="1" hidden="1" x14ac:dyDescent="0.2">
      <c r="A73" s="17"/>
      <c r="B73" s="9"/>
      <c r="C73" s="8"/>
      <c r="D73" s="9"/>
      <c r="E73" s="8"/>
      <c r="F73" s="1"/>
      <c r="G73" s="1"/>
      <c r="H73" s="1"/>
      <c r="I73" s="1"/>
      <c r="J73" s="1"/>
      <c r="K73" s="1"/>
      <c r="L73" s="1"/>
      <c r="M73" s="1"/>
      <c r="N73" s="1"/>
      <c r="O73" s="1"/>
      <c r="P73" s="1"/>
      <c r="Q73" s="1"/>
      <c r="R73" s="1"/>
      <c r="S73" s="1"/>
      <c r="T73" s="1"/>
      <c r="U73" s="1"/>
      <c r="V73" s="1"/>
      <c r="W73" s="1"/>
      <c r="X73" s="8"/>
      <c r="Y73" s="1"/>
      <c r="Z73" s="1"/>
      <c r="AA73" s="1"/>
      <c r="AB73" s="1"/>
      <c r="AC73" s="1"/>
      <c r="AD73" s="11"/>
      <c r="AE73" s="11"/>
      <c r="AF73" s="11"/>
      <c r="AG73" s="11"/>
      <c r="AH73" s="11"/>
      <c r="AI73" s="11"/>
      <c r="AJ73" s="6" t="s">
        <v>38</v>
      </c>
      <c r="AK73" s="15">
        <v>70023</v>
      </c>
      <c r="AL73" s="15">
        <v>16501</v>
      </c>
      <c r="AM73" s="6" t="s">
        <v>38</v>
      </c>
      <c r="AN73" s="16" t="s">
        <v>35</v>
      </c>
      <c r="AO73" s="10">
        <v>43660</v>
      </c>
      <c r="AP73" s="29"/>
      <c r="AQ73" s="28"/>
    </row>
    <row r="74" spans="1:43" s="25" customFormat="1" ht="18.75" hidden="1" customHeight="1" x14ac:dyDescent="0.3">
      <c r="A74" s="1"/>
      <c r="B74" s="9"/>
      <c r="C74" s="8"/>
      <c r="D74" s="9"/>
      <c r="E74" s="8"/>
      <c r="F74" s="1"/>
      <c r="G74" s="1"/>
      <c r="H74" s="1"/>
      <c r="I74" s="1"/>
      <c r="J74" s="1"/>
      <c r="K74" s="1"/>
      <c r="L74" s="1"/>
      <c r="M74" s="21"/>
      <c r="N74" s="1"/>
      <c r="O74" s="1"/>
      <c r="P74" s="20"/>
      <c r="Q74" s="20"/>
      <c r="R74" s="20"/>
      <c r="S74" s="9"/>
      <c r="T74" s="1"/>
      <c r="U74" s="1"/>
      <c r="V74" s="1"/>
      <c r="W74" s="1"/>
      <c r="X74" s="8"/>
      <c r="Y74" s="1"/>
      <c r="Z74" s="1"/>
      <c r="AA74" s="1"/>
      <c r="AB74" s="1"/>
      <c r="AC74" s="1"/>
      <c r="AD74" s="11"/>
      <c r="AE74" s="11"/>
      <c r="AF74" s="11"/>
      <c r="AG74" s="11"/>
      <c r="AH74" s="11"/>
      <c r="AI74" s="19"/>
      <c r="AJ74" s="6" t="s">
        <v>37</v>
      </c>
      <c r="AK74" s="15">
        <v>80109</v>
      </c>
      <c r="AL74" s="15">
        <v>22201</v>
      </c>
      <c r="AM74" s="6" t="s">
        <v>36</v>
      </c>
      <c r="AN74" s="16" t="s">
        <v>35</v>
      </c>
      <c r="AO74" s="10">
        <v>43661</v>
      </c>
      <c r="AP74" s="24"/>
      <c r="AQ74" s="26"/>
    </row>
    <row r="75" spans="1:43" ht="18.75" hidden="1" customHeight="1" x14ac:dyDescent="0.3">
      <c r="M75" s="21"/>
      <c r="P75" s="20"/>
      <c r="Q75" s="20"/>
      <c r="R75" s="20"/>
      <c r="S75" s="9"/>
      <c r="AD75" s="11"/>
      <c r="AE75" s="11"/>
      <c r="AF75" s="11"/>
      <c r="AG75" s="11"/>
      <c r="AH75" s="11"/>
      <c r="AI75" s="19"/>
      <c r="AJ75" s="6" t="s">
        <v>34</v>
      </c>
      <c r="AK75" s="15">
        <v>10005</v>
      </c>
      <c r="AL75" s="15">
        <v>50501</v>
      </c>
      <c r="AM75" s="6" t="s">
        <v>33</v>
      </c>
      <c r="AN75" s="16" t="s">
        <v>0</v>
      </c>
      <c r="AO75" s="10">
        <v>43662</v>
      </c>
    </row>
    <row r="76" spans="1:43" ht="18.75" hidden="1" customHeight="1" x14ac:dyDescent="0.3">
      <c r="M76" s="21"/>
      <c r="P76" s="20"/>
      <c r="Q76" s="20"/>
      <c r="R76" s="20"/>
      <c r="S76" s="9"/>
      <c r="AD76" s="11"/>
      <c r="AE76" s="11"/>
      <c r="AF76" s="11"/>
      <c r="AG76" s="11"/>
      <c r="AH76" s="11"/>
      <c r="AI76" s="19"/>
      <c r="AJ76" s="6" t="s">
        <v>32</v>
      </c>
      <c r="AK76" s="15">
        <v>10088</v>
      </c>
      <c r="AL76" s="15">
        <v>62001</v>
      </c>
      <c r="AM76" s="6" t="s">
        <v>31</v>
      </c>
      <c r="AN76" s="16" t="s">
        <v>0</v>
      </c>
      <c r="AO76" s="10">
        <v>43663</v>
      </c>
    </row>
    <row r="77" spans="1:43" ht="18.75" hidden="1" customHeight="1" x14ac:dyDescent="0.3">
      <c r="M77" s="21"/>
      <c r="P77" s="20"/>
      <c r="Q77" s="20"/>
      <c r="R77" s="20"/>
      <c r="S77" s="9"/>
      <c r="AD77" s="11"/>
      <c r="AE77" s="11"/>
      <c r="AF77" s="11"/>
      <c r="AG77" s="11"/>
      <c r="AH77" s="11"/>
      <c r="AI77" s="19"/>
      <c r="AJ77" s="6" t="s">
        <v>30</v>
      </c>
      <c r="AK77" s="15">
        <v>10181</v>
      </c>
      <c r="AL77" s="15">
        <v>70501</v>
      </c>
      <c r="AM77" s="6" t="s">
        <v>30</v>
      </c>
      <c r="AN77" s="16" t="s">
        <v>0</v>
      </c>
      <c r="AO77" s="10">
        <v>43664</v>
      </c>
    </row>
    <row r="78" spans="1:43" ht="18.75" hidden="1" customHeight="1" x14ac:dyDescent="0.3">
      <c r="M78" s="21"/>
      <c r="P78" s="20"/>
      <c r="Q78" s="20"/>
      <c r="R78" s="20"/>
      <c r="S78" s="9"/>
      <c r="AD78" s="11"/>
      <c r="AE78" s="11"/>
      <c r="AF78" s="11"/>
      <c r="AG78" s="11"/>
      <c r="AH78" s="11"/>
      <c r="AI78" s="19"/>
      <c r="AJ78" s="6" t="s">
        <v>29</v>
      </c>
      <c r="AK78" s="15">
        <v>10190</v>
      </c>
      <c r="AL78" s="15">
        <v>71501</v>
      </c>
      <c r="AM78" s="6" t="s">
        <v>29</v>
      </c>
      <c r="AN78" s="16" t="s">
        <v>0</v>
      </c>
      <c r="AO78" s="10">
        <v>43665</v>
      </c>
    </row>
    <row r="79" spans="1:43" ht="18.75" hidden="1" customHeight="1" x14ac:dyDescent="0.3">
      <c r="M79" s="21"/>
      <c r="P79" s="20"/>
      <c r="Q79" s="20"/>
      <c r="R79" s="20"/>
      <c r="S79" s="9"/>
      <c r="AD79" s="11"/>
      <c r="AE79" s="11"/>
      <c r="AF79" s="11"/>
      <c r="AG79" s="11"/>
      <c r="AH79" s="11"/>
      <c r="AI79" s="19"/>
      <c r="AJ79" s="6" t="s">
        <v>28</v>
      </c>
      <c r="AK79" s="15">
        <v>10192</v>
      </c>
      <c r="AL79" s="15">
        <v>72001</v>
      </c>
      <c r="AM79" s="6" t="s">
        <v>27</v>
      </c>
      <c r="AN79" s="16" t="s">
        <v>0</v>
      </c>
      <c r="AO79" s="10">
        <v>43666</v>
      </c>
    </row>
    <row r="80" spans="1:43" ht="18.75" hidden="1" customHeight="1" x14ac:dyDescent="0.3">
      <c r="M80" s="21"/>
      <c r="P80" s="20"/>
      <c r="Q80" s="20"/>
      <c r="R80" s="20"/>
      <c r="S80" s="9"/>
      <c r="AD80" s="11"/>
      <c r="AE80" s="11"/>
      <c r="AF80" s="11"/>
      <c r="AG80" s="11"/>
      <c r="AH80" s="11"/>
      <c r="AI80" s="19"/>
      <c r="AJ80" s="6" t="s">
        <v>26</v>
      </c>
      <c r="AK80" s="15">
        <v>10256</v>
      </c>
      <c r="AL80" s="15">
        <v>78801</v>
      </c>
      <c r="AM80" s="6" t="s">
        <v>26</v>
      </c>
      <c r="AN80" s="16" t="s">
        <v>0</v>
      </c>
      <c r="AO80" s="10">
        <v>43667</v>
      </c>
    </row>
    <row r="81" spans="2:43" s="3" customFormat="1" ht="18.75" hidden="1" customHeight="1" x14ac:dyDescent="0.3">
      <c r="B81" s="9"/>
      <c r="C81" s="8"/>
      <c r="D81" s="9"/>
      <c r="E81" s="8"/>
      <c r="F81" s="1"/>
      <c r="G81" s="1"/>
      <c r="H81" s="1"/>
      <c r="I81" s="1"/>
      <c r="J81" s="1"/>
      <c r="K81" s="1"/>
      <c r="L81" s="1"/>
      <c r="M81" s="21"/>
      <c r="N81" s="1"/>
      <c r="O81" s="1"/>
      <c r="P81" s="20"/>
      <c r="Q81" s="20"/>
      <c r="R81" s="20"/>
      <c r="S81" s="9"/>
      <c r="T81" s="1"/>
      <c r="U81" s="1"/>
      <c r="V81" s="1"/>
      <c r="W81" s="1"/>
      <c r="X81" s="8"/>
      <c r="Y81" s="1"/>
      <c r="Z81" s="1"/>
      <c r="AA81" s="1"/>
      <c r="AB81" s="1"/>
      <c r="AC81" s="1"/>
      <c r="AD81" s="11"/>
      <c r="AE81" s="11"/>
      <c r="AF81" s="11"/>
      <c r="AG81" s="11"/>
      <c r="AH81" s="11"/>
      <c r="AI81" s="19"/>
      <c r="AJ81" s="6" t="s">
        <v>25</v>
      </c>
      <c r="AK81" s="15">
        <v>10291</v>
      </c>
      <c r="AL81" s="15">
        <v>83001</v>
      </c>
      <c r="AM81" s="6" t="s">
        <v>24</v>
      </c>
      <c r="AN81" s="16" t="s">
        <v>0</v>
      </c>
      <c r="AO81" s="10">
        <v>43668</v>
      </c>
      <c r="AQ81" s="2"/>
    </row>
    <row r="82" spans="2:43" s="3" customFormat="1" ht="18.75" hidden="1" customHeight="1" x14ac:dyDescent="0.3">
      <c r="B82" s="9"/>
      <c r="C82" s="8"/>
      <c r="D82" s="9"/>
      <c r="E82" s="8"/>
      <c r="F82" s="1"/>
      <c r="G82" s="1"/>
      <c r="H82" s="1"/>
      <c r="I82" s="1"/>
      <c r="J82" s="1"/>
      <c r="K82" s="1"/>
      <c r="L82" s="1"/>
      <c r="M82" s="21"/>
      <c r="N82" s="1"/>
      <c r="O82" s="1"/>
      <c r="P82" s="20"/>
      <c r="Q82" s="20"/>
      <c r="R82" s="20"/>
      <c r="S82" s="9"/>
      <c r="T82" s="1"/>
      <c r="U82" s="1"/>
      <c r="V82" s="1"/>
      <c r="W82" s="1"/>
      <c r="X82" s="8"/>
      <c r="Y82" s="1"/>
      <c r="Z82" s="1"/>
      <c r="AA82" s="1"/>
      <c r="AB82" s="1"/>
      <c r="AC82" s="1"/>
      <c r="AD82" s="11"/>
      <c r="AE82" s="11"/>
      <c r="AF82" s="11"/>
      <c r="AG82" s="11"/>
      <c r="AH82" s="11"/>
      <c r="AI82" s="19"/>
      <c r="AJ82" s="6" t="s">
        <v>23</v>
      </c>
      <c r="AK82" s="15">
        <v>10351</v>
      </c>
      <c r="AL82" s="15">
        <v>23001</v>
      </c>
      <c r="AM82" s="6" t="s">
        <v>23</v>
      </c>
      <c r="AN82" s="16" t="s">
        <v>0</v>
      </c>
      <c r="AO82" s="10">
        <v>43669</v>
      </c>
      <c r="AQ82" s="2"/>
    </row>
    <row r="83" spans="2:43" s="3" customFormat="1" ht="18.75" hidden="1" customHeight="1" x14ac:dyDescent="0.3">
      <c r="B83" s="9"/>
      <c r="C83" s="8"/>
      <c r="D83" s="9"/>
      <c r="E83" s="8"/>
      <c r="F83" s="1"/>
      <c r="G83" s="1"/>
      <c r="H83" s="1"/>
      <c r="I83" s="1"/>
      <c r="J83" s="1"/>
      <c r="K83" s="1"/>
      <c r="L83" s="1"/>
      <c r="M83" s="21"/>
      <c r="N83" s="1"/>
      <c r="O83" s="1"/>
      <c r="P83" s="20"/>
      <c r="Q83" s="20"/>
      <c r="R83" s="20"/>
      <c r="S83" s="9"/>
      <c r="T83" s="1"/>
      <c r="U83" s="1"/>
      <c r="V83" s="1"/>
      <c r="W83" s="1"/>
      <c r="X83" s="8"/>
      <c r="Y83" s="1"/>
      <c r="Z83" s="1"/>
      <c r="AA83" s="1"/>
      <c r="AB83" s="1"/>
      <c r="AC83" s="1"/>
      <c r="AD83" s="11"/>
      <c r="AE83" s="11"/>
      <c r="AF83" s="11"/>
      <c r="AG83" s="11"/>
      <c r="AH83" s="11"/>
      <c r="AI83" s="19"/>
      <c r="AJ83" s="6" t="s">
        <v>22</v>
      </c>
      <c r="AK83" s="15">
        <v>10381</v>
      </c>
      <c r="AL83" s="15">
        <v>21601</v>
      </c>
      <c r="AM83" s="6" t="s">
        <v>21</v>
      </c>
      <c r="AN83" s="16" t="s">
        <v>0</v>
      </c>
      <c r="AO83" s="10">
        <v>43670</v>
      </c>
      <c r="AQ83" s="2"/>
    </row>
    <row r="84" spans="2:43" s="3" customFormat="1" ht="18.75" hidden="1" customHeight="1" x14ac:dyDescent="0.3">
      <c r="B84" s="9"/>
      <c r="C84" s="8"/>
      <c r="D84" s="9"/>
      <c r="E84" s="8"/>
      <c r="F84" s="1"/>
      <c r="G84" s="1"/>
      <c r="H84" s="1"/>
      <c r="I84" s="1"/>
      <c r="J84" s="1"/>
      <c r="K84" s="1"/>
      <c r="L84" s="1"/>
      <c r="M84" s="21"/>
      <c r="N84" s="1"/>
      <c r="O84" s="1"/>
      <c r="P84" s="20"/>
      <c r="Q84" s="20"/>
      <c r="R84" s="20"/>
      <c r="S84" s="9"/>
      <c r="T84" s="1"/>
      <c r="U84" s="1"/>
      <c r="V84" s="1"/>
      <c r="W84" s="1"/>
      <c r="X84" s="8"/>
      <c r="Y84" s="1"/>
      <c r="Z84" s="1"/>
      <c r="AA84" s="1"/>
      <c r="AB84" s="1"/>
      <c r="AC84" s="1"/>
      <c r="AD84" s="11"/>
      <c r="AE84" s="11"/>
      <c r="AF84" s="11"/>
      <c r="AG84" s="11"/>
      <c r="AH84" s="11"/>
      <c r="AI84" s="19"/>
      <c r="AJ84" s="6" t="s">
        <v>20</v>
      </c>
      <c r="AK84" s="15">
        <v>60074</v>
      </c>
      <c r="AL84" s="15">
        <v>33801</v>
      </c>
      <c r="AM84" s="6" t="s">
        <v>20</v>
      </c>
      <c r="AN84" s="16" t="s">
        <v>0</v>
      </c>
      <c r="AO84" s="10">
        <v>43671</v>
      </c>
      <c r="AQ84" s="2"/>
    </row>
    <row r="85" spans="2:43" s="3" customFormat="1" ht="18.75" hidden="1" customHeight="1" x14ac:dyDescent="0.3">
      <c r="B85" s="9"/>
      <c r="C85" s="8"/>
      <c r="D85" s="9"/>
      <c r="E85" s="8"/>
      <c r="F85" s="1"/>
      <c r="G85" s="1"/>
      <c r="H85" s="1"/>
      <c r="I85" s="1"/>
      <c r="J85" s="1"/>
      <c r="K85" s="1"/>
      <c r="L85" s="1"/>
      <c r="M85" s="21"/>
      <c r="N85" s="1"/>
      <c r="O85" s="1"/>
      <c r="P85" s="20"/>
      <c r="Q85" s="20"/>
      <c r="R85" s="20"/>
      <c r="S85" s="9"/>
      <c r="T85" s="1"/>
      <c r="U85" s="1"/>
      <c r="V85" s="1"/>
      <c r="W85" s="1"/>
      <c r="X85" s="8"/>
      <c r="Y85" s="1"/>
      <c r="Z85" s="1"/>
      <c r="AA85" s="1"/>
      <c r="AB85" s="1"/>
      <c r="AC85" s="1"/>
      <c r="AD85" s="11"/>
      <c r="AE85" s="11"/>
      <c r="AF85" s="11"/>
      <c r="AG85" s="11"/>
      <c r="AH85" s="11"/>
      <c r="AI85" s="19"/>
      <c r="AJ85" s="6" t="s">
        <v>19</v>
      </c>
      <c r="AK85" s="15">
        <v>60195</v>
      </c>
      <c r="AL85" s="15">
        <v>79301</v>
      </c>
      <c r="AM85" s="6" t="s">
        <v>18</v>
      </c>
      <c r="AN85" s="16" t="s">
        <v>0</v>
      </c>
      <c r="AO85" s="10">
        <v>43672</v>
      </c>
      <c r="AQ85" s="2"/>
    </row>
    <row r="86" spans="2:43" s="3" customFormat="1" ht="18.75" hidden="1" customHeight="1" x14ac:dyDescent="0.3">
      <c r="B86" s="9"/>
      <c r="C86" s="8"/>
      <c r="D86" s="9"/>
      <c r="E86" s="8"/>
      <c r="F86" s="1"/>
      <c r="G86" s="1"/>
      <c r="H86" s="1"/>
      <c r="I86" s="1"/>
      <c r="J86" s="1"/>
      <c r="K86" s="1"/>
      <c r="L86" s="1"/>
      <c r="M86" s="21"/>
      <c r="N86" s="1"/>
      <c r="O86" s="1"/>
      <c r="P86" s="20"/>
      <c r="Q86" s="20"/>
      <c r="R86" s="20"/>
      <c r="S86" s="9"/>
      <c r="T86" s="1"/>
      <c r="U86" s="1"/>
      <c r="V86" s="1"/>
      <c r="W86" s="1"/>
      <c r="X86" s="8"/>
      <c r="Y86" s="1"/>
      <c r="Z86" s="1"/>
      <c r="AA86" s="1"/>
      <c r="AB86" s="1"/>
      <c r="AC86" s="1"/>
      <c r="AD86" s="11"/>
      <c r="AE86" s="11"/>
      <c r="AF86" s="11"/>
      <c r="AG86" s="11"/>
      <c r="AH86" s="11"/>
      <c r="AI86" s="19"/>
      <c r="AJ86" s="6" t="s">
        <v>17</v>
      </c>
      <c r="AK86" s="15">
        <v>60197</v>
      </c>
      <c r="AL86" s="15">
        <v>9201</v>
      </c>
      <c r="AM86" s="6" t="s">
        <v>16</v>
      </c>
      <c r="AN86" s="16" t="s">
        <v>0</v>
      </c>
      <c r="AO86" s="10">
        <v>43673</v>
      </c>
      <c r="AQ86" s="2"/>
    </row>
    <row r="87" spans="2:43" s="3" customFormat="1" ht="18.75" hidden="1" customHeight="1" x14ac:dyDescent="0.3">
      <c r="B87" s="9"/>
      <c r="C87" s="8"/>
      <c r="D87" s="9"/>
      <c r="E87" s="8"/>
      <c r="F87" s="1"/>
      <c r="G87" s="1"/>
      <c r="H87" s="1"/>
      <c r="I87" s="1"/>
      <c r="J87" s="1"/>
      <c r="K87" s="1"/>
      <c r="L87" s="1"/>
      <c r="M87" s="21"/>
      <c r="N87" s="1"/>
      <c r="O87" s="1"/>
      <c r="P87" s="20"/>
      <c r="Q87" s="20"/>
      <c r="R87" s="20"/>
      <c r="S87" s="9"/>
      <c r="T87" s="1"/>
      <c r="U87" s="1"/>
      <c r="V87" s="1"/>
      <c r="W87" s="1"/>
      <c r="X87" s="8"/>
      <c r="Y87" s="1"/>
      <c r="Z87" s="1"/>
      <c r="AA87" s="1"/>
      <c r="AB87" s="1"/>
      <c r="AC87" s="1"/>
      <c r="AD87" s="11"/>
      <c r="AE87" s="11"/>
      <c r="AF87" s="11"/>
      <c r="AG87" s="11"/>
      <c r="AH87" s="11"/>
      <c r="AI87" s="19"/>
      <c r="AJ87" s="6" t="s">
        <v>15</v>
      </c>
      <c r="AK87" s="15">
        <v>60198</v>
      </c>
      <c r="AL87" s="15">
        <v>19701</v>
      </c>
      <c r="AM87" s="6" t="s">
        <v>14</v>
      </c>
      <c r="AN87" s="16" t="s">
        <v>0</v>
      </c>
      <c r="AO87" s="10">
        <v>43674</v>
      </c>
      <c r="AQ87" s="2"/>
    </row>
    <row r="88" spans="2:43" s="3" customFormat="1" ht="18.75" hidden="1" customHeight="1" x14ac:dyDescent="0.3">
      <c r="B88" s="9"/>
      <c r="C88" s="8"/>
      <c r="D88" s="9"/>
      <c r="E88" s="8"/>
      <c r="F88" s="1"/>
      <c r="G88" s="1"/>
      <c r="H88" s="1"/>
      <c r="I88" s="1"/>
      <c r="J88" s="1"/>
      <c r="K88" s="1"/>
      <c r="L88" s="1"/>
      <c r="M88" s="21"/>
      <c r="N88" s="1"/>
      <c r="O88" s="1"/>
      <c r="P88" s="20"/>
      <c r="Q88" s="20"/>
      <c r="R88" s="20"/>
      <c r="S88" s="9"/>
      <c r="T88" s="1"/>
      <c r="U88" s="1"/>
      <c r="V88" s="1"/>
      <c r="W88" s="1"/>
      <c r="X88" s="8"/>
      <c r="Y88" s="1"/>
      <c r="Z88" s="1"/>
      <c r="AA88" s="1"/>
      <c r="AB88" s="1"/>
      <c r="AC88" s="1"/>
      <c r="AD88" s="11"/>
      <c r="AE88" s="11"/>
      <c r="AF88" s="11"/>
      <c r="AG88" s="11"/>
      <c r="AH88" s="11"/>
      <c r="AI88" s="19"/>
      <c r="AJ88" s="6" t="s">
        <v>13</v>
      </c>
      <c r="AK88" s="15">
        <v>60199</v>
      </c>
      <c r="AL88" s="15">
        <v>59901</v>
      </c>
      <c r="AM88" s="6" t="s">
        <v>12</v>
      </c>
      <c r="AN88" s="16" t="s">
        <v>0</v>
      </c>
      <c r="AO88" s="10">
        <v>43675</v>
      </c>
      <c r="AQ88" s="2"/>
    </row>
    <row r="89" spans="2:43" s="3" customFormat="1" ht="18.75" hidden="1" customHeight="1" x14ac:dyDescent="0.3">
      <c r="B89" s="9"/>
      <c r="C89" s="8"/>
      <c r="D89" s="9"/>
      <c r="E89" s="8"/>
      <c r="F89" s="1"/>
      <c r="G89" s="1"/>
      <c r="H89" s="1"/>
      <c r="I89" s="1"/>
      <c r="J89" s="1"/>
      <c r="K89" s="1"/>
      <c r="L89" s="1"/>
      <c r="M89" s="21"/>
      <c r="N89" s="1"/>
      <c r="O89" s="1"/>
      <c r="P89" s="20"/>
      <c r="Q89" s="20"/>
      <c r="R89" s="20"/>
      <c r="S89" s="9"/>
      <c r="T89" s="1"/>
      <c r="U89" s="1"/>
      <c r="V89" s="1"/>
      <c r="W89" s="1"/>
      <c r="X89" s="8"/>
      <c r="Y89" s="1"/>
      <c r="Z89" s="1"/>
      <c r="AA89" s="1"/>
      <c r="AB89" s="1"/>
      <c r="AC89" s="1"/>
      <c r="AD89" s="11"/>
      <c r="AE89" s="11"/>
      <c r="AF89" s="11"/>
      <c r="AG89" s="11"/>
      <c r="AH89" s="11"/>
      <c r="AI89" s="19"/>
      <c r="AJ89" s="6" t="s">
        <v>11</v>
      </c>
      <c r="AK89" s="15">
        <v>60200</v>
      </c>
      <c r="AL89" s="15">
        <v>69401</v>
      </c>
      <c r="AM89" s="6" t="s">
        <v>10</v>
      </c>
      <c r="AN89" s="16" t="s">
        <v>0</v>
      </c>
      <c r="AO89" s="10">
        <v>43676</v>
      </c>
      <c r="AQ89" s="2"/>
    </row>
    <row r="90" spans="2:43" s="3" customFormat="1" ht="18.75" hidden="1" customHeight="1" x14ac:dyDescent="0.3">
      <c r="B90" s="9"/>
      <c r="C90" s="8"/>
      <c r="D90" s="9"/>
      <c r="E90" s="8"/>
      <c r="F90" s="1"/>
      <c r="G90" s="1"/>
      <c r="H90" s="1"/>
      <c r="I90" s="1"/>
      <c r="J90" s="1"/>
      <c r="K90" s="1"/>
      <c r="L90" s="1"/>
      <c r="M90" s="21"/>
      <c r="N90" s="1"/>
      <c r="O90" s="1"/>
      <c r="P90" s="20"/>
      <c r="Q90" s="20"/>
      <c r="R90" s="20"/>
      <c r="S90" s="9"/>
      <c r="T90" s="1"/>
      <c r="U90" s="1"/>
      <c r="V90" s="1"/>
      <c r="W90" s="1"/>
      <c r="X90" s="8"/>
      <c r="Y90" s="1"/>
      <c r="Z90" s="1"/>
      <c r="AA90" s="1"/>
      <c r="AB90" s="1"/>
      <c r="AC90" s="1"/>
      <c r="AD90" s="11"/>
      <c r="AE90" s="11"/>
      <c r="AF90" s="11"/>
      <c r="AG90" s="11"/>
      <c r="AH90" s="11"/>
      <c r="AI90" s="19"/>
      <c r="AJ90" s="6" t="s">
        <v>9</v>
      </c>
      <c r="AK90" s="15">
        <v>65040</v>
      </c>
      <c r="AL90" s="15">
        <v>9601</v>
      </c>
      <c r="AM90" s="6" t="s">
        <v>8</v>
      </c>
      <c r="AN90" s="16" t="s">
        <v>0</v>
      </c>
      <c r="AO90" s="10">
        <v>43677</v>
      </c>
      <c r="AQ90" s="2"/>
    </row>
    <row r="91" spans="2:43" s="3" customFormat="1" ht="18.75" hidden="1" customHeight="1" x14ac:dyDescent="0.3">
      <c r="B91" s="9"/>
      <c r="C91" s="8"/>
      <c r="D91" s="9"/>
      <c r="E91" s="8"/>
      <c r="F91" s="1"/>
      <c r="G91" s="1"/>
      <c r="H91" s="1"/>
      <c r="I91" s="1"/>
      <c r="J91" s="1"/>
      <c r="K91" s="1"/>
      <c r="L91" s="1"/>
      <c r="M91" s="21"/>
      <c r="N91" s="1"/>
      <c r="O91" s="1"/>
      <c r="P91" s="20"/>
      <c r="Q91" s="20"/>
      <c r="R91" s="20"/>
      <c r="S91" s="9"/>
      <c r="T91" s="1"/>
      <c r="U91" s="1"/>
      <c r="V91" s="1"/>
      <c r="W91" s="1"/>
      <c r="X91" s="8"/>
      <c r="Y91" s="1"/>
      <c r="Z91" s="1"/>
      <c r="AA91" s="1"/>
      <c r="AB91" s="1"/>
      <c r="AC91" s="1"/>
      <c r="AD91" s="11"/>
      <c r="AE91" s="11"/>
      <c r="AF91" s="11"/>
      <c r="AG91" s="11"/>
      <c r="AH91" s="11"/>
      <c r="AI91" s="19"/>
      <c r="AJ91" s="6" t="s">
        <v>7</v>
      </c>
      <c r="AK91" s="15">
        <v>75018</v>
      </c>
      <c r="AL91" s="15">
        <v>32301</v>
      </c>
      <c r="AM91" s="6" t="s">
        <v>7</v>
      </c>
      <c r="AN91" s="16" t="s">
        <v>0</v>
      </c>
      <c r="AO91" s="10">
        <v>43678</v>
      </c>
      <c r="AQ91" s="2"/>
    </row>
    <row r="92" spans="2:43" s="3" customFormat="1" ht="18.75" hidden="1" customHeight="1" x14ac:dyDescent="0.3">
      <c r="B92" s="9"/>
      <c r="C92" s="8"/>
      <c r="D92" s="9"/>
      <c r="E92" s="8"/>
      <c r="F92" s="1"/>
      <c r="G92" s="1"/>
      <c r="H92" s="1"/>
      <c r="I92" s="1"/>
      <c r="J92" s="1"/>
      <c r="K92" s="1"/>
      <c r="L92" s="1"/>
      <c r="M92" s="21"/>
      <c r="N92" s="1"/>
      <c r="O92" s="1"/>
      <c r="P92" s="20"/>
      <c r="Q92" s="20"/>
      <c r="R92" s="20"/>
      <c r="S92" s="9"/>
      <c r="T92" s="1"/>
      <c r="U92" s="1"/>
      <c r="V92" s="1"/>
      <c r="W92" s="1"/>
      <c r="X92" s="8"/>
      <c r="Y92" s="1"/>
      <c r="Z92" s="1"/>
      <c r="AA92" s="1"/>
      <c r="AB92" s="1"/>
      <c r="AC92" s="1"/>
      <c r="AD92" s="11"/>
      <c r="AE92" s="11"/>
      <c r="AF92" s="11"/>
      <c r="AG92" s="11"/>
      <c r="AH92" s="11"/>
      <c r="AI92" s="19"/>
      <c r="AJ92" s="6" t="s">
        <v>6</v>
      </c>
      <c r="AK92" s="15">
        <v>75023</v>
      </c>
      <c r="AL92" s="15">
        <v>40001</v>
      </c>
      <c r="AM92" s="6" t="s">
        <v>5</v>
      </c>
      <c r="AN92" s="16" t="s">
        <v>0</v>
      </c>
      <c r="AO92" s="10">
        <v>43679</v>
      </c>
      <c r="AQ92" s="2"/>
    </row>
    <row r="93" spans="2:43" s="3" customFormat="1" ht="18.75" hidden="1" customHeight="1" x14ac:dyDescent="0.3">
      <c r="B93" s="9"/>
      <c r="C93" s="8"/>
      <c r="D93" s="9"/>
      <c r="E93" s="8"/>
      <c r="F93" s="1"/>
      <c r="G93" s="1"/>
      <c r="H93" s="1"/>
      <c r="I93" s="1"/>
      <c r="J93" s="1"/>
      <c r="K93" s="1"/>
      <c r="L93" s="1"/>
      <c r="M93" s="21"/>
      <c r="N93" s="1"/>
      <c r="O93" s="1"/>
      <c r="P93" s="20"/>
      <c r="Q93" s="20"/>
      <c r="R93" s="20"/>
      <c r="S93" s="9"/>
      <c r="T93" s="1"/>
      <c r="U93" s="1"/>
      <c r="V93" s="1"/>
      <c r="W93" s="1"/>
      <c r="X93" s="8"/>
      <c r="Y93" s="1"/>
      <c r="Z93" s="1"/>
      <c r="AA93" s="1"/>
      <c r="AB93" s="1"/>
      <c r="AC93" s="1"/>
      <c r="AD93" s="11"/>
      <c r="AE93" s="11"/>
      <c r="AF93" s="11"/>
      <c r="AG93" s="11"/>
      <c r="AH93" s="11"/>
      <c r="AI93" s="19"/>
      <c r="AJ93" s="6" t="s">
        <v>4</v>
      </c>
      <c r="AK93" s="15">
        <v>75055</v>
      </c>
      <c r="AL93" s="15">
        <v>34301</v>
      </c>
      <c r="AM93" s="6" t="s">
        <v>3</v>
      </c>
      <c r="AN93" s="16" t="s">
        <v>0</v>
      </c>
      <c r="AO93" s="10">
        <v>43680</v>
      </c>
      <c r="AQ93" s="2"/>
    </row>
    <row r="94" spans="2:43" s="3" customFormat="1" ht="18.75" hidden="1" customHeight="1" x14ac:dyDescent="0.3">
      <c r="B94" s="9"/>
      <c r="C94" s="8"/>
      <c r="D94" s="9"/>
      <c r="E94" s="8"/>
      <c r="F94" s="1"/>
      <c r="G94" s="1"/>
      <c r="H94" s="1"/>
      <c r="I94" s="1"/>
      <c r="J94" s="1"/>
      <c r="K94" s="1"/>
      <c r="L94" s="1"/>
      <c r="M94" s="21"/>
      <c r="N94" s="1"/>
      <c r="O94" s="1"/>
      <c r="P94" s="20"/>
      <c r="Q94" s="20"/>
      <c r="R94" s="20"/>
      <c r="S94" s="9"/>
      <c r="T94" s="1"/>
      <c r="U94" s="1"/>
      <c r="V94" s="1"/>
      <c r="W94" s="1"/>
      <c r="X94" s="8"/>
      <c r="Y94" s="1"/>
      <c r="Z94" s="1"/>
      <c r="AA94" s="1"/>
      <c r="AB94" s="1"/>
      <c r="AC94" s="1"/>
      <c r="AD94" s="11"/>
      <c r="AE94" s="11"/>
      <c r="AF94" s="11"/>
      <c r="AG94" s="11"/>
      <c r="AH94" s="11"/>
      <c r="AI94" s="19"/>
      <c r="AJ94" s="6" t="s">
        <v>2</v>
      </c>
      <c r="AK94" s="15">
        <v>80101</v>
      </c>
      <c r="AL94" s="15">
        <v>22301</v>
      </c>
      <c r="AM94" s="6" t="s">
        <v>1</v>
      </c>
      <c r="AN94" s="16" t="s">
        <v>0</v>
      </c>
      <c r="AO94" s="10">
        <v>43681</v>
      </c>
      <c r="AQ94" s="2"/>
    </row>
    <row r="95" spans="2:43" s="3" customFormat="1" ht="18.75" hidden="1" customHeight="1" x14ac:dyDescent="0.3">
      <c r="B95" s="9"/>
      <c r="C95" s="8"/>
      <c r="D95" s="9"/>
      <c r="E95" s="8"/>
      <c r="F95" s="1"/>
      <c r="G95" s="1"/>
      <c r="H95" s="1"/>
      <c r="I95" s="1"/>
      <c r="J95" s="1"/>
      <c r="K95" s="1"/>
      <c r="L95" s="1"/>
      <c r="M95" s="21"/>
      <c r="N95" s="1"/>
      <c r="O95" s="1"/>
      <c r="P95" s="20"/>
      <c r="Q95" s="20"/>
      <c r="R95" s="20"/>
      <c r="S95" s="9"/>
      <c r="T95" s="1"/>
      <c r="U95" s="1"/>
      <c r="V95" s="1"/>
      <c r="W95" s="1"/>
      <c r="X95" s="8"/>
      <c r="Y95" s="1"/>
      <c r="Z95" s="1"/>
      <c r="AA95" s="1"/>
      <c r="AB95" s="1"/>
      <c r="AC95" s="1"/>
      <c r="AD95" s="11"/>
      <c r="AE95" s="11"/>
      <c r="AF95" s="11"/>
      <c r="AG95" s="11"/>
      <c r="AH95" s="11"/>
      <c r="AI95" s="19"/>
      <c r="AJ95" s="6"/>
      <c r="AK95" s="15"/>
      <c r="AL95" s="15"/>
      <c r="AM95" s="6"/>
      <c r="AN95" s="16"/>
      <c r="AO95" s="10">
        <v>43682</v>
      </c>
      <c r="AQ95" s="2"/>
    </row>
    <row r="96" spans="2:43" s="3" customFormat="1" ht="18.75" hidden="1" customHeight="1" x14ac:dyDescent="0.3">
      <c r="B96" s="9"/>
      <c r="C96" s="8"/>
      <c r="D96" s="9"/>
      <c r="E96" s="8"/>
      <c r="F96" s="1"/>
      <c r="G96" s="1"/>
      <c r="H96" s="1"/>
      <c r="I96" s="1"/>
      <c r="J96" s="1"/>
      <c r="K96" s="1"/>
      <c r="L96" s="1"/>
      <c r="M96" s="21"/>
      <c r="N96" s="1"/>
      <c r="O96" s="1"/>
      <c r="P96" s="20"/>
      <c r="Q96" s="20"/>
      <c r="R96" s="20"/>
      <c r="S96" s="9"/>
      <c r="T96" s="1"/>
      <c r="U96" s="1"/>
      <c r="V96" s="1"/>
      <c r="W96" s="1"/>
      <c r="X96" s="8"/>
      <c r="Y96" s="1"/>
      <c r="Z96" s="1"/>
      <c r="AA96" s="1"/>
      <c r="AB96" s="1"/>
      <c r="AC96" s="1"/>
      <c r="AD96" s="11"/>
      <c r="AE96" s="11"/>
      <c r="AF96" s="11"/>
      <c r="AG96" s="11"/>
      <c r="AH96" s="11"/>
      <c r="AI96" s="19"/>
      <c r="AJ96" s="6"/>
      <c r="AK96" s="15"/>
      <c r="AL96" s="15"/>
      <c r="AM96" s="6"/>
      <c r="AN96" s="16"/>
      <c r="AO96" s="10">
        <v>43683</v>
      </c>
      <c r="AQ96" s="2"/>
    </row>
    <row r="97" spans="2:43" s="3" customFormat="1" ht="18.75" hidden="1" customHeight="1" x14ac:dyDescent="0.3">
      <c r="B97" s="9"/>
      <c r="C97" s="8"/>
      <c r="D97" s="9"/>
      <c r="E97" s="8"/>
      <c r="F97" s="1"/>
      <c r="G97" s="1"/>
      <c r="H97" s="1"/>
      <c r="I97" s="1"/>
      <c r="J97" s="1"/>
      <c r="K97" s="1"/>
      <c r="L97" s="1"/>
      <c r="M97" s="21"/>
      <c r="N97" s="1"/>
      <c r="O97" s="1"/>
      <c r="P97" s="20"/>
      <c r="Q97" s="20"/>
      <c r="R97" s="20"/>
      <c r="S97" s="9"/>
      <c r="T97" s="1"/>
      <c r="U97" s="1"/>
      <c r="V97" s="1"/>
      <c r="W97" s="1"/>
      <c r="X97" s="8"/>
      <c r="Y97" s="1"/>
      <c r="Z97" s="1"/>
      <c r="AA97" s="1"/>
      <c r="AB97" s="1"/>
      <c r="AC97" s="1"/>
      <c r="AD97" s="11"/>
      <c r="AE97" s="11"/>
      <c r="AF97" s="11"/>
      <c r="AG97" s="11"/>
      <c r="AH97" s="11"/>
      <c r="AI97" s="19"/>
      <c r="AJ97" s="6"/>
      <c r="AK97" s="15"/>
      <c r="AL97" s="15"/>
      <c r="AM97" s="6"/>
      <c r="AN97" s="16"/>
      <c r="AO97" s="10">
        <v>43684</v>
      </c>
      <c r="AQ97" s="2"/>
    </row>
    <row r="98" spans="2:43" s="3" customFormat="1" ht="18.75" hidden="1" customHeight="1" x14ac:dyDescent="0.3">
      <c r="B98" s="9"/>
      <c r="C98" s="8"/>
      <c r="D98" s="9"/>
      <c r="E98" s="8"/>
      <c r="F98" s="1"/>
      <c r="G98" s="1"/>
      <c r="H98" s="1"/>
      <c r="I98" s="1"/>
      <c r="J98" s="1"/>
      <c r="K98" s="1"/>
      <c r="L98" s="1"/>
      <c r="M98" s="21"/>
      <c r="N98" s="1"/>
      <c r="O98" s="1"/>
      <c r="P98" s="20"/>
      <c r="Q98" s="20"/>
      <c r="R98" s="20"/>
      <c r="S98" s="9"/>
      <c r="T98" s="1"/>
      <c r="U98" s="1"/>
      <c r="V98" s="1"/>
      <c r="W98" s="1"/>
      <c r="X98" s="8"/>
      <c r="Y98" s="1"/>
      <c r="Z98" s="1"/>
      <c r="AA98" s="1"/>
      <c r="AB98" s="1"/>
      <c r="AC98" s="1"/>
      <c r="AD98" s="11"/>
      <c r="AE98" s="11"/>
      <c r="AF98" s="11"/>
      <c r="AG98" s="11"/>
      <c r="AH98" s="11"/>
      <c r="AI98" s="19"/>
      <c r="AJ98" s="6"/>
      <c r="AK98" s="15"/>
      <c r="AL98" s="15"/>
      <c r="AM98" s="6"/>
      <c r="AN98" s="16"/>
      <c r="AO98" s="10">
        <v>43685</v>
      </c>
      <c r="AQ98" s="2"/>
    </row>
    <row r="99" spans="2:43" s="3" customFormat="1" ht="18.75" hidden="1" customHeight="1" x14ac:dyDescent="0.3">
      <c r="B99" s="9"/>
      <c r="C99" s="8"/>
      <c r="D99" s="9"/>
      <c r="E99" s="8"/>
      <c r="F99" s="1"/>
      <c r="G99" s="1"/>
      <c r="H99" s="1"/>
      <c r="I99" s="1"/>
      <c r="J99" s="1"/>
      <c r="K99" s="1"/>
      <c r="L99" s="1"/>
      <c r="M99" s="21"/>
      <c r="N99" s="1"/>
      <c r="O99" s="1"/>
      <c r="P99" s="20"/>
      <c r="Q99" s="20"/>
      <c r="R99" s="20"/>
      <c r="S99" s="9"/>
      <c r="T99" s="1"/>
      <c r="U99" s="1"/>
      <c r="V99" s="1"/>
      <c r="W99" s="1"/>
      <c r="X99" s="8"/>
      <c r="Y99" s="1"/>
      <c r="Z99" s="1"/>
      <c r="AA99" s="1"/>
      <c r="AB99" s="1"/>
      <c r="AC99" s="1"/>
      <c r="AD99" s="11"/>
      <c r="AE99" s="11"/>
      <c r="AF99" s="11"/>
      <c r="AG99" s="11"/>
      <c r="AH99" s="11"/>
      <c r="AI99" s="19"/>
      <c r="AJ99" s="6"/>
      <c r="AK99" s="15"/>
      <c r="AL99" s="15"/>
      <c r="AM99" s="6"/>
      <c r="AN99" s="16"/>
      <c r="AO99" s="10">
        <v>43686</v>
      </c>
      <c r="AQ99" s="2"/>
    </row>
    <row r="100" spans="2:43" s="3" customFormat="1" ht="18.75" hidden="1" customHeight="1" x14ac:dyDescent="0.3">
      <c r="B100" s="9"/>
      <c r="C100" s="8"/>
      <c r="D100" s="9"/>
      <c r="E100" s="8"/>
      <c r="F100" s="1"/>
      <c r="G100" s="1"/>
      <c r="H100" s="1"/>
      <c r="I100" s="1"/>
      <c r="J100" s="1"/>
      <c r="K100" s="1"/>
      <c r="L100" s="1"/>
      <c r="M100" s="21"/>
      <c r="N100" s="1"/>
      <c r="O100" s="1"/>
      <c r="P100" s="20"/>
      <c r="Q100" s="20"/>
      <c r="R100" s="20"/>
      <c r="S100" s="9"/>
      <c r="T100" s="1"/>
      <c r="U100" s="1"/>
      <c r="V100" s="1"/>
      <c r="W100" s="1"/>
      <c r="X100" s="8"/>
      <c r="Y100" s="1"/>
      <c r="Z100" s="1"/>
      <c r="AA100" s="1"/>
      <c r="AB100" s="1"/>
      <c r="AC100" s="1"/>
      <c r="AD100" s="11"/>
      <c r="AE100" s="11"/>
      <c r="AF100" s="11"/>
      <c r="AG100" s="11"/>
      <c r="AH100" s="11"/>
      <c r="AI100" s="19"/>
      <c r="AJ100" s="6"/>
      <c r="AK100" s="15"/>
      <c r="AL100" s="15"/>
      <c r="AM100" s="6"/>
      <c r="AN100" s="16"/>
      <c r="AO100" s="10">
        <v>43687</v>
      </c>
      <c r="AQ100" s="2"/>
    </row>
    <row r="101" spans="2:43" s="3" customFormat="1" ht="18.75" hidden="1" customHeight="1" x14ac:dyDescent="0.3">
      <c r="B101" s="9"/>
      <c r="C101" s="8"/>
      <c r="D101" s="9"/>
      <c r="E101" s="8"/>
      <c r="F101" s="1"/>
      <c r="G101" s="1"/>
      <c r="H101" s="1"/>
      <c r="I101" s="1"/>
      <c r="J101" s="1"/>
      <c r="K101" s="1"/>
      <c r="L101" s="1"/>
      <c r="M101" s="21"/>
      <c r="N101" s="1"/>
      <c r="O101" s="1"/>
      <c r="P101" s="20"/>
      <c r="Q101" s="20"/>
      <c r="R101" s="20"/>
      <c r="S101" s="9"/>
      <c r="T101" s="1"/>
      <c r="U101" s="1"/>
      <c r="V101" s="1"/>
      <c r="W101" s="1"/>
      <c r="X101" s="8"/>
      <c r="Y101" s="1"/>
      <c r="Z101" s="1"/>
      <c r="AA101" s="1"/>
      <c r="AB101" s="1"/>
      <c r="AC101" s="1"/>
      <c r="AD101" s="11"/>
      <c r="AE101" s="11"/>
      <c r="AF101" s="11"/>
      <c r="AG101" s="11"/>
      <c r="AH101" s="11"/>
      <c r="AI101" s="19"/>
      <c r="AJ101" s="6"/>
      <c r="AK101" s="15"/>
      <c r="AL101" s="15"/>
      <c r="AM101" s="6"/>
      <c r="AN101" s="16"/>
      <c r="AO101" s="10">
        <v>43688</v>
      </c>
      <c r="AQ101" s="2"/>
    </row>
    <row r="102" spans="2:43" s="3" customFormat="1" ht="18.75" hidden="1" customHeight="1" x14ac:dyDescent="0.3">
      <c r="B102" s="9"/>
      <c r="C102" s="8"/>
      <c r="D102" s="9"/>
      <c r="E102" s="8"/>
      <c r="F102" s="1"/>
      <c r="G102" s="1"/>
      <c r="H102" s="1"/>
      <c r="I102" s="1"/>
      <c r="J102" s="1"/>
      <c r="K102" s="1"/>
      <c r="L102" s="1"/>
      <c r="M102" s="21"/>
      <c r="N102" s="1"/>
      <c r="O102" s="1"/>
      <c r="P102" s="20"/>
      <c r="Q102" s="20"/>
      <c r="R102" s="20"/>
      <c r="S102" s="9"/>
      <c r="T102" s="1"/>
      <c r="U102" s="1"/>
      <c r="V102" s="1"/>
      <c r="W102" s="1"/>
      <c r="X102" s="8"/>
      <c r="Y102" s="1"/>
      <c r="Z102" s="1"/>
      <c r="AA102" s="1"/>
      <c r="AB102" s="1"/>
      <c r="AC102" s="1"/>
      <c r="AD102" s="11"/>
      <c r="AE102" s="11"/>
      <c r="AF102" s="11"/>
      <c r="AG102" s="11"/>
      <c r="AH102" s="11"/>
      <c r="AI102" s="19"/>
      <c r="AJ102" s="6"/>
      <c r="AK102" s="15"/>
      <c r="AL102" s="15"/>
      <c r="AM102" s="6"/>
      <c r="AN102" s="16"/>
      <c r="AO102" s="10">
        <v>43689</v>
      </c>
      <c r="AQ102" s="2"/>
    </row>
    <row r="103" spans="2:43" s="3" customFormat="1" ht="18.75" hidden="1" customHeight="1" x14ac:dyDescent="0.3">
      <c r="B103" s="9"/>
      <c r="C103" s="8"/>
      <c r="D103" s="9"/>
      <c r="E103" s="8"/>
      <c r="F103" s="1"/>
      <c r="G103" s="1"/>
      <c r="H103" s="1"/>
      <c r="I103" s="1"/>
      <c r="J103" s="1"/>
      <c r="K103" s="1"/>
      <c r="L103" s="1"/>
      <c r="M103" s="21"/>
      <c r="N103" s="1"/>
      <c r="O103" s="1"/>
      <c r="P103" s="20"/>
      <c r="Q103" s="20"/>
      <c r="R103" s="20"/>
      <c r="S103" s="9"/>
      <c r="T103" s="1"/>
      <c r="U103" s="1"/>
      <c r="V103" s="1"/>
      <c r="W103" s="1"/>
      <c r="X103" s="8"/>
      <c r="Y103" s="1"/>
      <c r="Z103" s="1"/>
      <c r="AA103" s="1"/>
      <c r="AB103" s="1"/>
      <c r="AC103" s="1"/>
      <c r="AD103" s="11"/>
      <c r="AE103" s="11"/>
      <c r="AF103" s="11"/>
      <c r="AG103" s="11"/>
      <c r="AH103" s="11"/>
      <c r="AI103" s="19"/>
      <c r="AJ103" s="6"/>
      <c r="AK103" s="15"/>
      <c r="AL103" s="15"/>
      <c r="AM103" s="6"/>
      <c r="AN103" s="16"/>
      <c r="AO103" s="10">
        <v>43690</v>
      </c>
      <c r="AQ103" s="2"/>
    </row>
    <row r="104" spans="2:43" s="3" customFormat="1" ht="18.75" hidden="1" customHeight="1" x14ac:dyDescent="0.3">
      <c r="B104" s="9"/>
      <c r="C104" s="8"/>
      <c r="D104" s="9"/>
      <c r="E104" s="8"/>
      <c r="F104" s="1"/>
      <c r="G104" s="1"/>
      <c r="H104" s="1"/>
      <c r="I104" s="1"/>
      <c r="J104" s="1"/>
      <c r="K104" s="1"/>
      <c r="L104" s="1"/>
      <c r="M104" s="21"/>
      <c r="N104" s="1"/>
      <c r="O104" s="1"/>
      <c r="P104" s="20"/>
      <c r="Q104" s="20"/>
      <c r="R104" s="20"/>
      <c r="S104" s="9"/>
      <c r="T104" s="1"/>
      <c r="U104" s="1"/>
      <c r="V104" s="1"/>
      <c r="W104" s="1"/>
      <c r="X104" s="8"/>
      <c r="Y104" s="1"/>
      <c r="Z104" s="1"/>
      <c r="AA104" s="1"/>
      <c r="AB104" s="1"/>
      <c r="AC104" s="1"/>
      <c r="AD104" s="11"/>
      <c r="AE104" s="11"/>
      <c r="AF104" s="11"/>
      <c r="AG104" s="11"/>
      <c r="AH104" s="11"/>
      <c r="AI104" s="19"/>
      <c r="AJ104" s="6"/>
      <c r="AK104" s="15"/>
      <c r="AL104" s="15"/>
      <c r="AM104" s="6"/>
      <c r="AN104" s="16"/>
      <c r="AO104" s="10">
        <v>43691</v>
      </c>
      <c r="AQ104" s="2"/>
    </row>
    <row r="105" spans="2:43" s="3" customFormat="1" ht="18.75" hidden="1" customHeight="1" x14ac:dyDescent="0.3">
      <c r="B105" s="9"/>
      <c r="C105" s="8"/>
      <c r="D105" s="9"/>
      <c r="E105" s="8"/>
      <c r="F105" s="1"/>
      <c r="G105" s="1"/>
      <c r="H105" s="1"/>
      <c r="I105" s="1"/>
      <c r="J105" s="1"/>
      <c r="K105" s="1"/>
      <c r="L105" s="1"/>
      <c r="M105" s="21"/>
      <c r="N105" s="1"/>
      <c r="O105" s="1"/>
      <c r="P105" s="20"/>
      <c r="Q105" s="20"/>
      <c r="R105" s="20"/>
      <c r="S105" s="9"/>
      <c r="T105" s="1"/>
      <c r="U105" s="1"/>
      <c r="V105" s="1"/>
      <c r="W105" s="1"/>
      <c r="X105" s="8"/>
      <c r="Y105" s="1"/>
      <c r="Z105" s="1"/>
      <c r="AA105" s="1"/>
      <c r="AB105" s="1"/>
      <c r="AC105" s="1"/>
      <c r="AD105" s="11"/>
      <c r="AE105" s="11"/>
      <c r="AF105" s="11"/>
      <c r="AG105" s="11"/>
      <c r="AH105" s="11"/>
      <c r="AI105" s="19"/>
      <c r="AJ105" s="6"/>
      <c r="AK105" s="15"/>
      <c r="AL105" s="15"/>
      <c r="AM105" s="6"/>
      <c r="AN105" s="16"/>
      <c r="AO105" s="10">
        <v>43692</v>
      </c>
      <c r="AQ105" s="2"/>
    </row>
    <row r="106" spans="2:43" s="3" customFormat="1" ht="18.75" hidden="1" customHeight="1" x14ac:dyDescent="0.3">
      <c r="B106" s="9"/>
      <c r="C106" s="8"/>
      <c r="D106" s="9"/>
      <c r="E106" s="8"/>
      <c r="F106" s="1"/>
      <c r="G106" s="1"/>
      <c r="H106" s="1"/>
      <c r="I106" s="1"/>
      <c r="J106" s="1"/>
      <c r="K106" s="1"/>
      <c r="L106" s="1"/>
      <c r="M106" s="21"/>
      <c r="N106" s="1"/>
      <c r="O106" s="1"/>
      <c r="P106" s="20"/>
      <c r="Q106" s="20"/>
      <c r="R106" s="20"/>
      <c r="S106" s="9"/>
      <c r="T106" s="1"/>
      <c r="U106" s="1"/>
      <c r="V106" s="1"/>
      <c r="W106" s="1"/>
      <c r="X106" s="8"/>
      <c r="Y106" s="1"/>
      <c r="Z106" s="1"/>
      <c r="AA106" s="1"/>
      <c r="AB106" s="1"/>
      <c r="AC106" s="1"/>
      <c r="AD106" s="11"/>
      <c r="AE106" s="11"/>
      <c r="AF106" s="11"/>
      <c r="AG106" s="11"/>
      <c r="AH106" s="11"/>
      <c r="AI106" s="19"/>
      <c r="AJ106" s="6"/>
      <c r="AK106" s="15"/>
      <c r="AL106" s="15"/>
      <c r="AM106" s="6"/>
      <c r="AN106" s="16"/>
      <c r="AO106" s="10">
        <v>43693</v>
      </c>
      <c r="AQ106" s="2"/>
    </row>
    <row r="107" spans="2:43" s="3" customFormat="1" ht="18.75" hidden="1" customHeight="1" x14ac:dyDescent="0.3">
      <c r="B107" s="9"/>
      <c r="C107" s="8"/>
      <c r="D107" s="9"/>
      <c r="E107" s="8"/>
      <c r="F107" s="1"/>
      <c r="G107" s="1"/>
      <c r="H107" s="1"/>
      <c r="I107" s="1"/>
      <c r="J107" s="1"/>
      <c r="K107" s="1"/>
      <c r="L107" s="1"/>
      <c r="M107" s="21"/>
      <c r="N107" s="1"/>
      <c r="O107" s="1"/>
      <c r="P107" s="20"/>
      <c r="Q107" s="20"/>
      <c r="R107" s="20"/>
      <c r="S107" s="9"/>
      <c r="T107" s="1"/>
      <c r="U107" s="1"/>
      <c r="V107" s="1"/>
      <c r="W107" s="1"/>
      <c r="X107" s="8"/>
      <c r="Y107" s="1"/>
      <c r="Z107" s="1"/>
      <c r="AA107" s="1"/>
      <c r="AB107" s="1"/>
      <c r="AC107" s="1"/>
      <c r="AD107" s="11"/>
      <c r="AE107" s="11"/>
      <c r="AF107" s="11"/>
      <c r="AG107" s="11"/>
      <c r="AH107" s="11"/>
      <c r="AI107" s="19"/>
      <c r="AJ107" s="6"/>
      <c r="AK107" s="15"/>
      <c r="AL107" s="15"/>
      <c r="AM107" s="6"/>
      <c r="AN107" s="16"/>
      <c r="AO107" s="10">
        <v>43694</v>
      </c>
      <c r="AQ107" s="2"/>
    </row>
    <row r="108" spans="2:43" s="3" customFormat="1" ht="18.75" hidden="1" customHeight="1" x14ac:dyDescent="0.3">
      <c r="B108" s="9"/>
      <c r="C108" s="8"/>
      <c r="D108" s="9"/>
      <c r="E108" s="8"/>
      <c r="F108" s="1"/>
      <c r="G108" s="1"/>
      <c r="H108" s="1"/>
      <c r="I108" s="1"/>
      <c r="J108" s="1"/>
      <c r="K108" s="1"/>
      <c r="L108" s="1"/>
      <c r="M108" s="21"/>
      <c r="N108" s="1"/>
      <c r="O108" s="1"/>
      <c r="P108" s="20"/>
      <c r="Q108" s="20"/>
      <c r="R108" s="20"/>
      <c r="S108" s="9"/>
      <c r="T108" s="1"/>
      <c r="U108" s="1"/>
      <c r="V108" s="1"/>
      <c r="W108" s="1"/>
      <c r="X108" s="8"/>
      <c r="Y108" s="1"/>
      <c r="Z108" s="1"/>
      <c r="AA108" s="1"/>
      <c r="AB108" s="1"/>
      <c r="AC108" s="1"/>
      <c r="AD108" s="11"/>
      <c r="AE108" s="11"/>
      <c r="AF108" s="11"/>
      <c r="AG108" s="11"/>
      <c r="AH108" s="11"/>
      <c r="AI108" s="19"/>
      <c r="AJ108" s="6"/>
      <c r="AK108" s="15"/>
      <c r="AL108" s="15"/>
      <c r="AM108" s="6"/>
      <c r="AN108" s="16"/>
      <c r="AO108" s="10">
        <v>43695</v>
      </c>
      <c r="AQ108" s="2"/>
    </row>
    <row r="109" spans="2:43" s="3" customFormat="1" ht="18.75" hidden="1" customHeight="1" x14ac:dyDescent="0.3">
      <c r="B109" s="9"/>
      <c r="C109" s="8"/>
      <c r="D109" s="9"/>
      <c r="E109" s="8"/>
      <c r="F109" s="1"/>
      <c r="G109" s="1"/>
      <c r="H109" s="1"/>
      <c r="I109" s="1"/>
      <c r="J109" s="1"/>
      <c r="K109" s="1"/>
      <c r="L109" s="1"/>
      <c r="M109" s="21"/>
      <c r="N109" s="1"/>
      <c r="O109" s="1"/>
      <c r="P109" s="20"/>
      <c r="Q109" s="20"/>
      <c r="R109" s="20"/>
      <c r="S109" s="9"/>
      <c r="T109" s="1"/>
      <c r="U109" s="1"/>
      <c r="V109" s="1"/>
      <c r="W109" s="1"/>
      <c r="X109" s="8"/>
      <c r="Y109" s="1"/>
      <c r="Z109" s="1"/>
      <c r="AA109" s="1"/>
      <c r="AB109" s="1"/>
      <c r="AC109" s="1"/>
      <c r="AD109" s="11"/>
      <c r="AE109" s="11"/>
      <c r="AF109" s="11"/>
      <c r="AG109" s="11"/>
      <c r="AH109" s="11"/>
      <c r="AI109" s="19"/>
      <c r="AJ109" s="6"/>
      <c r="AK109" s="15"/>
      <c r="AL109" s="15"/>
      <c r="AM109" s="6"/>
      <c r="AN109" s="16"/>
      <c r="AO109" s="10">
        <v>43696</v>
      </c>
      <c r="AQ109" s="2"/>
    </row>
    <row r="110" spans="2:43" s="3" customFormat="1" ht="18.75" hidden="1" customHeight="1" x14ac:dyDescent="0.3">
      <c r="B110" s="9"/>
      <c r="C110" s="8"/>
      <c r="D110" s="9"/>
      <c r="E110" s="8"/>
      <c r="F110" s="1"/>
      <c r="G110" s="1"/>
      <c r="H110" s="1"/>
      <c r="I110" s="1"/>
      <c r="J110" s="1"/>
      <c r="K110" s="1"/>
      <c r="L110" s="1"/>
      <c r="M110" s="21"/>
      <c r="N110" s="1"/>
      <c r="O110" s="1"/>
      <c r="P110" s="20"/>
      <c r="Q110" s="20"/>
      <c r="R110" s="20"/>
      <c r="S110" s="9"/>
      <c r="T110" s="1"/>
      <c r="U110" s="1"/>
      <c r="V110" s="1"/>
      <c r="W110" s="1"/>
      <c r="X110" s="8"/>
      <c r="Y110" s="1"/>
      <c r="Z110" s="1"/>
      <c r="AA110" s="1"/>
      <c r="AB110" s="1"/>
      <c r="AC110" s="1"/>
      <c r="AD110" s="11"/>
      <c r="AE110" s="11"/>
      <c r="AF110" s="11"/>
      <c r="AG110" s="11"/>
      <c r="AH110" s="11"/>
      <c r="AI110" s="19"/>
      <c r="AJ110" s="6"/>
      <c r="AK110" s="15"/>
      <c r="AL110" s="15"/>
      <c r="AM110" s="6"/>
      <c r="AN110" s="16"/>
      <c r="AO110" s="10">
        <v>43697</v>
      </c>
      <c r="AQ110" s="2"/>
    </row>
    <row r="111" spans="2:43" s="3" customFormat="1" ht="18.75" hidden="1" customHeight="1" x14ac:dyDescent="0.3">
      <c r="B111" s="9"/>
      <c r="C111" s="8"/>
      <c r="D111" s="9"/>
      <c r="E111" s="8"/>
      <c r="F111" s="1"/>
      <c r="G111" s="1"/>
      <c r="H111" s="1"/>
      <c r="I111" s="1"/>
      <c r="J111" s="1"/>
      <c r="K111" s="1"/>
      <c r="L111" s="1"/>
      <c r="M111" s="21"/>
      <c r="N111" s="1"/>
      <c r="O111" s="1"/>
      <c r="P111" s="20"/>
      <c r="Q111" s="20"/>
      <c r="R111" s="20"/>
      <c r="S111" s="9"/>
      <c r="T111" s="1"/>
      <c r="U111" s="1"/>
      <c r="V111" s="1"/>
      <c r="W111" s="1"/>
      <c r="X111" s="8"/>
      <c r="Y111" s="1"/>
      <c r="Z111" s="1"/>
      <c r="AA111" s="1"/>
      <c r="AB111" s="1"/>
      <c r="AC111" s="1"/>
      <c r="AD111" s="11"/>
      <c r="AE111" s="11"/>
      <c r="AF111" s="11"/>
      <c r="AG111" s="11"/>
      <c r="AH111" s="11"/>
      <c r="AI111" s="19"/>
      <c r="AJ111" s="6"/>
      <c r="AK111" s="15"/>
      <c r="AL111" s="15"/>
      <c r="AM111" s="6"/>
      <c r="AN111" s="16"/>
      <c r="AO111" s="10">
        <v>43698</v>
      </c>
      <c r="AQ111" s="2"/>
    </row>
    <row r="112" spans="2:43" s="3" customFormat="1" ht="18.75" hidden="1" customHeight="1" x14ac:dyDescent="0.3">
      <c r="B112" s="9"/>
      <c r="C112" s="8"/>
      <c r="D112" s="9"/>
      <c r="E112" s="8"/>
      <c r="F112" s="1"/>
      <c r="G112" s="1"/>
      <c r="H112" s="1"/>
      <c r="I112" s="1"/>
      <c r="J112" s="1"/>
      <c r="K112" s="1"/>
      <c r="L112" s="1"/>
      <c r="M112" s="21"/>
      <c r="N112" s="1"/>
      <c r="O112" s="1"/>
      <c r="P112" s="20"/>
      <c r="Q112" s="20"/>
      <c r="R112" s="20"/>
      <c r="S112" s="9"/>
      <c r="T112" s="1"/>
      <c r="U112" s="1"/>
      <c r="V112" s="1"/>
      <c r="W112" s="1"/>
      <c r="X112" s="8"/>
      <c r="Y112" s="1"/>
      <c r="Z112" s="1"/>
      <c r="AA112" s="1"/>
      <c r="AB112" s="1"/>
      <c r="AC112" s="1"/>
      <c r="AD112" s="11"/>
      <c r="AE112" s="11"/>
      <c r="AF112" s="11"/>
      <c r="AG112" s="11"/>
      <c r="AH112" s="11"/>
      <c r="AI112" s="19"/>
      <c r="AJ112" s="6"/>
      <c r="AK112" s="15"/>
      <c r="AL112" s="15"/>
      <c r="AM112" s="6"/>
      <c r="AN112" s="16"/>
      <c r="AO112" s="10">
        <v>43699</v>
      </c>
      <c r="AQ112" s="2"/>
    </row>
    <row r="113" spans="1:43" ht="18.75" hidden="1" customHeight="1" x14ac:dyDescent="0.3">
      <c r="M113" s="21"/>
      <c r="P113" s="20"/>
      <c r="Q113" s="20"/>
      <c r="R113" s="20"/>
      <c r="S113" s="9"/>
      <c r="AD113" s="11"/>
      <c r="AE113" s="11"/>
      <c r="AF113" s="11"/>
      <c r="AG113" s="11"/>
      <c r="AH113" s="11"/>
      <c r="AI113" s="19"/>
      <c r="AK113" s="15"/>
      <c r="AL113" s="15"/>
      <c r="AN113" s="16"/>
      <c r="AO113" s="10">
        <v>43700</v>
      </c>
    </row>
    <row r="114" spans="1:43" ht="18.75" hidden="1" customHeight="1" x14ac:dyDescent="0.3">
      <c r="M114" s="21"/>
      <c r="P114" s="20"/>
      <c r="Q114" s="20"/>
      <c r="R114" s="20"/>
      <c r="S114" s="9"/>
      <c r="AD114" s="11"/>
      <c r="AE114" s="11"/>
      <c r="AF114" s="11"/>
      <c r="AG114" s="11"/>
      <c r="AH114" s="11"/>
      <c r="AI114" s="19"/>
      <c r="AK114" s="15"/>
      <c r="AL114" s="15"/>
      <c r="AN114" s="16"/>
      <c r="AO114" s="10">
        <v>43701</v>
      </c>
    </row>
    <row r="115" spans="1:43" ht="18.75" hidden="1" customHeight="1" x14ac:dyDescent="0.3">
      <c r="M115" s="21"/>
      <c r="P115" s="20"/>
      <c r="Q115" s="20"/>
      <c r="R115" s="20"/>
      <c r="S115" s="9"/>
      <c r="AD115" s="11"/>
      <c r="AE115" s="11"/>
      <c r="AF115" s="11"/>
      <c r="AG115" s="11"/>
      <c r="AH115" s="11"/>
      <c r="AI115" s="19"/>
      <c r="AK115" s="15"/>
      <c r="AL115" s="15"/>
      <c r="AN115" s="16"/>
      <c r="AO115" s="10">
        <v>43702</v>
      </c>
    </row>
    <row r="116" spans="1:43" ht="18.75" hidden="1" customHeight="1" x14ac:dyDescent="0.3">
      <c r="M116" s="21"/>
      <c r="P116" s="20"/>
      <c r="Q116" s="20"/>
      <c r="R116" s="20"/>
      <c r="S116" s="9"/>
      <c r="AD116" s="11"/>
      <c r="AE116" s="11"/>
      <c r="AF116" s="11"/>
      <c r="AG116" s="11"/>
      <c r="AH116" s="11"/>
      <c r="AI116" s="19"/>
      <c r="AK116" s="15"/>
      <c r="AL116" s="15"/>
      <c r="AN116" s="16"/>
      <c r="AO116" s="10">
        <v>43703</v>
      </c>
    </row>
    <row r="117" spans="1:43" ht="18.75" hidden="1" customHeight="1" x14ac:dyDescent="0.3">
      <c r="M117" s="21"/>
      <c r="P117" s="20"/>
      <c r="Q117" s="20"/>
      <c r="R117" s="20"/>
      <c r="S117" s="9"/>
      <c r="AD117" s="11"/>
      <c r="AE117" s="11"/>
      <c r="AF117" s="11"/>
      <c r="AG117" s="11"/>
      <c r="AH117" s="11"/>
      <c r="AI117" s="19"/>
      <c r="AK117" s="15"/>
      <c r="AL117" s="15"/>
      <c r="AN117" s="16"/>
      <c r="AO117" s="10">
        <v>43704</v>
      </c>
    </row>
    <row r="118" spans="1:43" ht="18.75" hidden="1" customHeight="1" x14ac:dyDescent="0.3">
      <c r="M118" s="21"/>
      <c r="P118" s="20"/>
      <c r="Q118" s="20"/>
      <c r="R118" s="20"/>
      <c r="S118" s="9"/>
      <c r="AD118" s="11"/>
      <c r="AE118" s="11"/>
      <c r="AF118" s="11"/>
      <c r="AG118" s="11"/>
      <c r="AH118" s="11"/>
      <c r="AI118" s="19"/>
      <c r="AK118" s="15"/>
      <c r="AL118" s="15"/>
      <c r="AN118" s="16"/>
      <c r="AO118" s="10">
        <v>43705</v>
      </c>
    </row>
    <row r="119" spans="1:43" ht="18.75" hidden="1" customHeight="1" x14ac:dyDescent="0.3">
      <c r="M119" s="21"/>
      <c r="P119" s="20"/>
      <c r="Q119" s="20"/>
      <c r="R119" s="20"/>
      <c r="S119" s="9"/>
      <c r="AD119" s="11"/>
      <c r="AE119" s="11"/>
      <c r="AF119" s="11"/>
      <c r="AG119" s="11"/>
      <c r="AH119" s="11"/>
      <c r="AI119" s="19"/>
      <c r="AK119" s="15"/>
      <c r="AL119" s="15"/>
      <c r="AN119" s="16"/>
      <c r="AO119" s="10">
        <v>43706</v>
      </c>
    </row>
    <row r="120" spans="1:43" ht="18.75" hidden="1" customHeight="1" x14ac:dyDescent="0.3">
      <c r="M120" s="21"/>
      <c r="P120" s="20"/>
      <c r="Q120" s="20"/>
      <c r="R120" s="20"/>
      <c r="S120" s="9"/>
      <c r="AD120" s="11"/>
      <c r="AE120" s="11"/>
      <c r="AF120" s="11"/>
      <c r="AG120" s="11"/>
      <c r="AH120" s="11"/>
      <c r="AI120" s="19"/>
      <c r="AK120" s="15"/>
      <c r="AL120" s="15"/>
      <c r="AN120" s="16"/>
      <c r="AO120" s="10">
        <v>43707</v>
      </c>
    </row>
    <row r="121" spans="1:43" s="22" customFormat="1" hidden="1" x14ac:dyDescent="0.2">
      <c r="A121" s="17"/>
      <c r="B121" s="9"/>
      <c r="C121" s="8"/>
      <c r="D121" s="9"/>
      <c r="E121" s="8"/>
      <c r="F121" s="1"/>
      <c r="G121" s="1"/>
      <c r="H121" s="1"/>
      <c r="I121" s="1"/>
      <c r="J121" s="1"/>
      <c r="K121" s="1"/>
      <c r="L121" s="1"/>
      <c r="M121" s="1"/>
      <c r="N121" s="1"/>
      <c r="O121" s="1"/>
      <c r="P121" s="1"/>
      <c r="Q121" s="1"/>
      <c r="R121" s="1"/>
      <c r="S121" s="1"/>
      <c r="T121" s="1"/>
      <c r="U121" s="1"/>
      <c r="V121" s="1"/>
      <c r="W121" s="1"/>
      <c r="X121" s="8"/>
      <c r="Y121" s="1"/>
      <c r="Z121" s="1"/>
      <c r="AA121" s="1"/>
      <c r="AB121" s="1"/>
      <c r="AC121" s="1"/>
      <c r="AD121" s="11"/>
      <c r="AE121" s="11"/>
      <c r="AF121" s="11"/>
      <c r="AG121" s="11"/>
      <c r="AH121" s="11"/>
      <c r="AI121" s="11"/>
      <c r="AJ121" s="6"/>
      <c r="AK121" s="15"/>
      <c r="AL121" s="15"/>
      <c r="AM121" s="6"/>
      <c r="AN121" s="16"/>
      <c r="AO121" s="10">
        <v>43708</v>
      </c>
      <c r="AP121" s="24"/>
      <c r="AQ121" s="23"/>
    </row>
    <row r="122" spans="1:43" ht="18.75" hidden="1" customHeight="1" x14ac:dyDescent="0.3">
      <c r="M122" s="21"/>
      <c r="P122" s="20"/>
      <c r="Q122" s="20"/>
      <c r="R122" s="20"/>
      <c r="S122" s="9"/>
      <c r="AD122" s="11"/>
      <c r="AE122" s="11"/>
      <c r="AF122" s="11"/>
      <c r="AG122" s="11"/>
      <c r="AH122" s="11"/>
      <c r="AI122" s="19"/>
      <c r="AK122" s="15"/>
      <c r="AL122" s="15"/>
      <c r="AN122" s="16"/>
      <c r="AO122" s="10">
        <v>43709</v>
      </c>
    </row>
    <row r="123" spans="1:43" ht="18.75" hidden="1" customHeight="1" x14ac:dyDescent="0.3">
      <c r="M123" s="21"/>
      <c r="P123" s="20"/>
      <c r="Q123" s="20"/>
      <c r="R123" s="20"/>
      <c r="S123" s="9"/>
      <c r="AD123" s="11"/>
      <c r="AE123" s="11"/>
      <c r="AF123" s="11"/>
      <c r="AG123" s="11"/>
      <c r="AH123" s="11"/>
      <c r="AI123" s="19"/>
      <c r="AK123" s="15"/>
      <c r="AL123" s="15"/>
      <c r="AN123" s="16"/>
      <c r="AO123" s="10">
        <v>43710</v>
      </c>
    </row>
    <row r="124" spans="1:43" ht="18.75" hidden="1" customHeight="1" x14ac:dyDescent="0.3">
      <c r="M124" s="21"/>
      <c r="P124" s="20"/>
      <c r="Q124" s="20"/>
      <c r="R124" s="20"/>
      <c r="S124" s="9"/>
      <c r="AD124" s="11"/>
      <c r="AE124" s="11"/>
      <c r="AF124" s="11"/>
      <c r="AG124" s="11"/>
      <c r="AH124" s="11"/>
      <c r="AI124" s="19"/>
      <c r="AK124" s="15"/>
      <c r="AL124" s="15"/>
      <c r="AN124" s="16"/>
      <c r="AO124" s="10">
        <v>43711</v>
      </c>
    </row>
    <row r="125" spans="1:43" ht="18.75" hidden="1" customHeight="1" x14ac:dyDescent="0.3">
      <c r="M125" s="21"/>
      <c r="P125" s="20"/>
      <c r="Q125" s="20"/>
      <c r="R125" s="20"/>
      <c r="S125" s="9"/>
      <c r="AD125" s="11"/>
      <c r="AE125" s="11"/>
      <c r="AF125" s="11"/>
      <c r="AG125" s="11"/>
      <c r="AH125" s="11"/>
      <c r="AI125" s="19"/>
      <c r="AK125" s="15"/>
      <c r="AL125" s="15"/>
      <c r="AN125" s="16"/>
      <c r="AO125" s="10">
        <v>43712</v>
      </c>
    </row>
    <row r="126" spans="1:43" ht="18.75" hidden="1" customHeight="1" x14ac:dyDescent="0.3">
      <c r="M126" s="21"/>
      <c r="P126" s="20"/>
      <c r="Q126" s="20"/>
      <c r="R126" s="20"/>
      <c r="S126" s="9"/>
      <c r="AD126" s="11"/>
      <c r="AE126" s="11"/>
      <c r="AF126" s="11"/>
      <c r="AG126" s="11"/>
      <c r="AH126" s="11"/>
      <c r="AI126" s="19"/>
      <c r="AK126" s="15"/>
      <c r="AL126" s="15"/>
      <c r="AN126" s="16"/>
      <c r="AO126" s="10">
        <v>43713</v>
      </c>
    </row>
    <row r="127" spans="1:43" ht="18.75" hidden="1" customHeight="1" x14ac:dyDescent="0.3">
      <c r="M127" s="21"/>
      <c r="P127" s="20"/>
      <c r="Q127" s="20"/>
      <c r="R127" s="20"/>
      <c r="S127" s="9"/>
      <c r="AD127" s="11"/>
      <c r="AE127" s="11"/>
      <c r="AF127" s="11"/>
      <c r="AG127" s="11"/>
      <c r="AH127" s="11"/>
      <c r="AI127" s="19"/>
      <c r="AK127" s="15"/>
      <c r="AL127" s="15"/>
      <c r="AN127" s="16"/>
      <c r="AO127" s="10">
        <v>43714</v>
      </c>
    </row>
    <row r="128" spans="1:43" ht="18.75" hidden="1" customHeight="1" x14ac:dyDescent="0.3">
      <c r="M128" s="21"/>
      <c r="P128" s="20"/>
      <c r="Q128" s="20"/>
      <c r="R128" s="20"/>
      <c r="S128" s="9"/>
      <c r="AD128" s="11"/>
      <c r="AE128" s="11"/>
      <c r="AF128" s="11"/>
      <c r="AG128" s="11"/>
      <c r="AH128" s="11"/>
      <c r="AI128" s="19"/>
      <c r="AK128" s="15"/>
      <c r="AL128" s="15"/>
      <c r="AN128" s="16"/>
      <c r="AO128" s="10">
        <v>43715</v>
      </c>
    </row>
    <row r="129" spans="2:43" s="3" customFormat="1" ht="18.75" hidden="1" customHeight="1" x14ac:dyDescent="0.3">
      <c r="B129" s="9"/>
      <c r="C129" s="8"/>
      <c r="D129" s="9"/>
      <c r="E129" s="8"/>
      <c r="F129" s="1"/>
      <c r="G129" s="1"/>
      <c r="H129" s="1"/>
      <c r="I129" s="1"/>
      <c r="J129" s="1"/>
      <c r="K129" s="1"/>
      <c r="L129" s="1"/>
      <c r="M129" s="21"/>
      <c r="N129" s="1"/>
      <c r="O129" s="1"/>
      <c r="P129" s="20"/>
      <c r="Q129" s="20"/>
      <c r="R129" s="20"/>
      <c r="S129" s="9"/>
      <c r="T129" s="1"/>
      <c r="U129" s="1"/>
      <c r="V129" s="1"/>
      <c r="W129" s="1"/>
      <c r="X129" s="8"/>
      <c r="Y129" s="1"/>
      <c r="Z129" s="1"/>
      <c r="AA129" s="1"/>
      <c r="AB129" s="1"/>
      <c r="AC129" s="1"/>
      <c r="AD129" s="11"/>
      <c r="AE129" s="11"/>
      <c r="AF129" s="11"/>
      <c r="AG129" s="11"/>
      <c r="AH129" s="11"/>
      <c r="AI129" s="19"/>
      <c r="AJ129" s="6"/>
      <c r="AK129" s="15"/>
      <c r="AL129" s="15"/>
      <c r="AM129" s="6"/>
      <c r="AN129" s="16"/>
      <c r="AO129" s="10">
        <v>43716</v>
      </c>
      <c r="AQ129" s="2"/>
    </row>
    <row r="130" spans="2:43" s="3" customFormat="1" ht="18.75" hidden="1" customHeight="1" x14ac:dyDescent="0.3">
      <c r="B130" s="9"/>
      <c r="C130" s="8"/>
      <c r="D130" s="9"/>
      <c r="E130" s="8"/>
      <c r="F130" s="1"/>
      <c r="G130" s="1"/>
      <c r="H130" s="1"/>
      <c r="I130" s="1"/>
      <c r="J130" s="1"/>
      <c r="K130" s="1"/>
      <c r="L130" s="1"/>
      <c r="M130" s="21"/>
      <c r="N130" s="1"/>
      <c r="O130" s="1"/>
      <c r="P130" s="20"/>
      <c r="Q130" s="20"/>
      <c r="R130" s="20"/>
      <c r="S130" s="9"/>
      <c r="T130" s="1"/>
      <c r="U130" s="1"/>
      <c r="V130" s="1"/>
      <c r="W130" s="1"/>
      <c r="X130" s="8"/>
      <c r="Y130" s="1"/>
      <c r="Z130" s="1"/>
      <c r="AA130" s="1"/>
      <c r="AB130" s="1"/>
      <c r="AC130" s="1"/>
      <c r="AD130" s="11"/>
      <c r="AE130" s="11"/>
      <c r="AF130" s="11"/>
      <c r="AG130" s="11"/>
      <c r="AH130" s="11"/>
      <c r="AI130" s="19"/>
      <c r="AJ130" s="6"/>
      <c r="AK130" s="15"/>
      <c r="AL130" s="15"/>
      <c r="AM130" s="6"/>
      <c r="AN130" s="16"/>
      <c r="AO130" s="10">
        <v>43717</v>
      </c>
      <c r="AQ130" s="2"/>
    </row>
    <row r="131" spans="2:43" s="3" customFormat="1" ht="18.75" hidden="1" customHeight="1" x14ac:dyDescent="0.3">
      <c r="B131" s="9"/>
      <c r="C131" s="8"/>
      <c r="D131" s="9"/>
      <c r="E131" s="8"/>
      <c r="F131" s="1"/>
      <c r="G131" s="1"/>
      <c r="H131" s="1"/>
      <c r="I131" s="1"/>
      <c r="J131" s="1"/>
      <c r="K131" s="1"/>
      <c r="L131" s="1"/>
      <c r="M131" s="21"/>
      <c r="N131" s="1"/>
      <c r="O131" s="1"/>
      <c r="P131" s="20"/>
      <c r="Q131" s="20"/>
      <c r="R131" s="20"/>
      <c r="S131" s="9"/>
      <c r="T131" s="1"/>
      <c r="U131" s="1"/>
      <c r="V131" s="1"/>
      <c r="W131" s="1"/>
      <c r="X131" s="8"/>
      <c r="Y131" s="1"/>
      <c r="Z131" s="1"/>
      <c r="AA131" s="1"/>
      <c r="AB131" s="1"/>
      <c r="AC131" s="1"/>
      <c r="AD131" s="11"/>
      <c r="AE131" s="11"/>
      <c r="AF131" s="11"/>
      <c r="AG131" s="11"/>
      <c r="AH131" s="11"/>
      <c r="AI131" s="19"/>
      <c r="AJ131" s="6"/>
      <c r="AK131" s="15"/>
      <c r="AL131" s="15"/>
      <c r="AM131" s="6"/>
      <c r="AN131" s="16"/>
      <c r="AO131" s="10">
        <v>43718</v>
      </c>
      <c r="AQ131" s="2"/>
    </row>
    <row r="132" spans="2:43" s="3" customFormat="1" ht="18.75" hidden="1" customHeight="1" x14ac:dyDescent="0.3">
      <c r="B132" s="9"/>
      <c r="C132" s="8"/>
      <c r="D132" s="9"/>
      <c r="E132" s="8"/>
      <c r="F132" s="1"/>
      <c r="G132" s="1"/>
      <c r="H132" s="1"/>
      <c r="I132" s="1"/>
      <c r="J132" s="1"/>
      <c r="K132" s="1"/>
      <c r="L132" s="1"/>
      <c r="M132" s="21"/>
      <c r="N132" s="1"/>
      <c r="O132" s="1"/>
      <c r="P132" s="20"/>
      <c r="Q132" s="20"/>
      <c r="R132" s="20"/>
      <c r="S132" s="9"/>
      <c r="T132" s="1"/>
      <c r="U132" s="1"/>
      <c r="V132" s="1"/>
      <c r="W132" s="1"/>
      <c r="X132" s="8"/>
      <c r="Y132" s="1"/>
      <c r="Z132" s="1"/>
      <c r="AA132" s="1"/>
      <c r="AB132" s="1"/>
      <c r="AC132" s="1"/>
      <c r="AD132" s="11"/>
      <c r="AE132" s="11"/>
      <c r="AF132" s="11"/>
      <c r="AG132" s="11"/>
      <c r="AH132" s="11"/>
      <c r="AI132" s="19"/>
      <c r="AJ132" s="6"/>
      <c r="AK132" s="15"/>
      <c r="AL132" s="15"/>
      <c r="AM132" s="6"/>
      <c r="AN132" s="16"/>
      <c r="AO132" s="10">
        <v>43719</v>
      </c>
      <c r="AQ132" s="2"/>
    </row>
    <row r="133" spans="2:43" s="3" customFormat="1" ht="18.75" hidden="1" customHeight="1" x14ac:dyDescent="0.3">
      <c r="B133" s="9"/>
      <c r="C133" s="8"/>
      <c r="D133" s="9"/>
      <c r="E133" s="8"/>
      <c r="F133" s="1"/>
      <c r="G133" s="1"/>
      <c r="H133" s="1"/>
      <c r="I133" s="1"/>
      <c r="J133" s="1"/>
      <c r="K133" s="1"/>
      <c r="L133" s="1"/>
      <c r="M133" s="21"/>
      <c r="N133" s="1"/>
      <c r="O133" s="1"/>
      <c r="P133" s="20"/>
      <c r="Q133" s="20"/>
      <c r="R133" s="20"/>
      <c r="S133" s="9"/>
      <c r="T133" s="1"/>
      <c r="U133" s="1"/>
      <c r="V133" s="1"/>
      <c r="W133" s="1"/>
      <c r="X133" s="8"/>
      <c r="Y133" s="1"/>
      <c r="Z133" s="1"/>
      <c r="AA133" s="1"/>
      <c r="AB133" s="1"/>
      <c r="AC133" s="1"/>
      <c r="AD133" s="11"/>
      <c r="AE133" s="11"/>
      <c r="AF133" s="11"/>
      <c r="AG133" s="11"/>
      <c r="AH133" s="11"/>
      <c r="AI133" s="19"/>
      <c r="AJ133" s="6"/>
      <c r="AK133" s="15"/>
      <c r="AL133" s="15"/>
      <c r="AM133" s="6"/>
      <c r="AN133" s="16"/>
      <c r="AO133" s="10">
        <v>43720</v>
      </c>
      <c r="AQ133" s="2"/>
    </row>
    <row r="134" spans="2:43" s="3" customFormat="1" ht="18.75" hidden="1" customHeight="1" x14ac:dyDescent="0.3">
      <c r="B134" s="9"/>
      <c r="C134" s="8"/>
      <c r="D134" s="9"/>
      <c r="E134" s="8"/>
      <c r="F134" s="1"/>
      <c r="G134" s="1"/>
      <c r="H134" s="1"/>
      <c r="I134" s="1"/>
      <c r="J134" s="1"/>
      <c r="K134" s="1"/>
      <c r="L134" s="1"/>
      <c r="M134" s="21"/>
      <c r="N134" s="1"/>
      <c r="O134" s="1"/>
      <c r="P134" s="20"/>
      <c r="Q134" s="20"/>
      <c r="R134" s="20"/>
      <c r="S134" s="9"/>
      <c r="T134" s="1"/>
      <c r="U134" s="1"/>
      <c r="V134" s="1"/>
      <c r="W134" s="1"/>
      <c r="X134" s="8"/>
      <c r="Y134" s="1"/>
      <c r="Z134" s="1"/>
      <c r="AA134" s="1"/>
      <c r="AB134" s="1"/>
      <c r="AC134" s="1"/>
      <c r="AD134" s="11"/>
      <c r="AE134" s="11"/>
      <c r="AF134" s="11"/>
      <c r="AG134" s="11"/>
      <c r="AH134" s="11"/>
      <c r="AI134" s="19"/>
      <c r="AJ134" s="6"/>
      <c r="AK134" s="15"/>
      <c r="AL134" s="15"/>
      <c r="AM134" s="6"/>
      <c r="AN134" s="16"/>
      <c r="AO134" s="10">
        <v>43721</v>
      </c>
      <c r="AQ134" s="2"/>
    </row>
    <row r="135" spans="2:43" s="3" customFormat="1" ht="18.75" hidden="1" customHeight="1" x14ac:dyDescent="0.3">
      <c r="B135" s="9"/>
      <c r="C135" s="8"/>
      <c r="D135" s="9"/>
      <c r="E135" s="8"/>
      <c r="F135" s="1"/>
      <c r="G135" s="1"/>
      <c r="H135" s="1"/>
      <c r="I135" s="1"/>
      <c r="J135" s="1"/>
      <c r="K135" s="1"/>
      <c r="L135" s="1"/>
      <c r="M135" s="21"/>
      <c r="N135" s="1"/>
      <c r="O135" s="1"/>
      <c r="P135" s="20"/>
      <c r="Q135" s="20"/>
      <c r="R135" s="20"/>
      <c r="S135" s="9"/>
      <c r="T135" s="1"/>
      <c r="U135" s="1"/>
      <c r="V135" s="1"/>
      <c r="W135" s="1"/>
      <c r="X135" s="8"/>
      <c r="Y135" s="1"/>
      <c r="Z135" s="1"/>
      <c r="AA135" s="1"/>
      <c r="AB135" s="1"/>
      <c r="AC135" s="1"/>
      <c r="AD135" s="11"/>
      <c r="AE135" s="11"/>
      <c r="AF135" s="11"/>
      <c r="AG135" s="11"/>
      <c r="AH135" s="11"/>
      <c r="AI135" s="19"/>
      <c r="AJ135" s="6"/>
      <c r="AK135" s="15"/>
      <c r="AL135" s="15"/>
      <c r="AM135" s="6"/>
      <c r="AN135" s="16"/>
      <c r="AO135" s="10">
        <v>43722</v>
      </c>
      <c r="AQ135" s="2"/>
    </row>
    <row r="136" spans="2:43" s="3" customFormat="1" ht="18.75" hidden="1" customHeight="1" x14ac:dyDescent="0.3">
      <c r="B136" s="9"/>
      <c r="C136" s="8"/>
      <c r="D136" s="9"/>
      <c r="E136" s="8"/>
      <c r="F136" s="1"/>
      <c r="G136" s="1"/>
      <c r="H136" s="1"/>
      <c r="I136" s="1"/>
      <c r="J136" s="1"/>
      <c r="K136" s="1"/>
      <c r="L136" s="1"/>
      <c r="M136" s="21"/>
      <c r="N136" s="1"/>
      <c r="O136" s="1"/>
      <c r="P136" s="20"/>
      <c r="Q136" s="20"/>
      <c r="R136" s="20"/>
      <c r="S136" s="9"/>
      <c r="T136" s="1"/>
      <c r="U136" s="1"/>
      <c r="V136" s="1"/>
      <c r="W136" s="1"/>
      <c r="X136" s="8"/>
      <c r="Y136" s="1"/>
      <c r="Z136" s="1"/>
      <c r="AA136" s="1"/>
      <c r="AB136" s="1"/>
      <c r="AC136" s="1"/>
      <c r="AD136" s="11"/>
      <c r="AE136" s="11"/>
      <c r="AF136" s="11"/>
      <c r="AG136" s="11"/>
      <c r="AH136" s="11"/>
      <c r="AI136" s="19"/>
      <c r="AJ136" s="6"/>
      <c r="AK136" s="15"/>
      <c r="AL136" s="15"/>
      <c r="AM136" s="6"/>
      <c r="AN136" s="16"/>
      <c r="AO136" s="10">
        <v>43723</v>
      </c>
      <c r="AQ136" s="2"/>
    </row>
    <row r="137" spans="2:43" s="3" customFormat="1" ht="18.75" hidden="1" customHeight="1" x14ac:dyDescent="0.3">
      <c r="B137" s="9"/>
      <c r="C137" s="8"/>
      <c r="D137" s="9"/>
      <c r="E137" s="8"/>
      <c r="F137" s="1"/>
      <c r="G137" s="1"/>
      <c r="H137" s="1"/>
      <c r="I137" s="1"/>
      <c r="J137" s="1"/>
      <c r="K137" s="1"/>
      <c r="L137" s="1"/>
      <c r="M137" s="21"/>
      <c r="N137" s="1"/>
      <c r="O137" s="1"/>
      <c r="P137" s="20"/>
      <c r="Q137" s="20"/>
      <c r="R137" s="20"/>
      <c r="S137" s="9"/>
      <c r="T137" s="1"/>
      <c r="U137" s="1"/>
      <c r="V137" s="1"/>
      <c r="W137" s="1"/>
      <c r="X137" s="8"/>
      <c r="Y137" s="1"/>
      <c r="Z137" s="1"/>
      <c r="AA137" s="1"/>
      <c r="AB137" s="1"/>
      <c r="AC137" s="1"/>
      <c r="AD137" s="11"/>
      <c r="AE137" s="11"/>
      <c r="AF137" s="11"/>
      <c r="AG137" s="11"/>
      <c r="AH137" s="11"/>
      <c r="AI137" s="19"/>
      <c r="AJ137" s="6"/>
      <c r="AK137" s="15"/>
      <c r="AL137" s="15"/>
      <c r="AM137" s="6"/>
      <c r="AN137" s="16"/>
      <c r="AO137" s="10">
        <v>43724</v>
      </c>
      <c r="AQ137" s="2"/>
    </row>
    <row r="138" spans="2:43" s="3" customFormat="1" ht="18.75" hidden="1" customHeight="1" x14ac:dyDescent="0.3">
      <c r="B138" s="9"/>
      <c r="C138" s="8"/>
      <c r="D138" s="9"/>
      <c r="E138" s="8"/>
      <c r="F138" s="1"/>
      <c r="G138" s="1"/>
      <c r="H138" s="1"/>
      <c r="I138" s="1"/>
      <c r="J138" s="1"/>
      <c r="K138" s="1"/>
      <c r="L138" s="1"/>
      <c r="M138" s="21"/>
      <c r="N138" s="1"/>
      <c r="O138" s="1"/>
      <c r="P138" s="20"/>
      <c r="Q138" s="20"/>
      <c r="R138" s="20"/>
      <c r="S138" s="9"/>
      <c r="T138" s="1"/>
      <c r="U138" s="1"/>
      <c r="V138" s="1"/>
      <c r="W138" s="1"/>
      <c r="X138" s="8"/>
      <c r="Y138" s="1"/>
      <c r="Z138" s="1"/>
      <c r="AA138" s="1"/>
      <c r="AB138" s="1"/>
      <c r="AC138" s="1"/>
      <c r="AD138" s="11"/>
      <c r="AE138" s="11"/>
      <c r="AF138" s="11"/>
      <c r="AG138" s="11"/>
      <c r="AH138" s="11"/>
      <c r="AI138" s="19"/>
      <c r="AJ138" s="6"/>
      <c r="AK138" s="15"/>
      <c r="AL138" s="15"/>
      <c r="AM138" s="6"/>
      <c r="AN138" s="16"/>
      <c r="AO138" s="10">
        <v>43725</v>
      </c>
      <c r="AQ138" s="2"/>
    </row>
    <row r="139" spans="2:43" s="3" customFormat="1" ht="18.75" hidden="1" customHeight="1" x14ac:dyDescent="0.3">
      <c r="B139" s="9"/>
      <c r="C139" s="8"/>
      <c r="D139" s="9"/>
      <c r="E139" s="8"/>
      <c r="F139" s="1"/>
      <c r="G139" s="1"/>
      <c r="H139" s="1"/>
      <c r="I139" s="1"/>
      <c r="J139" s="1"/>
      <c r="K139" s="1"/>
      <c r="L139" s="1"/>
      <c r="M139" s="21"/>
      <c r="N139" s="1"/>
      <c r="O139" s="1"/>
      <c r="P139" s="20"/>
      <c r="Q139" s="20"/>
      <c r="R139" s="20"/>
      <c r="S139" s="9"/>
      <c r="T139" s="1"/>
      <c r="U139" s="1"/>
      <c r="V139" s="1"/>
      <c r="W139" s="1"/>
      <c r="X139" s="8"/>
      <c r="Y139" s="1"/>
      <c r="Z139" s="1"/>
      <c r="AA139" s="1"/>
      <c r="AB139" s="1"/>
      <c r="AC139" s="1"/>
      <c r="AD139" s="11"/>
      <c r="AE139" s="11"/>
      <c r="AF139" s="11"/>
      <c r="AG139" s="11"/>
      <c r="AH139" s="11"/>
      <c r="AI139" s="19"/>
      <c r="AJ139" s="6"/>
      <c r="AK139" s="15"/>
      <c r="AL139" s="15"/>
      <c r="AM139" s="6"/>
      <c r="AN139" s="16"/>
      <c r="AO139" s="10">
        <v>43726</v>
      </c>
      <c r="AQ139" s="2"/>
    </row>
    <row r="140" spans="2:43" s="3" customFormat="1" ht="18.75" hidden="1" customHeight="1" x14ac:dyDescent="0.3">
      <c r="B140" s="9"/>
      <c r="C140" s="8"/>
      <c r="D140" s="9"/>
      <c r="E140" s="8"/>
      <c r="F140" s="1"/>
      <c r="G140" s="1"/>
      <c r="H140" s="1"/>
      <c r="I140" s="1"/>
      <c r="J140" s="1"/>
      <c r="K140" s="1"/>
      <c r="L140" s="1"/>
      <c r="M140" s="21"/>
      <c r="N140" s="1"/>
      <c r="O140" s="1"/>
      <c r="P140" s="20"/>
      <c r="Q140" s="20"/>
      <c r="R140" s="20"/>
      <c r="S140" s="9"/>
      <c r="T140" s="1"/>
      <c r="U140" s="1"/>
      <c r="V140" s="1"/>
      <c r="W140" s="1"/>
      <c r="X140" s="8"/>
      <c r="Y140" s="1"/>
      <c r="Z140" s="1"/>
      <c r="AA140" s="1"/>
      <c r="AB140" s="1"/>
      <c r="AC140" s="1"/>
      <c r="AD140" s="11"/>
      <c r="AE140" s="11"/>
      <c r="AF140" s="11"/>
      <c r="AG140" s="11"/>
      <c r="AH140" s="11"/>
      <c r="AI140" s="19"/>
      <c r="AJ140" s="6"/>
      <c r="AK140" s="15"/>
      <c r="AL140" s="15"/>
      <c r="AM140" s="6"/>
      <c r="AN140" s="16"/>
      <c r="AO140" s="10">
        <v>43727</v>
      </c>
      <c r="AQ140" s="2"/>
    </row>
    <row r="141" spans="2:43" s="3" customFormat="1" ht="18.75" hidden="1" customHeight="1" x14ac:dyDescent="0.3">
      <c r="B141" s="9"/>
      <c r="C141" s="8"/>
      <c r="D141" s="9"/>
      <c r="E141" s="8"/>
      <c r="F141" s="1"/>
      <c r="G141" s="1"/>
      <c r="H141" s="1"/>
      <c r="I141" s="1"/>
      <c r="J141" s="1"/>
      <c r="K141" s="1"/>
      <c r="L141" s="1"/>
      <c r="M141" s="21"/>
      <c r="N141" s="1"/>
      <c r="O141" s="1"/>
      <c r="P141" s="20"/>
      <c r="Q141" s="20"/>
      <c r="R141" s="20"/>
      <c r="S141" s="9"/>
      <c r="T141" s="1"/>
      <c r="U141" s="1"/>
      <c r="V141" s="1"/>
      <c r="W141" s="1"/>
      <c r="X141" s="8"/>
      <c r="Y141" s="1"/>
      <c r="Z141" s="1"/>
      <c r="AA141" s="1"/>
      <c r="AB141" s="1"/>
      <c r="AC141" s="1"/>
      <c r="AD141" s="11"/>
      <c r="AE141" s="11"/>
      <c r="AF141" s="11"/>
      <c r="AG141" s="11"/>
      <c r="AH141" s="11"/>
      <c r="AI141" s="19"/>
      <c r="AJ141" s="6"/>
      <c r="AK141" s="15"/>
      <c r="AL141" s="15"/>
      <c r="AM141" s="6"/>
      <c r="AN141" s="16"/>
      <c r="AO141" s="10">
        <v>43728</v>
      </c>
      <c r="AQ141" s="2"/>
    </row>
    <row r="142" spans="2:43" s="3" customFormat="1" ht="18.75" hidden="1" customHeight="1" x14ac:dyDescent="0.3">
      <c r="B142" s="9"/>
      <c r="C142" s="8"/>
      <c r="D142" s="9"/>
      <c r="E142" s="8"/>
      <c r="F142" s="1"/>
      <c r="G142" s="1"/>
      <c r="H142" s="1"/>
      <c r="I142" s="1"/>
      <c r="J142" s="1"/>
      <c r="K142" s="1"/>
      <c r="L142" s="1"/>
      <c r="M142" s="21"/>
      <c r="N142" s="1"/>
      <c r="O142" s="1"/>
      <c r="P142" s="20"/>
      <c r="Q142" s="20"/>
      <c r="R142" s="20"/>
      <c r="S142" s="9"/>
      <c r="T142" s="1"/>
      <c r="U142" s="1"/>
      <c r="V142" s="1"/>
      <c r="W142" s="1"/>
      <c r="X142" s="8"/>
      <c r="Y142" s="1"/>
      <c r="Z142" s="1"/>
      <c r="AA142" s="1"/>
      <c r="AB142" s="1"/>
      <c r="AC142" s="1"/>
      <c r="AD142" s="11"/>
      <c r="AE142" s="11"/>
      <c r="AF142" s="11"/>
      <c r="AG142" s="11"/>
      <c r="AH142" s="11"/>
      <c r="AI142" s="19"/>
      <c r="AJ142" s="6"/>
      <c r="AK142" s="15"/>
      <c r="AL142" s="15"/>
      <c r="AM142" s="6"/>
      <c r="AN142" s="16"/>
      <c r="AO142" s="10">
        <v>43729</v>
      </c>
      <c r="AQ142" s="2"/>
    </row>
    <row r="143" spans="2:43" s="3" customFormat="1" ht="18.75" hidden="1" customHeight="1" x14ac:dyDescent="0.3">
      <c r="B143" s="9"/>
      <c r="C143" s="8"/>
      <c r="D143" s="9"/>
      <c r="E143" s="8"/>
      <c r="F143" s="1"/>
      <c r="G143" s="1"/>
      <c r="H143" s="1"/>
      <c r="I143" s="1"/>
      <c r="J143" s="1"/>
      <c r="K143" s="1"/>
      <c r="L143" s="1"/>
      <c r="M143" s="21"/>
      <c r="N143" s="1"/>
      <c r="O143" s="1"/>
      <c r="P143" s="20"/>
      <c r="Q143" s="20"/>
      <c r="R143" s="20"/>
      <c r="S143" s="9"/>
      <c r="T143" s="1"/>
      <c r="U143" s="1"/>
      <c r="V143" s="1"/>
      <c r="W143" s="1"/>
      <c r="X143" s="8"/>
      <c r="Y143" s="1"/>
      <c r="Z143" s="1"/>
      <c r="AA143" s="1"/>
      <c r="AB143" s="1"/>
      <c r="AC143" s="1"/>
      <c r="AD143" s="11"/>
      <c r="AE143" s="11"/>
      <c r="AF143" s="11"/>
      <c r="AG143" s="11"/>
      <c r="AH143" s="11"/>
      <c r="AI143" s="19"/>
      <c r="AJ143" s="6"/>
      <c r="AK143" s="15"/>
      <c r="AL143" s="15"/>
      <c r="AM143" s="6"/>
      <c r="AN143" s="16"/>
      <c r="AO143" s="10">
        <v>43730</v>
      </c>
      <c r="AQ143" s="2"/>
    </row>
    <row r="144" spans="2:43" s="3" customFormat="1" ht="18.75" hidden="1" customHeight="1" x14ac:dyDescent="0.3">
      <c r="B144" s="9"/>
      <c r="C144" s="8"/>
      <c r="D144" s="9"/>
      <c r="E144" s="8"/>
      <c r="F144" s="1"/>
      <c r="G144" s="1"/>
      <c r="H144" s="1"/>
      <c r="I144" s="1"/>
      <c r="J144" s="1"/>
      <c r="K144" s="1"/>
      <c r="L144" s="1"/>
      <c r="M144" s="21"/>
      <c r="N144" s="1"/>
      <c r="O144" s="1"/>
      <c r="P144" s="20"/>
      <c r="Q144" s="20"/>
      <c r="R144" s="20"/>
      <c r="S144" s="9"/>
      <c r="T144" s="1"/>
      <c r="U144" s="1"/>
      <c r="V144" s="1"/>
      <c r="W144" s="1"/>
      <c r="X144" s="8"/>
      <c r="Y144" s="1"/>
      <c r="Z144" s="1"/>
      <c r="AA144" s="1"/>
      <c r="AB144" s="1"/>
      <c r="AC144" s="1"/>
      <c r="AD144" s="11"/>
      <c r="AE144" s="11"/>
      <c r="AF144" s="11"/>
      <c r="AG144" s="11"/>
      <c r="AH144" s="11"/>
      <c r="AI144" s="19"/>
      <c r="AJ144" s="6"/>
      <c r="AK144" s="15"/>
      <c r="AL144" s="15"/>
      <c r="AM144" s="6"/>
      <c r="AN144" s="16"/>
      <c r="AO144" s="10">
        <v>43731</v>
      </c>
      <c r="AQ144" s="2"/>
    </row>
    <row r="145" spans="2:43" s="3" customFormat="1" ht="18.75" hidden="1" customHeight="1" x14ac:dyDescent="0.3">
      <c r="B145" s="9"/>
      <c r="C145" s="8"/>
      <c r="D145" s="9"/>
      <c r="E145" s="8"/>
      <c r="F145" s="1"/>
      <c r="G145" s="1"/>
      <c r="H145" s="1"/>
      <c r="I145" s="1"/>
      <c r="J145" s="1"/>
      <c r="K145" s="1"/>
      <c r="L145" s="1"/>
      <c r="M145" s="21"/>
      <c r="N145" s="1"/>
      <c r="O145" s="1"/>
      <c r="P145" s="20"/>
      <c r="Q145" s="20"/>
      <c r="R145" s="20"/>
      <c r="S145" s="9"/>
      <c r="T145" s="1"/>
      <c r="U145" s="1"/>
      <c r="V145" s="1"/>
      <c r="W145" s="1"/>
      <c r="X145" s="8"/>
      <c r="Y145" s="1"/>
      <c r="Z145" s="1"/>
      <c r="AA145" s="1"/>
      <c r="AB145" s="1"/>
      <c r="AC145" s="1"/>
      <c r="AD145" s="11"/>
      <c r="AE145" s="11"/>
      <c r="AF145" s="11"/>
      <c r="AG145" s="11"/>
      <c r="AH145" s="11"/>
      <c r="AI145" s="19"/>
      <c r="AJ145" s="6"/>
      <c r="AK145" s="15"/>
      <c r="AL145" s="15"/>
      <c r="AM145" s="6"/>
      <c r="AN145" s="16"/>
      <c r="AO145" s="10">
        <v>43732</v>
      </c>
      <c r="AQ145" s="2"/>
    </row>
    <row r="146" spans="2:43" s="3" customFormat="1" ht="18.75" hidden="1" customHeight="1" x14ac:dyDescent="0.3">
      <c r="B146" s="9"/>
      <c r="C146" s="8"/>
      <c r="D146" s="9"/>
      <c r="E146" s="8"/>
      <c r="F146" s="1"/>
      <c r="G146" s="1"/>
      <c r="H146" s="1"/>
      <c r="I146" s="1"/>
      <c r="J146" s="1"/>
      <c r="K146" s="1"/>
      <c r="L146" s="1"/>
      <c r="M146" s="21"/>
      <c r="N146" s="1"/>
      <c r="O146" s="1"/>
      <c r="P146" s="20"/>
      <c r="Q146" s="20"/>
      <c r="R146" s="20"/>
      <c r="S146" s="9"/>
      <c r="T146" s="1"/>
      <c r="U146" s="1"/>
      <c r="V146" s="1"/>
      <c r="W146" s="1"/>
      <c r="X146" s="8"/>
      <c r="Y146" s="1"/>
      <c r="Z146" s="1"/>
      <c r="AA146" s="1"/>
      <c r="AB146" s="1"/>
      <c r="AC146" s="1"/>
      <c r="AD146" s="11"/>
      <c r="AE146" s="11"/>
      <c r="AF146" s="11"/>
      <c r="AG146" s="11"/>
      <c r="AH146" s="11"/>
      <c r="AI146" s="19"/>
      <c r="AJ146" s="6"/>
      <c r="AK146" s="15"/>
      <c r="AL146" s="15"/>
      <c r="AM146" s="6"/>
      <c r="AN146" s="16"/>
      <c r="AO146" s="10">
        <v>43733</v>
      </c>
      <c r="AQ146" s="2"/>
    </row>
    <row r="147" spans="2:43" s="3" customFormat="1" ht="18.75" hidden="1" customHeight="1" x14ac:dyDescent="0.3">
      <c r="B147" s="9"/>
      <c r="C147" s="8"/>
      <c r="D147" s="9"/>
      <c r="E147" s="8"/>
      <c r="F147" s="1"/>
      <c r="G147" s="1"/>
      <c r="H147" s="1"/>
      <c r="I147" s="1"/>
      <c r="J147" s="1"/>
      <c r="K147" s="1"/>
      <c r="L147" s="1"/>
      <c r="M147" s="21"/>
      <c r="N147" s="1"/>
      <c r="O147" s="1"/>
      <c r="P147" s="20"/>
      <c r="Q147" s="20"/>
      <c r="R147" s="20"/>
      <c r="S147" s="9"/>
      <c r="T147" s="1"/>
      <c r="U147" s="1"/>
      <c r="V147" s="1"/>
      <c r="W147" s="1"/>
      <c r="X147" s="8"/>
      <c r="Y147" s="1"/>
      <c r="Z147" s="1"/>
      <c r="AA147" s="1"/>
      <c r="AB147" s="1"/>
      <c r="AC147" s="1"/>
      <c r="AD147" s="11"/>
      <c r="AE147" s="11"/>
      <c r="AF147" s="11"/>
      <c r="AG147" s="11"/>
      <c r="AH147" s="11"/>
      <c r="AI147" s="19"/>
      <c r="AJ147" s="6"/>
      <c r="AK147" s="7"/>
      <c r="AL147" s="15"/>
      <c r="AM147" s="6"/>
      <c r="AN147" s="16"/>
      <c r="AO147" s="10">
        <v>43734</v>
      </c>
      <c r="AQ147" s="2"/>
    </row>
    <row r="148" spans="2:43" s="3" customFormat="1" ht="18.75" hidden="1" customHeight="1" x14ac:dyDescent="0.3">
      <c r="B148" s="9"/>
      <c r="C148" s="8"/>
      <c r="D148" s="9"/>
      <c r="E148" s="8"/>
      <c r="F148" s="1"/>
      <c r="G148" s="1"/>
      <c r="H148" s="1"/>
      <c r="I148" s="1"/>
      <c r="J148" s="1"/>
      <c r="K148" s="1"/>
      <c r="L148" s="1"/>
      <c r="M148" s="21"/>
      <c r="N148" s="1"/>
      <c r="O148" s="1"/>
      <c r="P148" s="20"/>
      <c r="Q148" s="20"/>
      <c r="R148" s="20"/>
      <c r="S148" s="9"/>
      <c r="T148" s="1"/>
      <c r="U148" s="1"/>
      <c r="V148" s="1"/>
      <c r="W148" s="1"/>
      <c r="X148" s="8"/>
      <c r="Y148" s="1"/>
      <c r="Z148" s="1"/>
      <c r="AA148" s="1"/>
      <c r="AB148" s="1"/>
      <c r="AC148" s="1"/>
      <c r="AD148" s="11"/>
      <c r="AE148" s="11"/>
      <c r="AF148" s="11"/>
      <c r="AG148" s="11"/>
      <c r="AH148" s="11"/>
      <c r="AI148" s="19"/>
      <c r="AJ148" s="6"/>
      <c r="AK148" s="7"/>
      <c r="AL148" s="15"/>
      <c r="AM148" s="6"/>
      <c r="AN148" s="16"/>
      <c r="AO148" s="10">
        <v>43735</v>
      </c>
      <c r="AQ148" s="2"/>
    </row>
    <row r="149" spans="2:43" s="3" customFormat="1" ht="18.75" hidden="1" customHeight="1" x14ac:dyDescent="0.3">
      <c r="B149" s="9"/>
      <c r="C149" s="8"/>
      <c r="D149" s="9"/>
      <c r="E149" s="8"/>
      <c r="F149" s="1"/>
      <c r="G149" s="1"/>
      <c r="H149" s="1"/>
      <c r="I149" s="1"/>
      <c r="J149" s="1"/>
      <c r="K149" s="1"/>
      <c r="L149" s="1"/>
      <c r="M149" s="21"/>
      <c r="N149" s="1"/>
      <c r="O149" s="1"/>
      <c r="P149" s="20"/>
      <c r="Q149" s="20"/>
      <c r="R149" s="20"/>
      <c r="S149" s="9"/>
      <c r="T149" s="1"/>
      <c r="U149" s="1"/>
      <c r="V149" s="1"/>
      <c r="W149" s="1"/>
      <c r="X149" s="8"/>
      <c r="Y149" s="1"/>
      <c r="Z149" s="1"/>
      <c r="AA149" s="1"/>
      <c r="AB149" s="1"/>
      <c r="AC149" s="1"/>
      <c r="AD149" s="11"/>
      <c r="AE149" s="11"/>
      <c r="AF149" s="11"/>
      <c r="AG149" s="11"/>
      <c r="AH149" s="11"/>
      <c r="AI149" s="19"/>
      <c r="AJ149" s="6"/>
      <c r="AK149" s="7"/>
      <c r="AL149" s="15"/>
      <c r="AM149" s="6"/>
      <c r="AN149" s="16"/>
      <c r="AO149" s="10">
        <v>43736</v>
      </c>
      <c r="AQ149" s="2"/>
    </row>
    <row r="150" spans="2:43" s="3" customFormat="1" ht="18.75" hidden="1" customHeight="1" x14ac:dyDescent="0.3">
      <c r="B150" s="9"/>
      <c r="C150" s="8"/>
      <c r="D150" s="9"/>
      <c r="E150" s="8"/>
      <c r="F150" s="1"/>
      <c r="G150" s="1"/>
      <c r="H150" s="1"/>
      <c r="I150" s="1"/>
      <c r="J150" s="1"/>
      <c r="K150" s="1"/>
      <c r="L150" s="1"/>
      <c r="M150" s="21"/>
      <c r="N150" s="1"/>
      <c r="O150" s="1"/>
      <c r="P150" s="20"/>
      <c r="Q150" s="20"/>
      <c r="R150" s="20"/>
      <c r="S150" s="9"/>
      <c r="T150" s="1"/>
      <c r="U150" s="1"/>
      <c r="V150" s="1"/>
      <c r="W150" s="1"/>
      <c r="X150" s="8"/>
      <c r="Y150" s="1"/>
      <c r="Z150" s="1"/>
      <c r="AA150" s="1"/>
      <c r="AB150" s="1"/>
      <c r="AC150" s="1"/>
      <c r="AD150" s="11"/>
      <c r="AE150" s="11"/>
      <c r="AF150" s="11"/>
      <c r="AG150" s="11"/>
      <c r="AH150" s="11"/>
      <c r="AI150" s="19"/>
      <c r="AJ150" s="6"/>
      <c r="AK150" s="7"/>
      <c r="AL150" s="15"/>
      <c r="AM150" s="6"/>
      <c r="AN150" s="16"/>
      <c r="AO150" s="10">
        <v>43737</v>
      </c>
      <c r="AQ150" s="2"/>
    </row>
    <row r="151" spans="2:43" s="3" customFormat="1" ht="18.75" hidden="1" customHeight="1" x14ac:dyDescent="0.3">
      <c r="B151" s="9"/>
      <c r="C151" s="8"/>
      <c r="D151" s="9"/>
      <c r="E151" s="8"/>
      <c r="F151" s="1"/>
      <c r="G151" s="1"/>
      <c r="H151" s="1"/>
      <c r="I151" s="1"/>
      <c r="J151" s="1"/>
      <c r="K151" s="1"/>
      <c r="L151" s="1"/>
      <c r="M151" s="21"/>
      <c r="N151" s="1"/>
      <c r="O151" s="1"/>
      <c r="P151" s="20"/>
      <c r="Q151" s="20"/>
      <c r="R151" s="20"/>
      <c r="S151" s="9"/>
      <c r="T151" s="1"/>
      <c r="U151" s="1"/>
      <c r="V151" s="1"/>
      <c r="W151" s="1"/>
      <c r="X151" s="8"/>
      <c r="Y151" s="1"/>
      <c r="Z151" s="1"/>
      <c r="AA151" s="1"/>
      <c r="AB151" s="1"/>
      <c r="AC151" s="1"/>
      <c r="AD151" s="11"/>
      <c r="AE151" s="11"/>
      <c r="AF151" s="11"/>
      <c r="AG151" s="11"/>
      <c r="AH151" s="11"/>
      <c r="AI151" s="19"/>
      <c r="AJ151" s="6"/>
      <c r="AK151" s="7"/>
      <c r="AL151" s="15"/>
      <c r="AM151" s="6"/>
      <c r="AN151" s="16"/>
      <c r="AO151" s="10">
        <v>43738</v>
      </c>
      <c r="AQ151" s="2"/>
    </row>
    <row r="152" spans="2:43" s="3" customFormat="1" ht="18.75" hidden="1" customHeight="1" x14ac:dyDescent="0.3">
      <c r="B152" s="9"/>
      <c r="C152" s="8"/>
      <c r="D152" s="9"/>
      <c r="E152" s="8"/>
      <c r="F152" s="1"/>
      <c r="G152" s="1"/>
      <c r="H152" s="1"/>
      <c r="I152" s="1"/>
      <c r="J152" s="1"/>
      <c r="K152" s="1"/>
      <c r="L152" s="1"/>
      <c r="M152" s="21"/>
      <c r="N152" s="1"/>
      <c r="O152" s="1"/>
      <c r="P152" s="20"/>
      <c r="Q152" s="20"/>
      <c r="R152" s="20"/>
      <c r="S152" s="9"/>
      <c r="T152" s="1"/>
      <c r="U152" s="1"/>
      <c r="V152" s="1"/>
      <c r="W152" s="1"/>
      <c r="X152" s="8"/>
      <c r="Y152" s="1"/>
      <c r="Z152" s="1"/>
      <c r="AA152" s="1"/>
      <c r="AB152" s="1"/>
      <c r="AC152" s="1"/>
      <c r="AD152" s="11"/>
      <c r="AE152" s="11"/>
      <c r="AF152" s="11"/>
      <c r="AG152" s="11"/>
      <c r="AH152" s="11"/>
      <c r="AI152" s="19"/>
      <c r="AJ152" s="6"/>
      <c r="AK152" s="7"/>
      <c r="AL152" s="15"/>
      <c r="AM152" s="6"/>
      <c r="AN152" s="16"/>
      <c r="AO152" s="10">
        <v>43739</v>
      </c>
      <c r="AQ152" s="2"/>
    </row>
    <row r="153" spans="2:43" s="3" customFormat="1" ht="18.75" hidden="1" customHeight="1" x14ac:dyDescent="0.3">
      <c r="B153" s="9"/>
      <c r="C153" s="8"/>
      <c r="D153" s="9"/>
      <c r="E153" s="8"/>
      <c r="F153" s="1"/>
      <c r="G153" s="1"/>
      <c r="H153" s="1"/>
      <c r="I153" s="1"/>
      <c r="J153" s="1"/>
      <c r="K153" s="1"/>
      <c r="L153" s="1"/>
      <c r="M153" s="21"/>
      <c r="N153" s="1"/>
      <c r="O153" s="1"/>
      <c r="P153" s="20"/>
      <c r="Q153" s="20"/>
      <c r="R153" s="20"/>
      <c r="S153" s="9"/>
      <c r="T153" s="1"/>
      <c r="U153" s="1"/>
      <c r="V153" s="1"/>
      <c r="W153" s="1"/>
      <c r="X153" s="8"/>
      <c r="Y153" s="1"/>
      <c r="Z153" s="1"/>
      <c r="AA153" s="1"/>
      <c r="AB153" s="1"/>
      <c r="AC153" s="1"/>
      <c r="AD153" s="11"/>
      <c r="AE153" s="11"/>
      <c r="AF153" s="11"/>
      <c r="AG153" s="11"/>
      <c r="AH153" s="11"/>
      <c r="AI153" s="19"/>
      <c r="AJ153" s="6"/>
      <c r="AK153" s="7"/>
      <c r="AL153" s="15"/>
      <c r="AM153" s="6"/>
      <c r="AN153" s="16"/>
      <c r="AO153" s="10">
        <v>43740</v>
      </c>
      <c r="AQ153" s="2"/>
    </row>
    <row r="154" spans="2:43" s="3" customFormat="1" ht="18.75" hidden="1" customHeight="1" x14ac:dyDescent="0.3">
      <c r="B154" s="9"/>
      <c r="C154" s="8"/>
      <c r="D154" s="9"/>
      <c r="E154" s="8"/>
      <c r="F154" s="1"/>
      <c r="G154" s="1"/>
      <c r="H154" s="1"/>
      <c r="I154" s="1"/>
      <c r="J154" s="1"/>
      <c r="K154" s="1"/>
      <c r="L154" s="1"/>
      <c r="M154" s="21"/>
      <c r="N154" s="1"/>
      <c r="O154" s="1"/>
      <c r="P154" s="20"/>
      <c r="Q154" s="20"/>
      <c r="R154" s="20"/>
      <c r="S154" s="9"/>
      <c r="T154" s="1"/>
      <c r="U154" s="1"/>
      <c r="V154" s="1"/>
      <c r="W154" s="1"/>
      <c r="X154" s="8"/>
      <c r="Y154" s="1"/>
      <c r="Z154" s="1"/>
      <c r="AA154" s="1"/>
      <c r="AB154" s="1"/>
      <c r="AC154" s="1"/>
      <c r="AD154" s="11"/>
      <c r="AE154" s="11"/>
      <c r="AF154" s="11"/>
      <c r="AG154" s="11"/>
      <c r="AH154" s="11"/>
      <c r="AI154" s="19"/>
      <c r="AJ154" s="6"/>
      <c r="AK154" s="7"/>
      <c r="AL154" s="15"/>
      <c r="AM154" s="6"/>
      <c r="AN154" s="16"/>
      <c r="AO154" s="10">
        <v>43741</v>
      </c>
      <c r="AQ154" s="2"/>
    </row>
    <row r="155" spans="2:43" s="3" customFormat="1" ht="18.75" hidden="1" customHeight="1" x14ac:dyDescent="0.3">
      <c r="B155" s="9"/>
      <c r="C155" s="8"/>
      <c r="D155" s="9"/>
      <c r="E155" s="8"/>
      <c r="F155" s="1"/>
      <c r="G155" s="1"/>
      <c r="H155" s="1"/>
      <c r="I155" s="1"/>
      <c r="J155" s="1"/>
      <c r="K155" s="1"/>
      <c r="L155" s="1"/>
      <c r="M155" s="21"/>
      <c r="N155" s="1"/>
      <c r="O155" s="1"/>
      <c r="P155" s="20"/>
      <c r="Q155" s="20"/>
      <c r="R155" s="20"/>
      <c r="S155" s="9"/>
      <c r="T155" s="1"/>
      <c r="U155" s="1"/>
      <c r="V155" s="1"/>
      <c r="W155" s="1"/>
      <c r="X155" s="8"/>
      <c r="Y155" s="1"/>
      <c r="Z155" s="1"/>
      <c r="AA155" s="1"/>
      <c r="AB155" s="1"/>
      <c r="AC155" s="1"/>
      <c r="AD155" s="11"/>
      <c r="AE155" s="11"/>
      <c r="AF155" s="11"/>
      <c r="AG155" s="11"/>
      <c r="AH155" s="11"/>
      <c r="AI155" s="19"/>
      <c r="AJ155" s="6"/>
      <c r="AK155" s="7"/>
      <c r="AL155" s="15"/>
      <c r="AM155" s="6"/>
      <c r="AN155" s="16"/>
      <c r="AO155" s="10">
        <v>43742</v>
      </c>
      <c r="AQ155" s="2"/>
    </row>
    <row r="156" spans="2:43" s="3" customFormat="1" ht="18.75" hidden="1" customHeight="1" x14ac:dyDescent="0.3">
      <c r="B156" s="9"/>
      <c r="C156" s="8"/>
      <c r="D156" s="9"/>
      <c r="E156" s="8"/>
      <c r="F156" s="1"/>
      <c r="G156" s="1"/>
      <c r="H156" s="1"/>
      <c r="I156" s="1"/>
      <c r="J156" s="1"/>
      <c r="K156" s="1"/>
      <c r="L156" s="1"/>
      <c r="M156" s="21"/>
      <c r="N156" s="1"/>
      <c r="O156" s="1"/>
      <c r="P156" s="20"/>
      <c r="Q156" s="20"/>
      <c r="R156" s="20"/>
      <c r="S156" s="9"/>
      <c r="T156" s="1"/>
      <c r="U156" s="1"/>
      <c r="V156" s="1"/>
      <c r="W156" s="1"/>
      <c r="X156" s="8"/>
      <c r="Y156" s="1"/>
      <c r="Z156" s="1"/>
      <c r="AA156" s="1"/>
      <c r="AB156" s="1"/>
      <c r="AC156" s="1"/>
      <c r="AD156" s="11"/>
      <c r="AE156" s="11"/>
      <c r="AF156" s="11"/>
      <c r="AG156" s="11"/>
      <c r="AH156" s="11"/>
      <c r="AI156" s="19"/>
      <c r="AJ156" s="6"/>
      <c r="AK156" s="7"/>
      <c r="AL156" s="15"/>
      <c r="AM156" s="6"/>
      <c r="AN156" s="16"/>
      <c r="AO156" s="10">
        <v>43743</v>
      </c>
      <c r="AQ156" s="2"/>
    </row>
    <row r="157" spans="2:43" s="3" customFormat="1" ht="18.75" hidden="1" customHeight="1" x14ac:dyDescent="0.3">
      <c r="B157" s="9"/>
      <c r="C157" s="8"/>
      <c r="D157" s="9"/>
      <c r="E157" s="8"/>
      <c r="F157" s="1"/>
      <c r="G157" s="1"/>
      <c r="H157" s="1"/>
      <c r="I157" s="1"/>
      <c r="J157" s="1"/>
      <c r="K157" s="1"/>
      <c r="L157" s="1"/>
      <c r="M157" s="21"/>
      <c r="N157" s="1"/>
      <c r="O157" s="1"/>
      <c r="P157" s="20"/>
      <c r="Q157" s="20"/>
      <c r="R157" s="20"/>
      <c r="S157" s="9"/>
      <c r="T157" s="1"/>
      <c r="U157" s="1"/>
      <c r="V157" s="1"/>
      <c r="W157" s="1"/>
      <c r="X157" s="8"/>
      <c r="Y157" s="1"/>
      <c r="Z157" s="1"/>
      <c r="AA157" s="1"/>
      <c r="AB157" s="1"/>
      <c r="AC157" s="1"/>
      <c r="AD157" s="11"/>
      <c r="AE157" s="11"/>
      <c r="AF157" s="11"/>
      <c r="AG157" s="11"/>
      <c r="AH157" s="11"/>
      <c r="AI157" s="19"/>
      <c r="AJ157" s="6"/>
      <c r="AK157" s="7"/>
      <c r="AL157" s="15"/>
      <c r="AM157" s="6"/>
      <c r="AN157" s="16"/>
      <c r="AO157" s="10">
        <v>43744</v>
      </c>
      <c r="AQ157" s="2"/>
    </row>
    <row r="158" spans="2:43" s="3" customFormat="1" ht="18.75" hidden="1" customHeight="1" x14ac:dyDescent="0.3">
      <c r="B158" s="9"/>
      <c r="C158" s="8"/>
      <c r="D158" s="9"/>
      <c r="E158" s="8"/>
      <c r="F158" s="1"/>
      <c r="G158" s="1"/>
      <c r="H158" s="1"/>
      <c r="I158" s="1"/>
      <c r="J158" s="1"/>
      <c r="K158" s="1"/>
      <c r="L158" s="1"/>
      <c r="M158" s="21"/>
      <c r="N158" s="1"/>
      <c r="O158" s="1"/>
      <c r="P158" s="20"/>
      <c r="Q158" s="20"/>
      <c r="R158" s="20"/>
      <c r="S158" s="9"/>
      <c r="T158" s="1"/>
      <c r="U158" s="1"/>
      <c r="V158" s="1"/>
      <c r="W158" s="1"/>
      <c r="X158" s="8"/>
      <c r="Y158" s="1"/>
      <c r="Z158" s="1"/>
      <c r="AA158" s="1"/>
      <c r="AB158" s="1"/>
      <c r="AC158" s="1"/>
      <c r="AD158" s="11"/>
      <c r="AE158" s="11"/>
      <c r="AF158" s="11"/>
      <c r="AG158" s="11"/>
      <c r="AH158" s="11"/>
      <c r="AI158" s="19"/>
      <c r="AJ158" s="6"/>
      <c r="AK158" s="7"/>
      <c r="AL158" s="15"/>
      <c r="AM158" s="6"/>
      <c r="AN158" s="16"/>
      <c r="AO158" s="10">
        <v>43745</v>
      </c>
      <c r="AQ158" s="2"/>
    </row>
    <row r="159" spans="2:43" s="3" customFormat="1" ht="18.75" hidden="1" customHeight="1" x14ac:dyDescent="0.3">
      <c r="B159" s="9"/>
      <c r="C159" s="8"/>
      <c r="D159" s="9"/>
      <c r="E159" s="8"/>
      <c r="F159" s="1"/>
      <c r="G159" s="1"/>
      <c r="H159" s="1"/>
      <c r="I159" s="1"/>
      <c r="J159" s="1"/>
      <c r="K159" s="1"/>
      <c r="L159" s="1"/>
      <c r="M159" s="21"/>
      <c r="N159" s="1"/>
      <c r="O159" s="1"/>
      <c r="P159" s="20"/>
      <c r="Q159" s="20"/>
      <c r="R159" s="20"/>
      <c r="S159" s="9"/>
      <c r="T159" s="1"/>
      <c r="U159" s="1"/>
      <c r="V159" s="1"/>
      <c r="W159" s="1"/>
      <c r="X159" s="8"/>
      <c r="Y159" s="1"/>
      <c r="Z159" s="1"/>
      <c r="AA159" s="1"/>
      <c r="AB159" s="1"/>
      <c r="AC159" s="1"/>
      <c r="AD159" s="11"/>
      <c r="AE159" s="11"/>
      <c r="AF159" s="11"/>
      <c r="AG159" s="11"/>
      <c r="AH159" s="11"/>
      <c r="AI159" s="19"/>
      <c r="AJ159" s="6"/>
      <c r="AK159" s="7"/>
      <c r="AL159" s="15"/>
      <c r="AM159" s="6"/>
      <c r="AN159" s="16"/>
      <c r="AO159" s="10">
        <v>43746</v>
      </c>
      <c r="AQ159" s="2"/>
    </row>
    <row r="160" spans="2:43" s="3" customFormat="1" ht="18.75" hidden="1" customHeight="1" x14ac:dyDescent="0.3">
      <c r="B160" s="9"/>
      <c r="C160" s="8"/>
      <c r="D160" s="9"/>
      <c r="E160" s="8"/>
      <c r="F160" s="1"/>
      <c r="G160" s="1"/>
      <c r="H160" s="1"/>
      <c r="I160" s="1"/>
      <c r="J160" s="1"/>
      <c r="K160" s="1"/>
      <c r="L160" s="1"/>
      <c r="M160" s="21"/>
      <c r="N160" s="1"/>
      <c r="O160" s="1"/>
      <c r="P160" s="20"/>
      <c r="Q160" s="20"/>
      <c r="R160" s="20"/>
      <c r="S160" s="9"/>
      <c r="T160" s="1"/>
      <c r="U160" s="1"/>
      <c r="V160" s="1"/>
      <c r="W160" s="1"/>
      <c r="X160" s="8"/>
      <c r="Y160" s="1"/>
      <c r="Z160" s="1"/>
      <c r="AA160" s="1"/>
      <c r="AB160" s="1"/>
      <c r="AC160" s="1"/>
      <c r="AD160" s="11"/>
      <c r="AE160" s="11"/>
      <c r="AF160" s="11"/>
      <c r="AG160" s="11"/>
      <c r="AH160" s="11"/>
      <c r="AI160" s="19"/>
      <c r="AJ160" s="6"/>
      <c r="AK160" s="7"/>
      <c r="AL160" s="15"/>
      <c r="AM160" s="6"/>
      <c r="AN160" s="16"/>
      <c r="AO160" s="10">
        <v>43747</v>
      </c>
      <c r="AQ160" s="2"/>
    </row>
    <row r="161" spans="2:43" s="3" customFormat="1" ht="18.75" hidden="1" customHeight="1" x14ac:dyDescent="0.3">
      <c r="B161" s="9"/>
      <c r="C161" s="8"/>
      <c r="D161" s="9"/>
      <c r="E161" s="8"/>
      <c r="F161" s="1"/>
      <c r="G161" s="1"/>
      <c r="H161" s="1"/>
      <c r="I161" s="1"/>
      <c r="J161" s="1"/>
      <c r="K161" s="1"/>
      <c r="L161" s="1"/>
      <c r="M161" s="21"/>
      <c r="N161" s="1"/>
      <c r="O161" s="1"/>
      <c r="P161" s="20"/>
      <c r="Q161" s="20"/>
      <c r="R161" s="20"/>
      <c r="S161" s="9"/>
      <c r="T161" s="1"/>
      <c r="U161" s="1"/>
      <c r="V161" s="1"/>
      <c r="W161" s="1"/>
      <c r="X161" s="8"/>
      <c r="Y161" s="1"/>
      <c r="Z161" s="1"/>
      <c r="AA161" s="1"/>
      <c r="AB161" s="1"/>
      <c r="AC161" s="1"/>
      <c r="AD161" s="11"/>
      <c r="AE161" s="11"/>
      <c r="AF161" s="11"/>
      <c r="AG161" s="11"/>
      <c r="AH161" s="11"/>
      <c r="AI161" s="19"/>
      <c r="AJ161" s="6"/>
      <c r="AK161" s="7"/>
      <c r="AL161" s="15"/>
      <c r="AM161" s="6"/>
      <c r="AN161" s="16"/>
      <c r="AO161" s="10">
        <v>43748</v>
      </c>
      <c r="AQ161" s="2"/>
    </row>
    <row r="162" spans="2:43" s="3" customFormat="1" ht="18.75" hidden="1" customHeight="1" x14ac:dyDescent="0.3">
      <c r="B162" s="9"/>
      <c r="C162" s="8"/>
      <c r="D162" s="9"/>
      <c r="E162" s="8"/>
      <c r="F162" s="1"/>
      <c r="G162" s="1"/>
      <c r="H162" s="1"/>
      <c r="I162" s="1"/>
      <c r="J162" s="1"/>
      <c r="K162" s="1"/>
      <c r="L162" s="1"/>
      <c r="M162" s="21"/>
      <c r="N162" s="1"/>
      <c r="O162" s="1"/>
      <c r="P162" s="20"/>
      <c r="Q162" s="20"/>
      <c r="R162" s="20"/>
      <c r="S162" s="9"/>
      <c r="T162" s="1"/>
      <c r="U162" s="1"/>
      <c r="V162" s="1"/>
      <c r="W162" s="1"/>
      <c r="X162" s="8"/>
      <c r="Y162" s="1"/>
      <c r="Z162" s="1"/>
      <c r="AA162" s="1"/>
      <c r="AB162" s="1"/>
      <c r="AC162" s="1"/>
      <c r="AD162" s="11"/>
      <c r="AE162" s="11"/>
      <c r="AF162" s="11"/>
      <c r="AG162" s="11"/>
      <c r="AH162" s="11"/>
      <c r="AI162" s="19"/>
      <c r="AJ162" s="6"/>
      <c r="AK162" s="7"/>
      <c r="AL162" s="15"/>
      <c r="AM162" s="6"/>
      <c r="AN162" s="16"/>
      <c r="AO162" s="10">
        <v>43749</v>
      </c>
      <c r="AQ162" s="2"/>
    </row>
    <row r="163" spans="2:43" s="3" customFormat="1" ht="18.75" hidden="1" customHeight="1" x14ac:dyDescent="0.3">
      <c r="B163" s="9"/>
      <c r="C163" s="8"/>
      <c r="D163" s="9"/>
      <c r="E163" s="8"/>
      <c r="F163" s="1"/>
      <c r="G163" s="1"/>
      <c r="H163" s="1"/>
      <c r="I163" s="1"/>
      <c r="J163" s="1"/>
      <c r="K163" s="1"/>
      <c r="L163" s="1"/>
      <c r="M163" s="21"/>
      <c r="N163" s="1"/>
      <c r="O163" s="1"/>
      <c r="P163" s="20"/>
      <c r="Q163" s="20"/>
      <c r="R163" s="20"/>
      <c r="S163" s="9"/>
      <c r="T163" s="1"/>
      <c r="U163" s="1"/>
      <c r="V163" s="1"/>
      <c r="W163" s="1"/>
      <c r="X163" s="8"/>
      <c r="Y163" s="1"/>
      <c r="Z163" s="1"/>
      <c r="AA163" s="1"/>
      <c r="AB163" s="1"/>
      <c r="AC163" s="1"/>
      <c r="AD163" s="11"/>
      <c r="AE163" s="11"/>
      <c r="AF163" s="11"/>
      <c r="AG163" s="11"/>
      <c r="AH163" s="11"/>
      <c r="AI163" s="19"/>
      <c r="AJ163" s="6"/>
      <c r="AK163" s="7"/>
      <c r="AL163" s="15"/>
      <c r="AM163" s="6"/>
      <c r="AN163" s="16"/>
      <c r="AO163" s="10">
        <v>43750</v>
      </c>
      <c r="AQ163" s="2"/>
    </row>
    <row r="164" spans="2:43" s="3" customFormat="1" ht="18.75" hidden="1" customHeight="1" x14ac:dyDescent="0.3">
      <c r="B164" s="9"/>
      <c r="C164" s="8"/>
      <c r="D164" s="9"/>
      <c r="E164" s="8"/>
      <c r="F164" s="1"/>
      <c r="G164" s="1"/>
      <c r="H164" s="1"/>
      <c r="I164" s="1"/>
      <c r="J164" s="1"/>
      <c r="K164" s="1"/>
      <c r="L164" s="1"/>
      <c r="M164" s="21"/>
      <c r="N164" s="1"/>
      <c r="O164" s="1"/>
      <c r="P164" s="20"/>
      <c r="Q164" s="20"/>
      <c r="R164" s="20"/>
      <c r="S164" s="9"/>
      <c r="T164" s="1"/>
      <c r="U164" s="1"/>
      <c r="V164" s="1"/>
      <c r="W164" s="1"/>
      <c r="X164" s="8"/>
      <c r="Y164" s="1"/>
      <c r="Z164" s="1"/>
      <c r="AA164" s="1"/>
      <c r="AB164" s="1"/>
      <c r="AC164" s="1"/>
      <c r="AD164" s="11"/>
      <c r="AE164" s="11"/>
      <c r="AF164" s="11"/>
      <c r="AG164" s="11"/>
      <c r="AH164" s="11"/>
      <c r="AI164" s="19"/>
      <c r="AJ164" s="6"/>
      <c r="AK164" s="7"/>
      <c r="AL164" s="15"/>
      <c r="AM164" s="6"/>
      <c r="AN164" s="16"/>
      <c r="AO164" s="10">
        <v>43751</v>
      </c>
      <c r="AQ164" s="2"/>
    </row>
    <row r="165" spans="2:43" s="3" customFormat="1" ht="18.75" hidden="1" customHeight="1" x14ac:dyDescent="0.3">
      <c r="B165" s="9"/>
      <c r="C165" s="8"/>
      <c r="D165" s="9"/>
      <c r="E165" s="8"/>
      <c r="F165" s="1"/>
      <c r="G165" s="1"/>
      <c r="H165" s="1"/>
      <c r="I165" s="1"/>
      <c r="J165" s="1"/>
      <c r="K165" s="1"/>
      <c r="L165" s="1"/>
      <c r="M165" s="21"/>
      <c r="N165" s="1"/>
      <c r="O165" s="1"/>
      <c r="P165" s="20"/>
      <c r="Q165" s="20"/>
      <c r="R165" s="20"/>
      <c r="S165" s="9"/>
      <c r="T165" s="1"/>
      <c r="U165" s="1"/>
      <c r="V165" s="1"/>
      <c r="W165" s="1"/>
      <c r="X165" s="8"/>
      <c r="Y165" s="1"/>
      <c r="Z165" s="1"/>
      <c r="AA165" s="1"/>
      <c r="AB165" s="1"/>
      <c r="AC165" s="1"/>
      <c r="AD165" s="11"/>
      <c r="AE165" s="11"/>
      <c r="AF165" s="11"/>
      <c r="AG165" s="11"/>
      <c r="AH165" s="11"/>
      <c r="AI165" s="19"/>
      <c r="AJ165" s="6"/>
      <c r="AK165" s="7"/>
      <c r="AL165" s="15"/>
      <c r="AM165" s="6"/>
      <c r="AN165" s="16"/>
      <c r="AO165" s="10">
        <v>43752</v>
      </c>
      <c r="AQ165" s="2"/>
    </row>
    <row r="166" spans="2:43" s="3" customFormat="1" ht="18.75" hidden="1" customHeight="1" x14ac:dyDescent="0.3">
      <c r="B166" s="9"/>
      <c r="C166" s="8"/>
      <c r="D166" s="9"/>
      <c r="E166" s="8"/>
      <c r="F166" s="1"/>
      <c r="G166" s="1"/>
      <c r="H166" s="1"/>
      <c r="I166" s="1"/>
      <c r="J166" s="1"/>
      <c r="K166" s="1"/>
      <c r="L166" s="1"/>
      <c r="M166" s="21"/>
      <c r="N166" s="1"/>
      <c r="O166" s="1"/>
      <c r="P166" s="20"/>
      <c r="Q166" s="20"/>
      <c r="R166" s="20"/>
      <c r="S166" s="9"/>
      <c r="T166" s="1"/>
      <c r="U166" s="1"/>
      <c r="V166" s="1"/>
      <c r="W166" s="1"/>
      <c r="X166" s="8"/>
      <c r="Y166" s="1"/>
      <c r="Z166" s="1"/>
      <c r="AA166" s="1"/>
      <c r="AB166" s="1"/>
      <c r="AC166" s="1"/>
      <c r="AD166" s="11"/>
      <c r="AE166" s="11"/>
      <c r="AF166" s="11"/>
      <c r="AG166" s="11"/>
      <c r="AH166" s="11"/>
      <c r="AI166" s="19"/>
      <c r="AJ166" s="6"/>
      <c r="AK166" s="7"/>
      <c r="AL166" s="15"/>
      <c r="AM166" s="6"/>
      <c r="AN166" s="16"/>
      <c r="AO166" s="10">
        <v>43753</v>
      </c>
      <c r="AQ166" s="2"/>
    </row>
    <row r="167" spans="2:43" s="3" customFormat="1" ht="18.75" hidden="1" customHeight="1" x14ac:dyDescent="0.3">
      <c r="B167" s="9"/>
      <c r="C167" s="8"/>
      <c r="D167" s="9"/>
      <c r="E167" s="8"/>
      <c r="F167" s="1"/>
      <c r="G167" s="1"/>
      <c r="H167" s="1"/>
      <c r="I167" s="1"/>
      <c r="J167" s="1"/>
      <c r="K167" s="1"/>
      <c r="L167" s="1"/>
      <c r="M167" s="21"/>
      <c r="N167" s="1"/>
      <c r="O167" s="1"/>
      <c r="P167" s="20"/>
      <c r="Q167" s="20"/>
      <c r="R167" s="20"/>
      <c r="S167" s="9"/>
      <c r="T167" s="1"/>
      <c r="U167" s="1"/>
      <c r="V167" s="1"/>
      <c r="W167" s="1"/>
      <c r="X167" s="8"/>
      <c r="Y167" s="1"/>
      <c r="Z167" s="1"/>
      <c r="AA167" s="1"/>
      <c r="AB167" s="1"/>
      <c r="AC167" s="1"/>
      <c r="AD167" s="11"/>
      <c r="AE167" s="11"/>
      <c r="AF167" s="11"/>
      <c r="AG167" s="11"/>
      <c r="AH167" s="11"/>
      <c r="AI167" s="19"/>
      <c r="AJ167" s="6"/>
      <c r="AK167" s="7"/>
      <c r="AL167" s="15"/>
      <c r="AM167" s="6"/>
      <c r="AN167" s="16"/>
      <c r="AO167" s="10">
        <v>43754</v>
      </c>
      <c r="AQ167" s="2"/>
    </row>
    <row r="168" spans="2:43" s="3" customFormat="1" ht="18.75" hidden="1" customHeight="1" x14ac:dyDescent="0.3">
      <c r="B168" s="9"/>
      <c r="C168" s="8"/>
      <c r="D168" s="9"/>
      <c r="E168" s="8"/>
      <c r="F168" s="1"/>
      <c r="G168" s="1"/>
      <c r="H168" s="1"/>
      <c r="I168" s="1"/>
      <c r="J168" s="1"/>
      <c r="K168" s="1"/>
      <c r="L168" s="1"/>
      <c r="M168" s="21"/>
      <c r="N168" s="1"/>
      <c r="O168" s="1"/>
      <c r="P168" s="20"/>
      <c r="Q168" s="20"/>
      <c r="R168" s="20"/>
      <c r="S168" s="9"/>
      <c r="T168" s="1"/>
      <c r="U168" s="1"/>
      <c r="V168" s="1"/>
      <c r="W168" s="1"/>
      <c r="X168" s="8"/>
      <c r="Y168" s="1"/>
      <c r="Z168" s="1"/>
      <c r="AA168" s="1"/>
      <c r="AB168" s="1"/>
      <c r="AC168" s="1"/>
      <c r="AD168" s="11"/>
      <c r="AE168" s="11"/>
      <c r="AF168" s="11"/>
      <c r="AG168" s="11"/>
      <c r="AH168" s="11"/>
      <c r="AI168" s="19"/>
      <c r="AJ168" s="6"/>
      <c r="AK168" s="7"/>
      <c r="AL168" s="15"/>
      <c r="AM168" s="6"/>
      <c r="AN168" s="16"/>
      <c r="AO168" s="10">
        <v>43755</v>
      </c>
      <c r="AQ168" s="2"/>
    </row>
    <row r="169" spans="2:43" s="3" customFormat="1" ht="18.75" hidden="1" customHeight="1" x14ac:dyDescent="0.3">
      <c r="B169" s="9"/>
      <c r="C169" s="8"/>
      <c r="D169" s="9"/>
      <c r="E169" s="8"/>
      <c r="F169" s="1"/>
      <c r="G169" s="1"/>
      <c r="H169" s="1"/>
      <c r="I169" s="1"/>
      <c r="J169" s="1"/>
      <c r="K169" s="1"/>
      <c r="L169" s="1"/>
      <c r="M169" s="21"/>
      <c r="N169" s="1"/>
      <c r="O169" s="1"/>
      <c r="P169" s="20"/>
      <c r="Q169" s="20"/>
      <c r="R169" s="20"/>
      <c r="S169" s="9"/>
      <c r="T169" s="1"/>
      <c r="U169" s="1"/>
      <c r="V169" s="1"/>
      <c r="W169" s="1"/>
      <c r="X169" s="8"/>
      <c r="Y169" s="1"/>
      <c r="Z169" s="1"/>
      <c r="AA169" s="1"/>
      <c r="AB169" s="1"/>
      <c r="AC169" s="1"/>
      <c r="AD169" s="11"/>
      <c r="AE169" s="11"/>
      <c r="AF169" s="11"/>
      <c r="AG169" s="11"/>
      <c r="AH169" s="11"/>
      <c r="AI169" s="19"/>
      <c r="AJ169" s="6"/>
      <c r="AK169" s="7"/>
      <c r="AL169" s="15"/>
      <c r="AM169" s="6"/>
      <c r="AN169" s="16"/>
      <c r="AO169" s="10">
        <v>43756</v>
      </c>
      <c r="AQ169" s="2"/>
    </row>
    <row r="170" spans="2:43" s="3" customFormat="1" ht="18.75" hidden="1" customHeight="1" x14ac:dyDescent="0.3">
      <c r="B170" s="9"/>
      <c r="C170" s="8"/>
      <c r="D170" s="9"/>
      <c r="E170" s="8"/>
      <c r="F170" s="1"/>
      <c r="G170" s="1"/>
      <c r="H170" s="1"/>
      <c r="I170" s="1"/>
      <c r="J170" s="1"/>
      <c r="K170" s="1"/>
      <c r="L170" s="1"/>
      <c r="M170" s="21"/>
      <c r="N170" s="1"/>
      <c r="O170" s="1"/>
      <c r="P170" s="20"/>
      <c r="Q170" s="20"/>
      <c r="R170" s="20"/>
      <c r="S170" s="9"/>
      <c r="T170" s="1"/>
      <c r="U170" s="1"/>
      <c r="V170" s="1"/>
      <c r="W170" s="1"/>
      <c r="X170" s="8"/>
      <c r="Y170" s="1"/>
      <c r="Z170" s="1"/>
      <c r="AA170" s="1"/>
      <c r="AB170" s="1"/>
      <c r="AC170" s="1"/>
      <c r="AD170" s="11"/>
      <c r="AE170" s="11"/>
      <c r="AF170" s="11"/>
      <c r="AG170" s="11"/>
      <c r="AH170" s="11"/>
      <c r="AI170" s="19"/>
      <c r="AJ170" s="6"/>
      <c r="AK170" s="7"/>
      <c r="AL170" s="15"/>
      <c r="AM170" s="6"/>
      <c r="AN170" s="16"/>
      <c r="AO170" s="10">
        <v>43757</v>
      </c>
      <c r="AQ170" s="2"/>
    </row>
    <row r="171" spans="2:43" s="3" customFormat="1" ht="18.75" hidden="1" customHeight="1" x14ac:dyDescent="0.3">
      <c r="B171" s="9"/>
      <c r="C171" s="8"/>
      <c r="D171" s="9"/>
      <c r="E171" s="8"/>
      <c r="F171" s="1"/>
      <c r="G171" s="1"/>
      <c r="H171" s="1"/>
      <c r="I171" s="1"/>
      <c r="J171" s="1"/>
      <c r="K171" s="1"/>
      <c r="L171" s="1"/>
      <c r="M171" s="21"/>
      <c r="N171" s="1"/>
      <c r="O171" s="1"/>
      <c r="P171" s="20"/>
      <c r="Q171" s="20"/>
      <c r="R171" s="20"/>
      <c r="S171" s="9"/>
      <c r="T171" s="1"/>
      <c r="U171" s="1"/>
      <c r="V171" s="1"/>
      <c r="W171" s="1"/>
      <c r="X171" s="8"/>
      <c r="Y171" s="1"/>
      <c r="Z171" s="1"/>
      <c r="AA171" s="1"/>
      <c r="AB171" s="1"/>
      <c r="AC171" s="1"/>
      <c r="AD171" s="11"/>
      <c r="AE171" s="11"/>
      <c r="AF171" s="11"/>
      <c r="AG171" s="11"/>
      <c r="AH171" s="11"/>
      <c r="AI171" s="19"/>
      <c r="AJ171" s="6"/>
      <c r="AK171" s="7"/>
      <c r="AL171" s="15"/>
      <c r="AM171" s="6"/>
      <c r="AN171" s="16"/>
      <c r="AO171" s="10">
        <v>43758</v>
      </c>
      <c r="AQ171" s="2"/>
    </row>
    <row r="172" spans="2:43" s="3" customFormat="1" ht="18.75" hidden="1" customHeight="1" x14ac:dyDescent="0.3">
      <c r="B172" s="9"/>
      <c r="C172" s="8"/>
      <c r="D172" s="9"/>
      <c r="E172" s="8"/>
      <c r="F172" s="1"/>
      <c r="G172" s="1"/>
      <c r="H172" s="1"/>
      <c r="I172" s="1"/>
      <c r="J172" s="1"/>
      <c r="K172" s="1"/>
      <c r="L172" s="1"/>
      <c r="M172" s="21"/>
      <c r="N172" s="1"/>
      <c r="O172" s="1"/>
      <c r="P172" s="20"/>
      <c r="Q172" s="20"/>
      <c r="R172" s="20"/>
      <c r="S172" s="9"/>
      <c r="T172" s="1"/>
      <c r="U172" s="1"/>
      <c r="V172" s="1"/>
      <c r="W172" s="1"/>
      <c r="X172" s="8"/>
      <c r="Y172" s="1"/>
      <c r="Z172" s="1"/>
      <c r="AA172" s="1"/>
      <c r="AB172" s="1"/>
      <c r="AC172" s="1"/>
      <c r="AD172" s="11"/>
      <c r="AE172" s="11"/>
      <c r="AF172" s="11"/>
      <c r="AG172" s="11"/>
      <c r="AH172" s="11"/>
      <c r="AI172" s="19"/>
      <c r="AJ172" s="6"/>
      <c r="AK172" s="7"/>
      <c r="AL172" s="15"/>
      <c r="AM172" s="6"/>
      <c r="AN172" s="16"/>
      <c r="AO172" s="10">
        <v>43759</v>
      </c>
      <c r="AQ172" s="2"/>
    </row>
    <row r="173" spans="2:43" s="3" customFormat="1" ht="18.75" hidden="1" customHeight="1" x14ac:dyDescent="0.3">
      <c r="B173" s="9"/>
      <c r="C173" s="8"/>
      <c r="D173" s="9"/>
      <c r="E173" s="8"/>
      <c r="F173" s="1"/>
      <c r="G173" s="1"/>
      <c r="H173" s="1"/>
      <c r="I173" s="1"/>
      <c r="J173" s="1"/>
      <c r="K173" s="1"/>
      <c r="L173" s="1"/>
      <c r="M173" s="21"/>
      <c r="N173" s="1"/>
      <c r="O173" s="1"/>
      <c r="P173" s="20"/>
      <c r="Q173" s="20"/>
      <c r="R173" s="20"/>
      <c r="S173" s="9"/>
      <c r="T173" s="1"/>
      <c r="U173" s="1"/>
      <c r="V173" s="1"/>
      <c r="W173" s="1"/>
      <c r="X173" s="8"/>
      <c r="Y173" s="1"/>
      <c r="Z173" s="1"/>
      <c r="AA173" s="1"/>
      <c r="AB173" s="1"/>
      <c r="AC173" s="1"/>
      <c r="AD173" s="11"/>
      <c r="AE173" s="11"/>
      <c r="AF173" s="11"/>
      <c r="AG173" s="11"/>
      <c r="AH173" s="11"/>
      <c r="AI173" s="19"/>
      <c r="AJ173" s="6"/>
      <c r="AK173" s="7"/>
      <c r="AL173" s="15"/>
      <c r="AM173" s="6"/>
      <c r="AN173" s="16"/>
      <c r="AO173" s="10">
        <v>43760</v>
      </c>
      <c r="AQ173" s="2"/>
    </row>
    <row r="174" spans="2:43" s="3" customFormat="1" ht="18.75" hidden="1" customHeight="1" x14ac:dyDescent="0.3">
      <c r="B174" s="9"/>
      <c r="C174" s="8"/>
      <c r="D174" s="9"/>
      <c r="E174" s="8"/>
      <c r="F174" s="1"/>
      <c r="G174" s="1"/>
      <c r="H174" s="1"/>
      <c r="I174" s="1"/>
      <c r="J174" s="1"/>
      <c r="K174" s="1"/>
      <c r="L174" s="1"/>
      <c r="M174" s="21"/>
      <c r="N174" s="1"/>
      <c r="O174" s="1"/>
      <c r="P174" s="20"/>
      <c r="Q174" s="20"/>
      <c r="R174" s="20"/>
      <c r="S174" s="9"/>
      <c r="T174" s="1"/>
      <c r="U174" s="1"/>
      <c r="V174" s="1"/>
      <c r="W174" s="1"/>
      <c r="X174" s="8"/>
      <c r="Y174" s="1"/>
      <c r="Z174" s="1"/>
      <c r="AA174" s="1"/>
      <c r="AB174" s="1"/>
      <c r="AC174" s="1"/>
      <c r="AD174" s="11"/>
      <c r="AE174" s="11"/>
      <c r="AF174" s="11"/>
      <c r="AG174" s="11"/>
      <c r="AH174" s="11"/>
      <c r="AI174" s="19"/>
      <c r="AJ174" s="6"/>
      <c r="AK174" s="7"/>
      <c r="AL174" s="15"/>
      <c r="AM174" s="6"/>
      <c r="AN174" s="16"/>
      <c r="AO174" s="10">
        <v>43761</v>
      </c>
      <c r="AQ174" s="2"/>
    </row>
    <row r="175" spans="2:43" s="3" customFormat="1" ht="18.75" hidden="1" customHeight="1" x14ac:dyDescent="0.3">
      <c r="B175" s="9"/>
      <c r="C175" s="8"/>
      <c r="D175" s="9"/>
      <c r="E175" s="8"/>
      <c r="F175" s="1"/>
      <c r="G175" s="1"/>
      <c r="H175" s="1"/>
      <c r="I175" s="1"/>
      <c r="J175" s="1"/>
      <c r="K175" s="1"/>
      <c r="L175" s="1"/>
      <c r="M175" s="21"/>
      <c r="N175" s="1"/>
      <c r="O175" s="1"/>
      <c r="P175" s="20"/>
      <c r="Q175" s="20"/>
      <c r="R175" s="20"/>
      <c r="S175" s="9"/>
      <c r="T175" s="1"/>
      <c r="U175" s="1"/>
      <c r="V175" s="1"/>
      <c r="W175" s="1"/>
      <c r="X175" s="8"/>
      <c r="Y175" s="1"/>
      <c r="Z175" s="1"/>
      <c r="AA175" s="1"/>
      <c r="AB175" s="1"/>
      <c r="AC175" s="1"/>
      <c r="AD175" s="11"/>
      <c r="AE175" s="11"/>
      <c r="AF175" s="11"/>
      <c r="AG175" s="11"/>
      <c r="AH175" s="11"/>
      <c r="AI175" s="19"/>
      <c r="AJ175" s="6"/>
      <c r="AK175" s="7"/>
      <c r="AL175" s="15"/>
      <c r="AM175" s="6"/>
      <c r="AN175" s="16"/>
      <c r="AO175" s="10">
        <v>43762</v>
      </c>
      <c r="AQ175" s="2"/>
    </row>
    <row r="176" spans="2:43" s="3" customFormat="1" ht="18.75" hidden="1" customHeight="1" x14ac:dyDescent="0.3">
      <c r="B176" s="9"/>
      <c r="C176" s="8"/>
      <c r="D176" s="9"/>
      <c r="E176" s="8"/>
      <c r="F176" s="1"/>
      <c r="G176" s="1"/>
      <c r="H176" s="1"/>
      <c r="I176" s="1"/>
      <c r="J176" s="1"/>
      <c r="K176" s="1"/>
      <c r="L176" s="1"/>
      <c r="M176" s="21"/>
      <c r="N176" s="1"/>
      <c r="O176" s="1"/>
      <c r="P176" s="20"/>
      <c r="Q176" s="20"/>
      <c r="R176" s="20"/>
      <c r="S176" s="9"/>
      <c r="T176" s="1"/>
      <c r="U176" s="1"/>
      <c r="V176" s="1"/>
      <c r="W176" s="1"/>
      <c r="X176" s="8"/>
      <c r="Y176" s="1"/>
      <c r="Z176" s="1"/>
      <c r="AA176" s="1"/>
      <c r="AB176" s="1"/>
      <c r="AC176" s="1"/>
      <c r="AD176" s="11"/>
      <c r="AE176" s="11"/>
      <c r="AF176" s="11"/>
      <c r="AG176" s="11"/>
      <c r="AH176" s="11"/>
      <c r="AI176" s="19"/>
      <c r="AJ176" s="6"/>
      <c r="AK176" s="7"/>
      <c r="AL176" s="15"/>
      <c r="AM176" s="6"/>
      <c r="AN176" s="16"/>
      <c r="AO176" s="10">
        <v>43763</v>
      </c>
      <c r="AQ176" s="2"/>
    </row>
    <row r="177" spans="2:43" s="3" customFormat="1" ht="18.75" hidden="1" customHeight="1" x14ac:dyDescent="0.3">
      <c r="B177" s="9"/>
      <c r="C177" s="8"/>
      <c r="D177" s="9"/>
      <c r="E177" s="8"/>
      <c r="F177" s="1"/>
      <c r="G177" s="1"/>
      <c r="H177" s="1"/>
      <c r="I177" s="1"/>
      <c r="J177" s="1"/>
      <c r="K177" s="1"/>
      <c r="L177" s="1"/>
      <c r="M177" s="21"/>
      <c r="N177" s="1"/>
      <c r="O177" s="1"/>
      <c r="P177" s="20"/>
      <c r="Q177" s="20"/>
      <c r="R177" s="20"/>
      <c r="S177" s="9"/>
      <c r="T177" s="1"/>
      <c r="U177" s="1"/>
      <c r="V177" s="1"/>
      <c r="W177" s="1"/>
      <c r="X177" s="8"/>
      <c r="Y177" s="1"/>
      <c r="Z177" s="1"/>
      <c r="AA177" s="1"/>
      <c r="AB177" s="1"/>
      <c r="AC177" s="1"/>
      <c r="AD177" s="11"/>
      <c r="AE177" s="11"/>
      <c r="AF177" s="11"/>
      <c r="AG177" s="11"/>
      <c r="AH177" s="11"/>
      <c r="AI177" s="19"/>
      <c r="AJ177" s="6"/>
      <c r="AK177" s="7"/>
      <c r="AL177" s="15"/>
      <c r="AM177" s="6"/>
      <c r="AN177" s="16"/>
      <c r="AO177" s="10">
        <v>43764</v>
      </c>
      <c r="AQ177" s="2"/>
    </row>
    <row r="178" spans="2:43" s="3" customFormat="1" ht="18.75" hidden="1" customHeight="1" x14ac:dyDescent="0.3">
      <c r="B178" s="9"/>
      <c r="C178" s="8"/>
      <c r="D178" s="9"/>
      <c r="E178" s="8"/>
      <c r="F178" s="1"/>
      <c r="G178" s="1"/>
      <c r="H178" s="1"/>
      <c r="I178" s="1"/>
      <c r="J178" s="1"/>
      <c r="K178" s="1"/>
      <c r="L178" s="1"/>
      <c r="M178" s="21"/>
      <c r="N178" s="1"/>
      <c r="O178" s="1"/>
      <c r="P178" s="20"/>
      <c r="Q178" s="20"/>
      <c r="R178" s="20"/>
      <c r="S178" s="9"/>
      <c r="T178" s="1"/>
      <c r="U178" s="1"/>
      <c r="V178" s="1"/>
      <c r="W178" s="1"/>
      <c r="X178" s="8"/>
      <c r="Y178" s="1"/>
      <c r="Z178" s="1"/>
      <c r="AA178" s="1"/>
      <c r="AB178" s="1"/>
      <c r="AC178" s="1"/>
      <c r="AD178" s="11"/>
      <c r="AE178" s="11"/>
      <c r="AF178" s="11"/>
      <c r="AG178" s="11"/>
      <c r="AH178" s="11"/>
      <c r="AI178" s="19"/>
      <c r="AJ178" s="6"/>
      <c r="AK178" s="7"/>
      <c r="AL178" s="15"/>
      <c r="AM178" s="6"/>
      <c r="AN178" s="16"/>
      <c r="AO178" s="10">
        <v>43765</v>
      </c>
      <c r="AQ178" s="2"/>
    </row>
    <row r="179" spans="2:43" s="3" customFormat="1" ht="18.75" hidden="1" customHeight="1" x14ac:dyDescent="0.3">
      <c r="B179" s="9"/>
      <c r="C179" s="8"/>
      <c r="D179" s="9"/>
      <c r="E179" s="8"/>
      <c r="F179" s="1"/>
      <c r="G179" s="1"/>
      <c r="H179" s="1"/>
      <c r="I179" s="1"/>
      <c r="J179" s="1"/>
      <c r="K179" s="1"/>
      <c r="L179" s="1"/>
      <c r="M179" s="21"/>
      <c r="N179" s="1"/>
      <c r="O179" s="1"/>
      <c r="P179" s="20"/>
      <c r="Q179" s="20"/>
      <c r="R179" s="20"/>
      <c r="S179" s="9"/>
      <c r="T179" s="1"/>
      <c r="U179" s="1"/>
      <c r="V179" s="1"/>
      <c r="W179" s="1"/>
      <c r="X179" s="8"/>
      <c r="Y179" s="1"/>
      <c r="Z179" s="1"/>
      <c r="AA179" s="1"/>
      <c r="AB179" s="1"/>
      <c r="AC179" s="1"/>
      <c r="AD179" s="11"/>
      <c r="AE179" s="11"/>
      <c r="AF179" s="11"/>
      <c r="AG179" s="11"/>
      <c r="AH179" s="11"/>
      <c r="AI179" s="19"/>
      <c r="AJ179" s="6"/>
      <c r="AK179" s="7"/>
      <c r="AL179" s="15"/>
      <c r="AM179" s="6"/>
      <c r="AN179" s="16"/>
      <c r="AO179" s="10">
        <v>43766</v>
      </c>
      <c r="AQ179" s="2"/>
    </row>
    <row r="180" spans="2:43" s="3" customFormat="1" ht="18.75" hidden="1" customHeight="1" x14ac:dyDescent="0.3">
      <c r="B180" s="9"/>
      <c r="C180" s="8"/>
      <c r="D180" s="9"/>
      <c r="E180" s="8"/>
      <c r="F180" s="1"/>
      <c r="G180" s="1"/>
      <c r="H180" s="1"/>
      <c r="I180" s="1"/>
      <c r="J180" s="1"/>
      <c r="K180" s="1"/>
      <c r="L180" s="1"/>
      <c r="M180" s="21"/>
      <c r="N180" s="1"/>
      <c r="O180" s="1"/>
      <c r="P180" s="20"/>
      <c r="Q180" s="20"/>
      <c r="R180" s="20"/>
      <c r="S180" s="9"/>
      <c r="T180" s="1"/>
      <c r="U180" s="1"/>
      <c r="V180" s="1"/>
      <c r="W180" s="1"/>
      <c r="X180" s="8"/>
      <c r="Y180" s="1"/>
      <c r="Z180" s="1"/>
      <c r="AA180" s="1"/>
      <c r="AB180" s="1"/>
      <c r="AC180" s="1"/>
      <c r="AD180" s="11"/>
      <c r="AE180" s="11"/>
      <c r="AF180" s="11"/>
      <c r="AG180" s="11"/>
      <c r="AH180" s="11"/>
      <c r="AI180" s="19"/>
      <c r="AJ180" s="6"/>
      <c r="AK180" s="7"/>
      <c r="AL180" s="15"/>
      <c r="AM180" s="6"/>
      <c r="AN180" s="16"/>
      <c r="AO180" s="10">
        <v>43767</v>
      </c>
      <c r="AQ180" s="2"/>
    </row>
    <row r="181" spans="2:43" s="3" customFormat="1" ht="18.75" hidden="1" customHeight="1" x14ac:dyDescent="0.3">
      <c r="B181" s="9"/>
      <c r="C181" s="8"/>
      <c r="D181" s="9"/>
      <c r="E181" s="8"/>
      <c r="F181" s="1"/>
      <c r="G181" s="1"/>
      <c r="H181" s="1"/>
      <c r="I181" s="1"/>
      <c r="J181" s="1"/>
      <c r="K181" s="1"/>
      <c r="L181" s="1"/>
      <c r="M181" s="21"/>
      <c r="N181" s="1"/>
      <c r="O181" s="1"/>
      <c r="P181" s="20"/>
      <c r="Q181" s="20"/>
      <c r="R181" s="20"/>
      <c r="S181" s="9"/>
      <c r="T181" s="1"/>
      <c r="U181" s="1"/>
      <c r="V181" s="1"/>
      <c r="W181" s="1"/>
      <c r="X181" s="8"/>
      <c r="Y181" s="1"/>
      <c r="Z181" s="1"/>
      <c r="AA181" s="1"/>
      <c r="AB181" s="1"/>
      <c r="AC181" s="1"/>
      <c r="AD181" s="11"/>
      <c r="AE181" s="11"/>
      <c r="AF181" s="11"/>
      <c r="AG181" s="11"/>
      <c r="AH181" s="11"/>
      <c r="AI181" s="19"/>
      <c r="AJ181" s="6"/>
      <c r="AK181" s="7"/>
      <c r="AL181" s="15"/>
      <c r="AM181" s="6"/>
      <c r="AN181" s="16"/>
      <c r="AO181" s="10">
        <v>43768</v>
      </c>
      <c r="AQ181" s="2"/>
    </row>
    <row r="182" spans="2:43" s="3" customFormat="1" ht="18.75" hidden="1" customHeight="1" x14ac:dyDescent="0.3">
      <c r="B182" s="9"/>
      <c r="C182" s="8"/>
      <c r="D182" s="9"/>
      <c r="E182" s="8"/>
      <c r="F182" s="1"/>
      <c r="G182" s="1"/>
      <c r="H182" s="1"/>
      <c r="I182" s="1"/>
      <c r="J182" s="1"/>
      <c r="K182" s="1"/>
      <c r="L182" s="1"/>
      <c r="M182" s="21"/>
      <c r="N182" s="1"/>
      <c r="O182" s="1"/>
      <c r="P182" s="20"/>
      <c r="Q182" s="20"/>
      <c r="R182" s="20"/>
      <c r="S182" s="9"/>
      <c r="T182" s="1"/>
      <c r="U182" s="1"/>
      <c r="V182" s="1"/>
      <c r="W182" s="1"/>
      <c r="X182" s="8"/>
      <c r="Y182" s="1"/>
      <c r="Z182" s="1"/>
      <c r="AA182" s="1"/>
      <c r="AB182" s="1"/>
      <c r="AC182" s="1"/>
      <c r="AD182" s="11"/>
      <c r="AE182" s="11"/>
      <c r="AF182" s="11"/>
      <c r="AG182" s="11"/>
      <c r="AH182" s="11"/>
      <c r="AI182" s="19"/>
      <c r="AJ182" s="6"/>
      <c r="AK182" s="7"/>
      <c r="AL182" s="15"/>
      <c r="AM182" s="6"/>
      <c r="AN182" s="16"/>
      <c r="AO182" s="10">
        <v>43769</v>
      </c>
      <c r="AQ182" s="2"/>
    </row>
    <row r="183" spans="2:43" s="3" customFormat="1" ht="18.75" hidden="1" customHeight="1" x14ac:dyDescent="0.3">
      <c r="B183" s="9"/>
      <c r="C183" s="8"/>
      <c r="D183" s="9"/>
      <c r="E183" s="8"/>
      <c r="F183" s="1"/>
      <c r="G183" s="1"/>
      <c r="H183" s="1"/>
      <c r="I183" s="1"/>
      <c r="J183" s="1"/>
      <c r="K183" s="1"/>
      <c r="L183" s="1"/>
      <c r="M183" s="21"/>
      <c r="N183" s="1"/>
      <c r="O183" s="1"/>
      <c r="P183" s="20"/>
      <c r="Q183" s="20"/>
      <c r="R183" s="20"/>
      <c r="S183" s="9"/>
      <c r="T183" s="1"/>
      <c r="U183" s="1"/>
      <c r="V183" s="1"/>
      <c r="W183" s="1"/>
      <c r="X183" s="8"/>
      <c r="Y183" s="1"/>
      <c r="Z183" s="1"/>
      <c r="AA183" s="1"/>
      <c r="AB183" s="1"/>
      <c r="AC183" s="1"/>
      <c r="AD183" s="11"/>
      <c r="AE183" s="11"/>
      <c r="AF183" s="11"/>
      <c r="AG183" s="11"/>
      <c r="AH183" s="11"/>
      <c r="AI183" s="19"/>
      <c r="AJ183" s="6"/>
      <c r="AK183" s="7"/>
      <c r="AL183" s="15"/>
      <c r="AM183" s="6"/>
      <c r="AN183" s="16"/>
      <c r="AO183" s="10">
        <v>43770</v>
      </c>
      <c r="AQ183" s="2"/>
    </row>
    <row r="184" spans="2:43" s="3" customFormat="1" ht="18.75" hidden="1" customHeight="1" x14ac:dyDescent="0.3">
      <c r="B184" s="9"/>
      <c r="C184" s="8"/>
      <c r="D184" s="9"/>
      <c r="E184" s="8"/>
      <c r="F184" s="1"/>
      <c r="G184" s="1"/>
      <c r="H184" s="1"/>
      <c r="I184" s="1"/>
      <c r="J184" s="1"/>
      <c r="K184" s="1"/>
      <c r="L184" s="1"/>
      <c r="M184" s="21"/>
      <c r="N184" s="1"/>
      <c r="O184" s="1"/>
      <c r="P184" s="20"/>
      <c r="Q184" s="20"/>
      <c r="R184" s="20"/>
      <c r="S184" s="9"/>
      <c r="T184" s="1"/>
      <c r="U184" s="1"/>
      <c r="V184" s="1"/>
      <c r="W184" s="1"/>
      <c r="X184" s="8"/>
      <c r="Y184" s="1"/>
      <c r="Z184" s="1"/>
      <c r="AA184" s="1"/>
      <c r="AB184" s="1"/>
      <c r="AC184" s="1"/>
      <c r="AD184" s="11"/>
      <c r="AE184" s="11"/>
      <c r="AF184" s="11"/>
      <c r="AG184" s="11"/>
      <c r="AH184" s="11"/>
      <c r="AI184" s="19"/>
      <c r="AJ184" s="6"/>
      <c r="AK184" s="7"/>
      <c r="AL184" s="15"/>
      <c r="AM184" s="6"/>
      <c r="AN184" s="16"/>
      <c r="AO184" s="10">
        <v>43771</v>
      </c>
      <c r="AQ184" s="2"/>
    </row>
    <row r="185" spans="2:43" s="3" customFormat="1" ht="18.75" hidden="1" customHeight="1" x14ac:dyDescent="0.3">
      <c r="B185" s="9"/>
      <c r="C185" s="8"/>
      <c r="D185" s="9"/>
      <c r="E185" s="8"/>
      <c r="F185" s="1"/>
      <c r="G185" s="1"/>
      <c r="H185" s="1"/>
      <c r="I185" s="1"/>
      <c r="J185" s="1"/>
      <c r="K185" s="1"/>
      <c r="L185" s="1"/>
      <c r="M185" s="21"/>
      <c r="N185" s="1"/>
      <c r="O185" s="1"/>
      <c r="P185" s="20"/>
      <c r="Q185" s="20"/>
      <c r="R185" s="20"/>
      <c r="S185" s="9"/>
      <c r="T185" s="1"/>
      <c r="U185" s="1"/>
      <c r="V185" s="1"/>
      <c r="W185" s="1"/>
      <c r="X185" s="8"/>
      <c r="Y185" s="1"/>
      <c r="Z185" s="1"/>
      <c r="AA185" s="1"/>
      <c r="AB185" s="1"/>
      <c r="AC185" s="1"/>
      <c r="AD185" s="11"/>
      <c r="AE185" s="11"/>
      <c r="AF185" s="11"/>
      <c r="AG185" s="11"/>
      <c r="AH185" s="11"/>
      <c r="AI185" s="19"/>
      <c r="AJ185" s="6"/>
      <c r="AK185" s="7"/>
      <c r="AL185" s="15"/>
      <c r="AM185" s="6"/>
      <c r="AN185" s="16"/>
      <c r="AO185" s="10">
        <v>43772</v>
      </c>
      <c r="AQ185" s="2"/>
    </row>
    <row r="186" spans="2:43" s="3" customFormat="1" ht="18.75" hidden="1" customHeight="1" x14ac:dyDescent="0.3">
      <c r="B186" s="9"/>
      <c r="C186" s="8"/>
      <c r="D186" s="9"/>
      <c r="E186" s="8"/>
      <c r="F186" s="1"/>
      <c r="G186" s="1"/>
      <c r="H186" s="1"/>
      <c r="I186" s="1"/>
      <c r="J186" s="1"/>
      <c r="K186" s="1"/>
      <c r="L186" s="1"/>
      <c r="M186" s="21"/>
      <c r="N186" s="1"/>
      <c r="O186" s="1"/>
      <c r="P186" s="20"/>
      <c r="Q186" s="20"/>
      <c r="R186" s="20"/>
      <c r="S186" s="9"/>
      <c r="T186" s="1"/>
      <c r="U186" s="1"/>
      <c r="V186" s="1"/>
      <c r="W186" s="1"/>
      <c r="X186" s="8"/>
      <c r="Y186" s="1"/>
      <c r="Z186" s="1"/>
      <c r="AA186" s="1"/>
      <c r="AB186" s="1"/>
      <c r="AC186" s="1"/>
      <c r="AD186" s="11"/>
      <c r="AE186" s="11"/>
      <c r="AF186" s="11"/>
      <c r="AG186" s="11"/>
      <c r="AH186" s="11"/>
      <c r="AI186" s="19"/>
      <c r="AJ186" s="6"/>
      <c r="AK186" s="7"/>
      <c r="AL186" s="15"/>
      <c r="AM186" s="6"/>
      <c r="AN186" s="16"/>
      <c r="AO186" s="10">
        <v>43773</v>
      </c>
      <c r="AQ186" s="2"/>
    </row>
    <row r="187" spans="2:43" s="3" customFormat="1" ht="18.75" hidden="1" customHeight="1" x14ac:dyDescent="0.3">
      <c r="B187" s="9"/>
      <c r="C187" s="8"/>
      <c r="D187" s="9"/>
      <c r="E187" s="8"/>
      <c r="F187" s="1"/>
      <c r="G187" s="1"/>
      <c r="H187" s="1"/>
      <c r="I187" s="1"/>
      <c r="J187" s="1"/>
      <c r="K187" s="1"/>
      <c r="L187" s="1"/>
      <c r="M187" s="21"/>
      <c r="N187" s="1"/>
      <c r="O187" s="1"/>
      <c r="P187" s="20"/>
      <c r="Q187" s="20"/>
      <c r="R187" s="20"/>
      <c r="S187" s="9"/>
      <c r="T187" s="1"/>
      <c r="U187" s="1"/>
      <c r="V187" s="1"/>
      <c r="W187" s="1"/>
      <c r="X187" s="8"/>
      <c r="Y187" s="1"/>
      <c r="Z187" s="1"/>
      <c r="AA187" s="1"/>
      <c r="AB187" s="1"/>
      <c r="AC187" s="1"/>
      <c r="AD187" s="11"/>
      <c r="AE187" s="11"/>
      <c r="AF187" s="11"/>
      <c r="AG187" s="11"/>
      <c r="AH187" s="11"/>
      <c r="AI187" s="19"/>
      <c r="AJ187" s="6"/>
      <c r="AK187" s="7"/>
      <c r="AL187" s="15"/>
      <c r="AM187" s="6"/>
      <c r="AN187" s="16"/>
      <c r="AO187" s="10">
        <v>43774</v>
      </c>
      <c r="AQ187" s="2"/>
    </row>
    <row r="188" spans="2:43" s="3" customFormat="1" ht="18.75" hidden="1" customHeight="1" x14ac:dyDescent="0.3">
      <c r="B188" s="9"/>
      <c r="C188" s="8"/>
      <c r="D188" s="9"/>
      <c r="E188" s="8"/>
      <c r="F188" s="1"/>
      <c r="G188" s="1"/>
      <c r="H188" s="1"/>
      <c r="I188" s="1"/>
      <c r="J188" s="1"/>
      <c r="K188" s="1"/>
      <c r="L188" s="1"/>
      <c r="M188" s="21"/>
      <c r="N188" s="1"/>
      <c r="O188" s="1"/>
      <c r="P188" s="20"/>
      <c r="Q188" s="20"/>
      <c r="R188" s="20"/>
      <c r="S188" s="9"/>
      <c r="T188" s="1"/>
      <c r="U188" s="1"/>
      <c r="V188" s="1"/>
      <c r="W188" s="1"/>
      <c r="X188" s="8"/>
      <c r="Y188" s="1"/>
      <c r="Z188" s="1"/>
      <c r="AA188" s="1"/>
      <c r="AB188" s="1"/>
      <c r="AC188" s="1"/>
      <c r="AD188" s="11"/>
      <c r="AE188" s="11"/>
      <c r="AF188" s="11"/>
      <c r="AG188" s="11"/>
      <c r="AH188" s="11"/>
      <c r="AI188" s="19"/>
      <c r="AJ188" s="6"/>
      <c r="AK188" s="7"/>
      <c r="AL188" s="15"/>
      <c r="AM188" s="6"/>
      <c r="AN188" s="16"/>
      <c r="AO188" s="10">
        <v>43775</v>
      </c>
      <c r="AQ188" s="2"/>
    </row>
    <row r="189" spans="2:43" s="3" customFormat="1" ht="18.75" hidden="1" customHeight="1" x14ac:dyDescent="0.3">
      <c r="B189" s="9"/>
      <c r="C189" s="8"/>
      <c r="D189" s="9"/>
      <c r="E189" s="8"/>
      <c r="F189" s="1"/>
      <c r="G189" s="1"/>
      <c r="H189" s="1"/>
      <c r="I189" s="1"/>
      <c r="J189" s="1"/>
      <c r="K189" s="1"/>
      <c r="L189" s="1"/>
      <c r="M189" s="21"/>
      <c r="N189" s="1"/>
      <c r="O189" s="1"/>
      <c r="P189" s="20"/>
      <c r="Q189" s="20"/>
      <c r="R189" s="20"/>
      <c r="S189" s="9"/>
      <c r="T189" s="1"/>
      <c r="U189" s="1"/>
      <c r="V189" s="1"/>
      <c r="W189" s="1"/>
      <c r="X189" s="8"/>
      <c r="Y189" s="1"/>
      <c r="Z189" s="1"/>
      <c r="AA189" s="1"/>
      <c r="AB189" s="1"/>
      <c r="AC189" s="1"/>
      <c r="AD189" s="11"/>
      <c r="AE189" s="11"/>
      <c r="AF189" s="11"/>
      <c r="AG189" s="11"/>
      <c r="AH189" s="11"/>
      <c r="AI189" s="19"/>
      <c r="AJ189" s="6"/>
      <c r="AK189" s="7"/>
      <c r="AL189" s="15"/>
      <c r="AM189" s="6"/>
      <c r="AN189" s="16"/>
      <c r="AO189" s="10">
        <v>43776</v>
      </c>
      <c r="AQ189" s="2"/>
    </row>
    <row r="190" spans="2:43" s="3" customFormat="1" ht="18.75" hidden="1" customHeight="1" x14ac:dyDescent="0.3">
      <c r="B190" s="9"/>
      <c r="C190" s="8"/>
      <c r="D190" s="9"/>
      <c r="E190" s="8"/>
      <c r="F190" s="1"/>
      <c r="G190" s="1"/>
      <c r="H190" s="1"/>
      <c r="I190" s="1"/>
      <c r="J190" s="1"/>
      <c r="K190" s="1"/>
      <c r="L190" s="1"/>
      <c r="M190" s="21"/>
      <c r="N190" s="1"/>
      <c r="O190" s="1"/>
      <c r="P190" s="20"/>
      <c r="Q190" s="20"/>
      <c r="R190" s="20"/>
      <c r="S190" s="9"/>
      <c r="T190" s="1"/>
      <c r="U190" s="1"/>
      <c r="V190" s="1"/>
      <c r="W190" s="1"/>
      <c r="X190" s="8"/>
      <c r="Y190" s="1"/>
      <c r="Z190" s="1"/>
      <c r="AA190" s="1"/>
      <c r="AB190" s="1"/>
      <c r="AC190" s="1"/>
      <c r="AD190" s="11"/>
      <c r="AE190" s="11"/>
      <c r="AF190" s="11"/>
      <c r="AG190" s="11"/>
      <c r="AH190" s="11"/>
      <c r="AI190" s="19"/>
      <c r="AJ190" s="6"/>
      <c r="AK190" s="7"/>
      <c r="AL190" s="15"/>
      <c r="AM190" s="6"/>
      <c r="AN190" s="16"/>
      <c r="AO190" s="10">
        <v>43777</v>
      </c>
      <c r="AQ190" s="2"/>
    </row>
    <row r="191" spans="2:43" s="3" customFormat="1" ht="18.75" hidden="1" customHeight="1" x14ac:dyDescent="0.3">
      <c r="B191" s="9"/>
      <c r="C191" s="8"/>
      <c r="D191" s="9"/>
      <c r="E191" s="8"/>
      <c r="F191" s="1"/>
      <c r="G191" s="1"/>
      <c r="H191" s="1"/>
      <c r="I191" s="1"/>
      <c r="J191" s="1"/>
      <c r="K191" s="1"/>
      <c r="L191" s="1"/>
      <c r="M191" s="21"/>
      <c r="N191" s="1"/>
      <c r="O191" s="1"/>
      <c r="P191" s="20"/>
      <c r="Q191" s="20"/>
      <c r="R191" s="20"/>
      <c r="S191" s="9"/>
      <c r="T191" s="1"/>
      <c r="U191" s="1"/>
      <c r="V191" s="1"/>
      <c r="W191" s="1"/>
      <c r="X191" s="8"/>
      <c r="Y191" s="1"/>
      <c r="Z191" s="1"/>
      <c r="AA191" s="1"/>
      <c r="AB191" s="1"/>
      <c r="AC191" s="1"/>
      <c r="AD191" s="11"/>
      <c r="AE191" s="11"/>
      <c r="AF191" s="11"/>
      <c r="AG191" s="11"/>
      <c r="AH191" s="11"/>
      <c r="AI191" s="19"/>
      <c r="AJ191" s="6"/>
      <c r="AK191" s="7"/>
      <c r="AL191" s="15"/>
      <c r="AM191" s="6"/>
      <c r="AN191" s="16"/>
      <c r="AO191" s="10">
        <v>43778</v>
      </c>
      <c r="AQ191" s="2"/>
    </row>
    <row r="192" spans="2:43" s="3" customFormat="1" ht="18.75" hidden="1" customHeight="1" x14ac:dyDescent="0.3">
      <c r="B192" s="9"/>
      <c r="C192" s="8"/>
      <c r="D192" s="9"/>
      <c r="E192" s="8"/>
      <c r="F192" s="1"/>
      <c r="G192" s="1"/>
      <c r="H192" s="1"/>
      <c r="I192" s="1"/>
      <c r="J192" s="1"/>
      <c r="K192" s="1"/>
      <c r="L192" s="1"/>
      <c r="M192" s="21"/>
      <c r="N192" s="1"/>
      <c r="O192" s="1"/>
      <c r="P192" s="20"/>
      <c r="Q192" s="20"/>
      <c r="R192" s="20"/>
      <c r="S192" s="9"/>
      <c r="T192" s="1"/>
      <c r="U192" s="1"/>
      <c r="V192" s="1"/>
      <c r="W192" s="1"/>
      <c r="X192" s="8"/>
      <c r="Y192" s="1"/>
      <c r="Z192" s="1"/>
      <c r="AA192" s="1"/>
      <c r="AB192" s="1"/>
      <c r="AC192" s="1"/>
      <c r="AD192" s="11"/>
      <c r="AE192" s="11"/>
      <c r="AF192" s="11"/>
      <c r="AG192" s="11"/>
      <c r="AH192" s="11"/>
      <c r="AI192" s="19"/>
      <c r="AJ192" s="6"/>
      <c r="AK192" s="7"/>
      <c r="AL192" s="15"/>
      <c r="AM192" s="6"/>
      <c r="AN192" s="16"/>
      <c r="AO192" s="10">
        <v>43779</v>
      </c>
      <c r="AQ192" s="2"/>
    </row>
    <row r="193" spans="2:43" s="3" customFormat="1" ht="18.75" hidden="1" customHeight="1" x14ac:dyDescent="0.3">
      <c r="B193" s="9"/>
      <c r="C193" s="8"/>
      <c r="D193" s="9"/>
      <c r="E193" s="8"/>
      <c r="F193" s="1"/>
      <c r="G193" s="1"/>
      <c r="H193" s="1"/>
      <c r="I193" s="1"/>
      <c r="J193" s="1"/>
      <c r="K193" s="1"/>
      <c r="L193" s="1"/>
      <c r="M193" s="21"/>
      <c r="N193" s="1"/>
      <c r="O193" s="1"/>
      <c r="P193" s="20"/>
      <c r="Q193" s="20"/>
      <c r="R193" s="20"/>
      <c r="S193" s="9"/>
      <c r="T193" s="1"/>
      <c r="U193" s="1"/>
      <c r="V193" s="1"/>
      <c r="W193" s="1"/>
      <c r="X193" s="8"/>
      <c r="Y193" s="1"/>
      <c r="Z193" s="1"/>
      <c r="AA193" s="1"/>
      <c r="AB193" s="1"/>
      <c r="AC193" s="1"/>
      <c r="AD193" s="11"/>
      <c r="AE193" s="11"/>
      <c r="AF193" s="11"/>
      <c r="AG193" s="11"/>
      <c r="AH193" s="11"/>
      <c r="AI193" s="19"/>
      <c r="AJ193" s="6"/>
      <c r="AK193" s="7"/>
      <c r="AL193" s="15"/>
      <c r="AM193" s="6"/>
      <c r="AN193" s="16"/>
      <c r="AO193" s="10">
        <v>43780</v>
      </c>
      <c r="AQ193" s="2"/>
    </row>
    <row r="194" spans="2:43" s="3" customFormat="1" ht="18.75" hidden="1" customHeight="1" x14ac:dyDescent="0.3">
      <c r="B194" s="9"/>
      <c r="C194" s="8"/>
      <c r="D194" s="9"/>
      <c r="E194" s="8"/>
      <c r="F194" s="1"/>
      <c r="G194" s="1"/>
      <c r="H194" s="1"/>
      <c r="I194" s="1"/>
      <c r="J194" s="1"/>
      <c r="K194" s="1"/>
      <c r="L194" s="1"/>
      <c r="M194" s="21"/>
      <c r="N194" s="1"/>
      <c r="O194" s="1"/>
      <c r="P194" s="20"/>
      <c r="Q194" s="20"/>
      <c r="R194" s="20"/>
      <c r="S194" s="9"/>
      <c r="T194" s="1"/>
      <c r="U194" s="1"/>
      <c r="V194" s="1"/>
      <c r="W194" s="1"/>
      <c r="X194" s="8"/>
      <c r="Y194" s="1"/>
      <c r="Z194" s="1"/>
      <c r="AA194" s="1"/>
      <c r="AB194" s="1"/>
      <c r="AC194" s="1"/>
      <c r="AD194" s="11"/>
      <c r="AE194" s="11"/>
      <c r="AF194" s="11"/>
      <c r="AG194" s="11"/>
      <c r="AH194" s="11"/>
      <c r="AI194" s="19"/>
      <c r="AJ194" s="6"/>
      <c r="AK194" s="7"/>
      <c r="AL194" s="15"/>
      <c r="AM194" s="6"/>
      <c r="AN194" s="16"/>
      <c r="AO194" s="10">
        <v>43781</v>
      </c>
      <c r="AQ194" s="2"/>
    </row>
    <row r="195" spans="2:43" s="3" customFormat="1" ht="18.75" hidden="1" customHeight="1" x14ac:dyDescent="0.3">
      <c r="B195" s="9"/>
      <c r="C195" s="8"/>
      <c r="D195" s="9"/>
      <c r="E195" s="8"/>
      <c r="F195" s="1"/>
      <c r="G195" s="1"/>
      <c r="H195" s="1"/>
      <c r="I195" s="1"/>
      <c r="J195" s="1"/>
      <c r="K195" s="1"/>
      <c r="L195" s="1"/>
      <c r="M195" s="21"/>
      <c r="N195" s="1"/>
      <c r="O195" s="1"/>
      <c r="P195" s="20"/>
      <c r="Q195" s="20"/>
      <c r="R195" s="20"/>
      <c r="S195" s="9"/>
      <c r="T195" s="1"/>
      <c r="U195" s="1"/>
      <c r="V195" s="1"/>
      <c r="W195" s="1"/>
      <c r="X195" s="8"/>
      <c r="Y195" s="1"/>
      <c r="Z195" s="1"/>
      <c r="AA195" s="1"/>
      <c r="AB195" s="1"/>
      <c r="AC195" s="1"/>
      <c r="AD195" s="11"/>
      <c r="AE195" s="11"/>
      <c r="AF195" s="11"/>
      <c r="AG195" s="11"/>
      <c r="AH195" s="11"/>
      <c r="AI195" s="19"/>
      <c r="AJ195" s="6"/>
      <c r="AK195" s="7"/>
      <c r="AL195" s="15"/>
      <c r="AM195" s="6"/>
      <c r="AN195" s="16"/>
      <c r="AO195" s="10">
        <v>43782</v>
      </c>
      <c r="AQ195" s="2"/>
    </row>
    <row r="196" spans="2:43" s="3" customFormat="1" ht="18.75" hidden="1" customHeight="1" x14ac:dyDescent="0.3">
      <c r="B196" s="9"/>
      <c r="C196" s="8"/>
      <c r="D196" s="9"/>
      <c r="E196" s="8"/>
      <c r="F196" s="1"/>
      <c r="G196" s="1"/>
      <c r="H196" s="1"/>
      <c r="I196" s="1"/>
      <c r="J196" s="1"/>
      <c r="K196" s="1"/>
      <c r="L196" s="1"/>
      <c r="M196" s="21"/>
      <c r="N196" s="1"/>
      <c r="O196" s="1"/>
      <c r="P196" s="20"/>
      <c r="Q196" s="20"/>
      <c r="R196" s="20"/>
      <c r="S196" s="9"/>
      <c r="T196" s="1"/>
      <c r="U196" s="1"/>
      <c r="V196" s="1"/>
      <c r="W196" s="1"/>
      <c r="X196" s="8"/>
      <c r="Y196" s="1"/>
      <c r="Z196" s="1"/>
      <c r="AA196" s="1"/>
      <c r="AB196" s="1"/>
      <c r="AC196" s="1"/>
      <c r="AD196" s="11"/>
      <c r="AE196" s="11"/>
      <c r="AF196" s="11"/>
      <c r="AG196" s="11"/>
      <c r="AH196" s="11"/>
      <c r="AI196" s="19"/>
      <c r="AJ196" s="6"/>
      <c r="AK196" s="7"/>
      <c r="AL196" s="15"/>
      <c r="AM196" s="6"/>
      <c r="AN196" s="16"/>
      <c r="AO196" s="10">
        <v>43783</v>
      </c>
      <c r="AQ196" s="2"/>
    </row>
    <row r="197" spans="2:43" s="3" customFormat="1" ht="18.75" hidden="1" customHeight="1" x14ac:dyDescent="0.3">
      <c r="B197" s="9"/>
      <c r="C197" s="8"/>
      <c r="D197" s="9"/>
      <c r="E197" s="8"/>
      <c r="F197" s="1"/>
      <c r="G197" s="1"/>
      <c r="H197" s="1"/>
      <c r="I197" s="1"/>
      <c r="J197" s="1"/>
      <c r="K197" s="1"/>
      <c r="L197" s="1"/>
      <c r="M197" s="21"/>
      <c r="N197" s="1"/>
      <c r="O197" s="1"/>
      <c r="P197" s="20"/>
      <c r="Q197" s="20"/>
      <c r="R197" s="20"/>
      <c r="S197" s="9"/>
      <c r="T197" s="1"/>
      <c r="U197" s="1"/>
      <c r="V197" s="1"/>
      <c r="W197" s="1"/>
      <c r="X197" s="8"/>
      <c r="Y197" s="1"/>
      <c r="Z197" s="1"/>
      <c r="AA197" s="1"/>
      <c r="AB197" s="1"/>
      <c r="AC197" s="1"/>
      <c r="AD197" s="11"/>
      <c r="AE197" s="11"/>
      <c r="AF197" s="11"/>
      <c r="AG197" s="11"/>
      <c r="AH197" s="11"/>
      <c r="AI197" s="19"/>
      <c r="AJ197" s="6"/>
      <c r="AK197" s="7"/>
      <c r="AL197" s="15"/>
      <c r="AM197" s="6"/>
      <c r="AN197" s="16"/>
      <c r="AO197" s="10">
        <v>43784</v>
      </c>
      <c r="AQ197" s="2"/>
    </row>
    <row r="198" spans="2:43" s="3" customFormat="1" ht="18.75" hidden="1" customHeight="1" x14ac:dyDescent="0.3">
      <c r="B198" s="9"/>
      <c r="C198" s="8"/>
      <c r="D198" s="9"/>
      <c r="E198" s="8"/>
      <c r="F198" s="1"/>
      <c r="G198" s="1"/>
      <c r="H198" s="1"/>
      <c r="I198" s="1"/>
      <c r="J198" s="1"/>
      <c r="K198" s="1"/>
      <c r="L198" s="1"/>
      <c r="M198" s="21"/>
      <c r="N198" s="1"/>
      <c r="O198" s="1"/>
      <c r="P198" s="20"/>
      <c r="Q198" s="20"/>
      <c r="R198" s="20"/>
      <c r="S198" s="9"/>
      <c r="T198" s="1"/>
      <c r="U198" s="1"/>
      <c r="V198" s="1"/>
      <c r="W198" s="1"/>
      <c r="X198" s="8"/>
      <c r="Y198" s="1"/>
      <c r="Z198" s="1"/>
      <c r="AA198" s="1"/>
      <c r="AB198" s="1"/>
      <c r="AC198" s="1"/>
      <c r="AD198" s="11"/>
      <c r="AE198" s="11"/>
      <c r="AF198" s="11"/>
      <c r="AG198" s="11"/>
      <c r="AH198" s="11"/>
      <c r="AI198" s="19"/>
      <c r="AJ198" s="6"/>
      <c r="AK198" s="7"/>
      <c r="AL198" s="15"/>
      <c r="AM198" s="6"/>
      <c r="AN198" s="16"/>
      <c r="AO198" s="10">
        <v>43785</v>
      </c>
      <c r="AQ198" s="2"/>
    </row>
    <row r="199" spans="2:43" s="3" customFormat="1" ht="18.75" hidden="1" customHeight="1" x14ac:dyDescent="0.3">
      <c r="B199" s="9"/>
      <c r="C199" s="8"/>
      <c r="D199" s="9"/>
      <c r="E199" s="8"/>
      <c r="F199" s="1"/>
      <c r="G199" s="1"/>
      <c r="H199" s="1"/>
      <c r="I199" s="1"/>
      <c r="J199" s="1"/>
      <c r="K199" s="1"/>
      <c r="L199" s="1"/>
      <c r="M199" s="21"/>
      <c r="N199" s="1"/>
      <c r="O199" s="1"/>
      <c r="P199" s="20"/>
      <c r="Q199" s="20"/>
      <c r="R199" s="20"/>
      <c r="S199" s="9"/>
      <c r="T199" s="1"/>
      <c r="U199" s="1"/>
      <c r="V199" s="1"/>
      <c r="W199" s="1"/>
      <c r="X199" s="8"/>
      <c r="Y199" s="1"/>
      <c r="Z199" s="1"/>
      <c r="AA199" s="1"/>
      <c r="AB199" s="1"/>
      <c r="AC199" s="1"/>
      <c r="AD199" s="11"/>
      <c r="AE199" s="11"/>
      <c r="AF199" s="11"/>
      <c r="AG199" s="11"/>
      <c r="AH199" s="11"/>
      <c r="AI199" s="19"/>
      <c r="AJ199" s="6"/>
      <c r="AK199" s="7"/>
      <c r="AL199" s="15"/>
      <c r="AM199" s="6"/>
      <c r="AN199" s="16"/>
      <c r="AO199" s="10">
        <v>43786</v>
      </c>
      <c r="AQ199" s="2"/>
    </row>
    <row r="200" spans="2:43" s="3" customFormat="1" ht="18.75" hidden="1" customHeight="1" x14ac:dyDescent="0.3">
      <c r="B200" s="9"/>
      <c r="C200" s="8"/>
      <c r="D200" s="9"/>
      <c r="E200" s="8"/>
      <c r="F200" s="1"/>
      <c r="G200" s="1"/>
      <c r="H200" s="1"/>
      <c r="I200" s="1"/>
      <c r="J200" s="1"/>
      <c r="K200" s="1"/>
      <c r="L200" s="1"/>
      <c r="M200" s="21"/>
      <c r="N200" s="1"/>
      <c r="O200" s="1"/>
      <c r="P200" s="20"/>
      <c r="Q200" s="20"/>
      <c r="R200" s="20"/>
      <c r="S200" s="9"/>
      <c r="T200" s="1"/>
      <c r="U200" s="1"/>
      <c r="V200" s="1"/>
      <c r="W200" s="1"/>
      <c r="X200" s="8"/>
      <c r="Y200" s="1"/>
      <c r="Z200" s="1"/>
      <c r="AA200" s="1"/>
      <c r="AB200" s="1"/>
      <c r="AC200" s="1"/>
      <c r="AD200" s="11"/>
      <c r="AE200" s="11"/>
      <c r="AF200" s="11"/>
      <c r="AG200" s="11"/>
      <c r="AH200" s="11"/>
      <c r="AI200" s="19"/>
      <c r="AJ200" s="6"/>
      <c r="AK200" s="7"/>
      <c r="AL200" s="15"/>
      <c r="AM200" s="6"/>
      <c r="AN200" s="16"/>
      <c r="AO200" s="10">
        <v>43787</v>
      </c>
      <c r="AQ200" s="2"/>
    </row>
    <row r="201" spans="2:43" s="3" customFormat="1" ht="18.75" hidden="1" customHeight="1" x14ac:dyDescent="0.3">
      <c r="B201" s="9"/>
      <c r="C201" s="8"/>
      <c r="D201" s="9"/>
      <c r="E201" s="8"/>
      <c r="F201" s="1"/>
      <c r="G201" s="1"/>
      <c r="H201" s="1"/>
      <c r="I201" s="1"/>
      <c r="J201" s="1"/>
      <c r="K201" s="1"/>
      <c r="L201" s="1"/>
      <c r="M201" s="21"/>
      <c r="N201" s="1"/>
      <c r="O201" s="1"/>
      <c r="P201" s="20"/>
      <c r="Q201" s="20"/>
      <c r="R201" s="20"/>
      <c r="S201" s="9"/>
      <c r="T201" s="1"/>
      <c r="U201" s="1"/>
      <c r="V201" s="1"/>
      <c r="W201" s="1"/>
      <c r="X201" s="8"/>
      <c r="Y201" s="1"/>
      <c r="Z201" s="1"/>
      <c r="AA201" s="1"/>
      <c r="AB201" s="1"/>
      <c r="AC201" s="1"/>
      <c r="AD201" s="11"/>
      <c r="AE201" s="11"/>
      <c r="AF201" s="11"/>
      <c r="AG201" s="11"/>
      <c r="AH201" s="11"/>
      <c r="AI201" s="19"/>
      <c r="AJ201" s="6"/>
      <c r="AK201" s="7"/>
      <c r="AL201" s="15"/>
      <c r="AM201" s="6"/>
      <c r="AN201" s="16"/>
      <c r="AO201" s="10">
        <v>43788</v>
      </c>
      <c r="AQ201" s="2"/>
    </row>
    <row r="202" spans="2:43" s="3" customFormat="1" ht="18.75" hidden="1" customHeight="1" x14ac:dyDescent="0.3">
      <c r="B202" s="9"/>
      <c r="C202" s="8"/>
      <c r="D202" s="9"/>
      <c r="E202" s="8"/>
      <c r="F202" s="1"/>
      <c r="G202" s="1"/>
      <c r="H202" s="1"/>
      <c r="I202" s="1"/>
      <c r="J202" s="1"/>
      <c r="K202" s="1"/>
      <c r="L202" s="1"/>
      <c r="M202" s="21"/>
      <c r="N202" s="1"/>
      <c r="O202" s="1"/>
      <c r="P202" s="20"/>
      <c r="Q202" s="20"/>
      <c r="R202" s="20"/>
      <c r="S202" s="9"/>
      <c r="T202" s="1"/>
      <c r="U202" s="1"/>
      <c r="V202" s="1"/>
      <c r="W202" s="1"/>
      <c r="X202" s="8"/>
      <c r="Y202" s="1"/>
      <c r="Z202" s="1"/>
      <c r="AA202" s="1"/>
      <c r="AB202" s="1"/>
      <c r="AC202" s="1"/>
      <c r="AD202" s="11"/>
      <c r="AE202" s="11"/>
      <c r="AF202" s="11"/>
      <c r="AG202" s="11"/>
      <c r="AH202" s="11"/>
      <c r="AI202" s="19"/>
      <c r="AJ202" s="6"/>
      <c r="AK202" s="7"/>
      <c r="AL202" s="15"/>
      <c r="AM202" s="6"/>
      <c r="AN202" s="16"/>
      <c r="AO202" s="10">
        <v>43789</v>
      </c>
      <c r="AQ202" s="2"/>
    </row>
    <row r="203" spans="2:43" s="3" customFormat="1" ht="18.75" hidden="1" customHeight="1" x14ac:dyDescent="0.3">
      <c r="B203" s="9"/>
      <c r="C203" s="8"/>
      <c r="D203" s="9"/>
      <c r="E203" s="8"/>
      <c r="F203" s="1"/>
      <c r="G203" s="1"/>
      <c r="H203" s="1"/>
      <c r="I203" s="1"/>
      <c r="J203" s="1"/>
      <c r="K203" s="1"/>
      <c r="L203" s="1"/>
      <c r="M203" s="21"/>
      <c r="N203" s="1"/>
      <c r="O203" s="1"/>
      <c r="P203" s="20"/>
      <c r="Q203" s="20"/>
      <c r="R203" s="20"/>
      <c r="S203" s="9"/>
      <c r="T203" s="1"/>
      <c r="U203" s="1"/>
      <c r="V203" s="1"/>
      <c r="W203" s="1"/>
      <c r="X203" s="8"/>
      <c r="Y203" s="1"/>
      <c r="Z203" s="1"/>
      <c r="AA203" s="1"/>
      <c r="AB203" s="1"/>
      <c r="AC203" s="1"/>
      <c r="AD203" s="11"/>
      <c r="AE203" s="11"/>
      <c r="AF203" s="11"/>
      <c r="AG203" s="11"/>
      <c r="AH203" s="11"/>
      <c r="AI203" s="19"/>
      <c r="AJ203" s="6"/>
      <c r="AK203" s="7"/>
      <c r="AL203" s="15"/>
      <c r="AM203" s="6"/>
      <c r="AN203" s="16"/>
      <c r="AO203" s="10">
        <v>43790</v>
      </c>
      <c r="AQ203" s="2"/>
    </row>
    <row r="204" spans="2:43" s="3" customFormat="1" ht="18.75" hidden="1" customHeight="1" x14ac:dyDescent="0.3">
      <c r="B204" s="9"/>
      <c r="C204" s="8"/>
      <c r="D204" s="9"/>
      <c r="E204" s="8"/>
      <c r="F204" s="1"/>
      <c r="G204" s="1"/>
      <c r="H204" s="1"/>
      <c r="I204" s="1"/>
      <c r="J204" s="1"/>
      <c r="K204" s="1"/>
      <c r="L204" s="1"/>
      <c r="M204" s="21"/>
      <c r="N204" s="1"/>
      <c r="O204" s="1"/>
      <c r="P204" s="20"/>
      <c r="Q204" s="20"/>
      <c r="R204" s="20"/>
      <c r="S204" s="9"/>
      <c r="T204" s="1"/>
      <c r="U204" s="1"/>
      <c r="V204" s="1"/>
      <c r="W204" s="1"/>
      <c r="X204" s="8"/>
      <c r="Y204" s="1"/>
      <c r="Z204" s="1"/>
      <c r="AA204" s="1"/>
      <c r="AB204" s="1"/>
      <c r="AC204" s="1"/>
      <c r="AD204" s="11"/>
      <c r="AE204" s="11"/>
      <c r="AF204" s="11"/>
      <c r="AG204" s="11"/>
      <c r="AH204" s="11"/>
      <c r="AI204" s="19"/>
      <c r="AJ204" s="6"/>
      <c r="AK204" s="7"/>
      <c r="AL204" s="15"/>
      <c r="AM204" s="6"/>
      <c r="AN204" s="16"/>
      <c r="AO204" s="10">
        <v>43791</v>
      </c>
      <c r="AQ204" s="2"/>
    </row>
    <row r="205" spans="2:43" s="3" customFormat="1" ht="18.75" hidden="1" customHeight="1" x14ac:dyDescent="0.3">
      <c r="B205" s="9"/>
      <c r="C205" s="8"/>
      <c r="D205" s="9"/>
      <c r="E205" s="8"/>
      <c r="F205" s="1"/>
      <c r="G205" s="1"/>
      <c r="H205" s="1"/>
      <c r="I205" s="1"/>
      <c r="J205" s="1"/>
      <c r="K205" s="1"/>
      <c r="L205" s="1"/>
      <c r="M205" s="21"/>
      <c r="N205" s="1"/>
      <c r="O205" s="1"/>
      <c r="P205" s="20"/>
      <c r="Q205" s="20"/>
      <c r="R205" s="20"/>
      <c r="S205" s="9"/>
      <c r="T205" s="1"/>
      <c r="U205" s="1"/>
      <c r="V205" s="1"/>
      <c r="W205" s="1"/>
      <c r="X205" s="8"/>
      <c r="Y205" s="1"/>
      <c r="Z205" s="1"/>
      <c r="AA205" s="1"/>
      <c r="AB205" s="1"/>
      <c r="AC205" s="1"/>
      <c r="AD205" s="11"/>
      <c r="AE205" s="11"/>
      <c r="AF205" s="11"/>
      <c r="AG205" s="11"/>
      <c r="AH205" s="11"/>
      <c r="AI205" s="19"/>
      <c r="AJ205" s="6"/>
      <c r="AK205" s="7"/>
      <c r="AL205" s="15"/>
      <c r="AM205" s="6"/>
      <c r="AN205" s="16"/>
      <c r="AO205" s="10">
        <v>43792</v>
      </c>
      <c r="AQ205" s="2"/>
    </row>
    <row r="206" spans="2:43" s="3" customFormat="1" ht="18.75" hidden="1" customHeight="1" x14ac:dyDescent="0.3">
      <c r="B206" s="9"/>
      <c r="C206" s="8"/>
      <c r="D206" s="9"/>
      <c r="E206" s="8"/>
      <c r="F206" s="1"/>
      <c r="G206" s="1"/>
      <c r="H206" s="1"/>
      <c r="I206" s="1"/>
      <c r="J206" s="1"/>
      <c r="K206" s="1"/>
      <c r="L206" s="1"/>
      <c r="M206" s="21"/>
      <c r="N206" s="1"/>
      <c r="O206" s="1"/>
      <c r="P206" s="20"/>
      <c r="Q206" s="20"/>
      <c r="R206" s="20"/>
      <c r="S206" s="9"/>
      <c r="T206" s="1"/>
      <c r="U206" s="1"/>
      <c r="V206" s="1"/>
      <c r="W206" s="1"/>
      <c r="X206" s="8"/>
      <c r="Y206" s="1"/>
      <c r="Z206" s="1"/>
      <c r="AA206" s="1"/>
      <c r="AB206" s="1"/>
      <c r="AC206" s="1"/>
      <c r="AD206" s="11"/>
      <c r="AE206" s="11"/>
      <c r="AF206" s="11"/>
      <c r="AG206" s="11"/>
      <c r="AH206" s="11"/>
      <c r="AI206" s="19"/>
      <c r="AJ206" s="6"/>
      <c r="AK206" s="7"/>
      <c r="AL206" s="15"/>
      <c r="AM206" s="6"/>
      <c r="AN206" s="16"/>
      <c r="AO206" s="10">
        <v>43793</v>
      </c>
      <c r="AQ206" s="2"/>
    </row>
    <row r="207" spans="2:43" s="3" customFormat="1" ht="18.75" hidden="1" customHeight="1" x14ac:dyDescent="0.3">
      <c r="B207" s="9"/>
      <c r="C207" s="8"/>
      <c r="D207" s="9"/>
      <c r="E207" s="8"/>
      <c r="F207" s="1"/>
      <c r="G207" s="1"/>
      <c r="H207" s="1"/>
      <c r="I207" s="1"/>
      <c r="J207" s="1"/>
      <c r="K207" s="1"/>
      <c r="L207" s="1"/>
      <c r="M207" s="21"/>
      <c r="N207" s="1"/>
      <c r="O207" s="1"/>
      <c r="P207" s="20"/>
      <c r="Q207" s="20"/>
      <c r="R207" s="20"/>
      <c r="S207" s="9"/>
      <c r="T207" s="1"/>
      <c r="U207" s="1"/>
      <c r="V207" s="1"/>
      <c r="W207" s="1"/>
      <c r="X207" s="8"/>
      <c r="Y207" s="1"/>
      <c r="Z207" s="1"/>
      <c r="AA207" s="1"/>
      <c r="AB207" s="1"/>
      <c r="AC207" s="1"/>
      <c r="AD207" s="11"/>
      <c r="AE207" s="11"/>
      <c r="AF207" s="11"/>
      <c r="AG207" s="11"/>
      <c r="AH207" s="11"/>
      <c r="AI207" s="19"/>
      <c r="AJ207" s="6"/>
      <c r="AK207" s="7"/>
      <c r="AL207" s="15"/>
      <c r="AM207" s="6"/>
      <c r="AN207" s="16"/>
      <c r="AO207" s="10">
        <v>43794</v>
      </c>
      <c r="AQ207" s="2"/>
    </row>
    <row r="208" spans="2:43" s="3" customFormat="1" ht="18.75" hidden="1" customHeight="1" x14ac:dyDescent="0.3">
      <c r="B208" s="9"/>
      <c r="C208" s="8"/>
      <c r="D208" s="9"/>
      <c r="E208" s="8"/>
      <c r="F208" s="1"/>
      <c r="G208" s="1"/>
      <c r="H208" s="1"/>
      <c r="I208" s="1"/>
      <c r="J208" s="1"/>
      <c r="K208" s="1"/>
      <c r="L208" s="1"/>
      <c r="M208" s="21"/>
      <c r="N208" s="1"/>
      <c r="O208" s="1"/>
      <c r="P208" s="20"/>
      <c r="Q208" s="20"/>
      <c r="R208" s="20"/>
      <c r="S208" s="9"/>
      <c r="T208" s="1"/>
      <c r="U208" s="1"/>
      <c r="V208" s="1"/>
      <c r="W208" s="1"/>
      <c r="X208" s="8"/>
      <c r="Y208" s="1"/>
      <c r="Z208" s="1"/>
      <c r="AA208" s="1"/>
      <c r="AB208" s="1"/>
      <c r="AC208" s="1"/>
      <c r="AD208" s="11"/>
      <c r="AE208" s="11"/>
      <c r="AF208" s="11"/>
      <c r="AG208" s="11"/>
      <c r="AH208" s="11"/>
      <c r="AI208" s="19"/>
      <c r="AJ208" s="6"/>
      <c r="AK208" s="7"/>
      <c r="AL208" s="15"/>
      <c r="AM208" s="6"/>
      <c r="AN208" s="16"/>
      <c r="AO208" s="10">
        <v>43795</v>
      </c>
      <c r="AQ208" s="2"/>
    </row>
    <row r="209" spans="1:43" ht="18.75" hidden="1" customHeight="1" x14ac:dyDescent="0.3">
      <c r="M209" s="21"/>
      <c r="P209" s="20"/>
      <c r="Q209" s="20"/>
      <c r="R209" s="20"/>
      <c r="S209" s="9"/>
      <c r="AD209" s="11"/>
      <c r="AE209" s="11"/>
      <c r="AF209" s="11"/>
      <c r="AG209" s="11"/>
      <c r="AH209" s="11"/>
      <c r="AI209" s="19"/>
      <c r="AL209" s="15"/>
      <c r="AN209" s="16"/>
      <c r="AO209" s="10">
        <v>43796</v>
      </c>
    </row>
    <row r="210" spans="1:43" ht="18.75" hidden="1" customHeight="1" x14ac:dyDescent="0.3">
      <c r="M210" s="21"/>
      <c r="P210" s="20"/>
      <c r="Q210" s="20"/>
      <c r="R210" s="20"/>
      <c r="S210" s="9"/>
      <c r="AD210" s="11"/>
      <c r="AE210" s="11"/>
      <c r="AF210" s="11"/>
      <c r="AG210" s="11"/>
      <c r="AH210" s="11"/>
      <c r="AI210" s="19"/>
      <c r="AL210" s="15"/>
      <c r="AN210" s="16"/>
      <c r="AO210" s="10">
        <v>43797</v>
      </c>
    </row>
    <row r="211" spans="1:43" ht="18.75" hidden="1" customHeight="1" x14ac:dyDescent="0.3">
      <c r="M211" s="21"/>
      <c r="P211" s="20"/>
      <c r="Q211" s="20"/>
      <c r="R211" s="20"/>
      <c r="S211" s="9"/>
      <c r="AD211" s="11"/>
      <c r="AE211" s="11"/>
      <c r="AF211" s="11"/>
      <c r="AG211" s="11"/>
      <c r="AH211" s="11"/>
      <c r="AI211" s="19"/>
      <c r="AL211" s="15"/>
      <c r="AN211" s="16"/>
      <c r="AO211" s="10">
        <v>43798</v>
      </c>
    </row>
    <row r="212" spans="1:43" s="12" customFormat="1" hidden="1" x14ac:dyDescent="0.2">
      <c r="A212" s="18"/>
      <c r="B212" s="9"/>
      <c r="C212" s="8"/>
      <c r="D212" s="9"/>
      <c r="E212" s="8"/>
      <c r="F212" s="1"/>
      <c r="G212" s="1"/>
      <c r="H212" s="1"/>
      <c r="I212" s="1"/>
      <c r="J212" s="1"/>
      <c r="K212" s="1"/>
      <c r="L212" s="1"/>
      <c r="M212" s="1"/>
      <c r="N212" s="1"/>
      <c r="O212" s="1"/>
      <c r="P212" s="1"/>
      <c r="Q212" s="1"/>
      <c r="R212" s="1"/>
      <c r="S212" s="1"/>
      <c r="T212" s="1"/>
      <c r="U212" s="1"/>
      <c r="V212" s="1"/>
      <c r="W212" s="1"/>
      <c r="X212" s="8"/>
      <c r="Y212" s="1"/>
      <c r="Z212" s="1"/>
      <c r="AA212" s="1"/>
      <c r="AB212" s="1"/>
      <c r="AC212" s="1"/>
      <c r="AD212" s="11"/>
      <c r="AE212" s="11"/>
      <c r="AF212" s="11"/>
      <c r="AG212" s="11"/>
      <c r="AH212" s="11"/>
      <c r="AI212" s="11"/>
      <c r="AJ212" s="6"/>
      <c r="AK212" s="7"/>
      <c r="AL212" s="15"/>
      <c r="AM212" s="6"/>
      <c r="AN212" s="16"/>
      <c r="AO212" s="10">
        <v>43799</v>
      </c>
      <c r="AP212" s="14"/>
      <c r="AQ212" s="13"/>
    </row>
    <row r="213" spans="1:43" s="12" customFormat="1" hidden="1" x14ac:dyDescent="0.2">
      <c r="A213" s="18"/>
      <c r="B213" s="9"/>
      <c r="C213" s="8"/>
      <c r="D213" s="9"/>
      <c r="E213" s="8"/>
      <c r="F213" s="1"/>
      <c r="G213" s="1"/>
      <c r="H213" s="1"/>
      <c r="I213" s="1"/>
      <c r="J213" s="1"/>
      <c r="K213" s="1"/>
      <c r="L213" s="1"/>
      <c r="M213" s="1"/>
      <c r="N213" s="1"/>
      <c r="O213" s="1"/>
      <c r="P213" s="1"/>
      <c r="Q213" s="1"/>
      <c r="R213" s="1"/>
      <c r="S213" s="1"/>
      <c r="T213" s="1"/>
      <c r="U213" s="1"/>
      <c r="V213" s="1"/>
      <c r="W213" s="1"/>
      <c r="X213" s="8"/>
      <c r="Y213" s="1"/>
      <c r="Z213" s="1"/>
      <c r="AA213" s="1"/>
      <c r="AB213" s="1"/>
      <c r="AC213" s="1"/>
      <c r="AD213" s="11"/>
      <c r="AE213" s="11"/>
      <c r="AF213" s="11"/>
      <c r="AG213" s="11"/>
      <c r="AH213" s="11"/>
      <c r="AI213" s="11"/>
      <c r="AJ213" s="6"/>
      <c r="AK213" s="7"/>
      <c r="AL213" s="15"/>
      <c r="AM213" s="6"/>
      <c r="AN213" s="16"/>
      <c r="AO213" s="10">
        <v>43800</v>
      </c>
      <c r="AP213" s="14"/>
      <c r="AQ213" s="13"/>
    </row>
    <row r="214" spans="1:43" s="12" customFormat="1" hidden="1" x14ac:dyDescent="0.2">
      <c r="A214" s="18"/>
      <c r="B214" s="9"/>
      <c r="C214" s="8"/>
      <c r="D214" s="9"/>
      <c r="E214" s="8"/>
      <c r="F214" s="1"/>
      <c r="G214" s="1"/>
      <c r="H214" s="1"/>
      <c r="I214" s="1"/>
      <c r="J214" s="1"/>
      <c r="K214" s="1"/>
      <c r="L214" s="1"/>
      <c r="M214" s="1"/>
      <c r="N214" s="1"/>
      <c r="O214" s="1"/>
      <c r="P214" s="1"/>
      <c r="Q214" s="1"/>
      <c r="R214" s="1"/>
      <c r="S214" s="1"/>
      <c r="T214" s="1"/>
      <c r="U214" s="1"/>
      <c r="V214" s="1"/>
      <c r="W214" s="1"/>
      <c r="X214" s="8"/>
      <c r="Y214" s="1"/>
      <c r="Z214" s="1"/>
      <c r="AA214" s="1"/>
      <c r="AB214" s="1"/>
      <c r="AC214" s="1"/>
      <c r="AD214" s="11"/>
      <c r="AE214" s="11"/>
      <c r="AF214" s="11"/>
      <c r="AG214" s="11"/>
      <c r="AH214" s="11"/>
      <c r="AI214" s="11"/>
      <c r="AJ214" s="6"/>
      <c r="AK214" s="7"/>
      <c r="AL214" s="15"/>
      <c r="AM214" s="6"/>
      <c r="AN214" s="16"/>
      <c r="AO214" s="10">
        <v>43801</v>
      </c>
      <c r="AP214" s="14"/>
      <c r="AQ214" s="13"/>
    </row>
    <row r="215" spans="1:43" s="12" customFormat="1" hidden="1" x14ac:dyDescent="0.2">
      <c r="A215" s="18"/>
      <c r="B215" s="9"/>
      <c r="C215" s="8"/>
      <c r="D215" s="9"/>
      <c r="E215" s="8"/>
      <c r="F215" s="1"/>
      <c r="G215" s="1"/>
      <c r="H215" s="1"/>
      <c r="I215" s="1"/>
      <c r="J215" s="1"/>
      <c r="K215" s="1"/>
      <c r="L215" s="1"/>
      <c r="M215" s="1"/>
      <c r="N215" s="1"/>
      <c r="O215" s="1"/>
      <c r="P215" s="1"/>
      <c r="Q215" s="1"/>
      <c r="R215" s="1"/>
      <c r="S215" s="1"/>
      <c r="T215" s="1"/>
      <c r="U215" s="1"/>
      <c r="V215" s="1"/>
      <c r="W215" s="1"/>
      <c r="X215" s="8"/>
      <c r="Y215" s="1"/>
      <c r="Z215" s="1"/>
      <c r="AA215" s="1"/>
      <c r="AB215" s="1"/>
      <c r="AC215" s="1"/>
      <c r="AD215" s="11"/>
      <c r="AE215" s="11"/>
      <c r="AF215" s="11"/>
      <c r="AG215" s="11"/>
      <c r="AH215" s="11"/>
      <c r="AI215" s="11"/>
      <c r="AJ215" s="6"/>
      <c r="AK215" s="7"/>
      <c r="AL215" s="15"/>
      <c r="AM215" s="6"/>
      <c r="AN215" s="16"/>
      <c r="AO215" s="10">
        <v>43802</v>
      </c>
      <c r="AP215" s="14"/>
      <c r="AQ215" s="13"/>
    </row>
    <row r="216" spans="1:43" s="12" customFormat="1" hidden="1" x14ac:dyDescent="0.2">
      <c r="A216" s="18"/>
      <c r="B216" s="9"/>
      <c r="C216" s="8"/>
      <c r="D216" s="9"/>
      <c r="E216" s="8"/>
      <c r="F216" s="1"/>
      <c r="G216" s="1"/>
      <c r="H216" s="1"/>
      <c r="I216" s="1"/>
      <c r="J216" s="1"/>
      <c r="K216" s="1"/>
      <c r="L216" s="1"/>
      <c r="M216" s="1"/>
      <c r="N216" s="1"/>
      <c r="O216" s="1"/>
      <c r="P216" s="1"/>
      <c r="Q216" s="1"/>
      <c r="R216" s="1"/>
      <c r="S216" s="1"/>
      <c r="T216" s="1"/>
      <c r="U216" s="1"/>
      <c r="V216" s="1"/>
      <c r="W216" s="1"/>
      <c r="X216" s="8"/>
      <c r="Y216" s="1"/>
      <c r="Z216" s="1"/>
      <c r="AA216" s="1"/>
      <c r="AB216" s="1"/>
      <c r="AC216" s="1"/>
      <c r="AD216" s="11"/>
      <c r="AE216" s="11"/>
      <c r="AF216" s="11"/>
      <c r="AG216" s="11"/>
      <c r="AH216" s="11"/>
      <c r="AI216" s="11"/>
      <c r="AJ216" s="6"/>
      <c r="AK216" s="7"/>
      <c r="AL216" s="15"/>
      <c r="AM216" s="6"/>
      <c r="AN216" s="16"/>
      <c r="AO216" s="10">
        <v>43803</v>
      </c>
      <c r="AP216" s="14"/>
      <c r="AQ216" s="13"/>
    </row>
    <row r="217" spans="1:43" s="12" customFormat="1" hidden="1" x14ac:dyDescent="0.2">
      <c r="A217" s="18"/>
      <c r="B217" s="9"/>
      <c r="C217" s="8"/>
      <c r="D217" s="9"/>
      <c r="E217" s="8"/>
      <c r="F217" s="1"/>
      <c r="G217" s="1"/>
      <c r="H217" s="1"/>
      <c r="I217" s="1"/>
      <c r="J217" s="1"/>
      <c r="K217" s="1"/>
      <c r="L217" s="1"/>
      <c r="M217" s="1"/>
      <c r="N217" s="1"/>
      <c r="O217" s="1"/>
      <c r="P217" s="1"/>
      <c r="Q217" s="1"/>
      <c r="R217" s="1"/>
      <c r="S217" s="1"/>
      <c r="T217" s="1"/>
      <c r="U217" s="1"/>
      <c r="V217" s="1"/>
      <c r="W217" s="1"/>
      <c r="X217" s="8"/>
      <c r="Y217" s="1"/>
      <c r="Z217" s="1"/>
      <c r="AA217" s="1"/>
      <c r="AB217" s="1"/>
      <c r="AC217" s="1"/>
      <c r="AD217" s="11"/>
      <c r="AE217" s="11"/>
      <c r="AF217" s="11"/>
      <c r="AG217" s="11"/>
      <c r="AH217" s="11"/>
      <c r="AI217" s="11"/>
      <c r="AJ217" s="6"/>
      <c r="AK217" s="7"/>
      <c r="AL217" s="15"/>
      <c r="AM217" s="6"/>
      <c r="AN217" s="16"/>
      <c r="AO217" s="10">
        <v>43804</v>
      </c>
      <c r="AP217" s="14"/>
      <c r="AQ217" s="13"/>
    </row>
    <row r="218" spans="1:43" s="12" customFormat="1" hidden="1" x14ac:dyDescent="0.2">
      <c r="A218" s="18"/>
      <c r="B218" s="9"/>
      <c r="C218" s="8"/>
      <c r="D218" s="9"/>
      <c r="E218" s="8"/>
      <c r="F218" s="1"/>
      <c r="G218" s="1"/>
      <c r="H218" s="1"/>
      <c r="I218" s="1"/>
      <c r="J218" s="1"/>
      <c r="K218" s="1"/>
      <c r="L218" s="1"/>
      <c r="M218" s="1"/>
      <c r="N218" s="1"/>
      <c r="O218" s="1"/>
      <c r="P218" s="1"/>
      <c r="Q218" s="1"/>
      <c r="R218" s="1"/>
      <c r="S218" s="1"/>
      <c r="T218" s="1"/>
      <c r="U218" s="1"/>
      <c r="V218" s="1"/>
      <c r="W218" s="1"/>
      <c r="X218" s="8"/>
      <c r="Y218" s="1"/>
      <c r="Z218" s="1"/>
      <c r="AA218" s="1"/>
      <c r="AB218" s="1"/>
      <c r="AC218" s="1"/>
      <c r="AD218" s="11"/>
      <c r="AE218" s="11"/>
      <c r="AF218" s="11"/>
      <c r="AG218" s="11"/>
      <c r="AH218" s="11"/>
      <c r="AI218" s="11"/>
      <c r="AJ218" s="6"/>
      <c r="AK218" s="7"/>
      <c r="AL218" s="15"/>
      <c r="AM218" s="6"/>
      <c r="AN218" s="16"/>
      <c r="AO218" s="10">
        <v>43805</v>
      </c>
      <c r="AP218" s="14"/>
      <c r="AQ218" s="13"/>
    </row>
    <row r="219" spans="1:43" s="12" customFormat="1" hidden="1" x14ac:dyDescent="0.2">
      <c r="A219" s="18"/>
      <c r="B219" s="9"/>
      <c r="C219" s="8"/>
      <c r="D219" s="9"/>
      <c r="E219" s="8"/>
      <c r="F219" s="1"/>
      <c r="G219" s="1"/>
      <c r="H219" s="1"/>
      <c r="I219" s="1"/>
      <c r="J219" s="1"/>
      <c r="K219" s="1"/>
      <c r="L219" s="1"/>
      <c r="M219" s="1"/>
      <c r="N219" s="1"/>
      <c r="O219" s="1"/>
      <c r="P219" s="1"/>
      <c r="Q219" s="1"/>
      <c r="R219" s="1"/>
      <c r="S219" s="1"/>
      <c r="T219" s="1"/>
      <c r="U219" s="1"/>
      <c r="V219" s="1"/>
      <c r="W219" s="1"/>
      <c r="X219" s="8"/>
      <c r="Y219" s="1"/>
      <c r="Z219" s="1"/>
      <c r="AA219" s="1"/>
      <c r="AB219" s="1"/>
      <c r="AC219" s="1"/>
      <c r="AD219" s="11"/>
      <c r="AE219" s="11"/>
      <c r="AF219" s="11"/>
      <c r="AG219" s="11"/>
      <c r="AH219" s="11"/>
      <c r="AI219" s="11"/>
      <c r="AJ219" s="6"/>
      <c r="AK219" s="7"/>
      <c r="AL219" s="15"/>
      <c r="AM219" s="6"/>
      <c r="AN219" s="16"/>
      <c r="AO219" s="10">
        <v>43806</v>
      </c>
      <c r="AP219" s="14"/>
      <c r="AQ219" s="13"/>
    </row>
    <row r="220" spans="1:43" s="12" customFormat="1" hidden="1" x14ac:dyDescent="0.2">
      <c r="A220" s="18"/>
      <c r="B220" s="9"/>
      <c r="C220" s="8"/>
      <c r="D220" s="9"/>
      <c r="E220" s="8"/>
      <c r="F220" s="1"/>
      <c r="G220" s="1"/>
      <c r="H220" s="1"/>
      <c r="I220" s="1"/>
      <c r="J220" s="1"/>
      <c r="K220" s="1"/>
      <c r="L220" s="1"/>
      <c r="M220" s="1"/>
      <c r="N220" s="1"/>
      <c r="O220" s="1"/>
      <c r="P220" s="1"/>
      <c r="Q220" s="1"/>
      <c r="R220" s="1"/>
      <c r="S220" s="1"/>
      <c r="T220" s="1"/>
      <c r="U220" s="1"/>
      <c r="V220" s="1"/>
      <c r="W220" s="1"/>
      <c r="X220" s="8"/>
      <c r="Y220" s="1"/>
      <c r="Z220" s="1"/>
      <c r="AA220" s="1"/>
      <c r="AB220" s="1"/>
      <c r="AC220" s="1"/>
      <c r="AD220" s="11"/>
      <c r="AE220" s="11"/>
      <c r="AF220" s="11"/>
      <c r="AG220" s="11"/>
      <c r="AH220" s="11"/>
      <c r="AI220" s="11"/>
      <c r="AJ220" s="6"/>
      <c r="AK220" s="7"/>
      <c r="AL220" s="15"/>
      <c r="AM220" s="6"/>
      <c r="AN220" s="16"/>
      <c r="AO220" s="10">
        <v>43807</v>
      </c>
      <c r="AP220" s="14"/>
      <c r="AQ220" s="13"/>
    </row>
    <row r="221" spans="1:43" s="12" customFormat="1" hidden="1" x14ac:dyDescent="0.2">
      <c r="A221" s="18"/>
      <c r="B221" s="9"/>
      <c r="C221" s="8"/>
      <c r="D221" s="9"/>
      <c r="E221" s="8"/>
      <c r="F221" s="1"/>
      <c r="G221" s="1"/>
      <c r="H221" s="1"/>
      <c r="I221" s="1"/>
      <c r="J221" s="1"/>
      <c r="K221" s="1"/>
      <c r="L221" s="1"/>
      <c r="M221" s="1"/>
      <c r="N221" s="1"/>
      <c r="O221" s="1"/>
      <c r="P221" s="1"/>
      <c r="Q221" s="1"/>
      <c r="R221" s="1"/>
      <c r="S221" s="1"/>
      <c r="T221" s="1"/>
      <c r="U221" s="1"/>
      <c r="V221" s="1"/>
      <c r="W221" s="1"/>
      <c r="X221" s="8"/>
      <c r="Y221" s="1"/>
      <c r="Z221" s="1"/>
      <c r="AA221" s="1"/>
      <c r="AB221" s="1"/>
      <c r="AC221" s="1"/>
      <c r="AD221" s="11"/>
      <c r="AE221" s="11"/>
      <c r="AF221" s="11"/>
      <c r="AG221" s="11"/>
      <c r="AH221" s="11"/>
      <c r="AI221" s="11"/>
      <c r="AJ221" s="6"/>
      <c r="AK221" s="7"/>
      <c r="AL221" s="15"/>
      <c r="AM221" s="6"/>
      <c r="AN221" s="16"/>
      <c r="AO221" s="10">
        <v>43808</v>
      </c>
      <c r="AP221" s="14"/>
      <c r="AQ221" s="13"/>
    </row>
    <row r="222" spans="1:43" s="12" customFormat="1" hidden="1" x14ac:dyDescent="0.2">
      <c r="A222" s="18"/>
      <c r="B222" s="9"/>
      <c r="C222" s="8"/>
      <c r="D222" s="9"/>
      <c r="E222" s="8"/>
      <c r="F222" s="1"/>
      <c r="G222" s="1"/>
      <c r="H222" s="1"/>
      <c r="I222" s="1"/>
      <c r="J222" s="1"/>
      <c r="K222" s="1"/>
      <c r="L222" s="1"/>
      <c r="M222" s="1"/>
      <c r="N222" s="1"/>
      <c r="O222" s="1"/>
      <c r="P222" s="1"/>
      <c r="Q222" s="1"/>
      <c r="R222" s="1"/>
      <c r="S222" s="1"/>
      <c r="T222" s="1"/>
      <c r="U222" s="1"/>
      <c r="V222" s="1"/>
      <c r="W222" s="1"/>
      <c r="X222" s="8"/>
      <c r="Y222" s="1"/>
      <c r="Z222" s="1"/>
      <c r="AA222" s="1"/>
      <c r="AB222" s="1"/>
      <c r="AC222" s="1"/>
      <c r="AD222" s="11"/>
      <c r="AE222" s="11"/>
      <c r="AF222" s="11"/>
      <c r="AG222" s="11"/>
      <c r="AH222" s="11"/>
      <c r="AI222" s="11"/>
      <c r="AJ222" s="6"/>
      <c r="AK222" s="7"/>
      <c r="AL222" s="15"/>
      <c r="AM222" s="6"/>
      <c r="AN222" s="16"/>
      <c r="AO222" s="10">
        <v>43809</v>
      </c>
      <c r="AP222" s="14"/>
      <c r="AQ222" s="13"/>
    </row>
    <row r="223" spans="1:43" s="12" customFormat="1" hidden="1" x14ac:dyDescent="0.2">
      <c r="A223" s="18"/>
      <c r="B223" s="9"/>
      <c r="C223" s="8"/>
      <c r="D223" s="9"/>
      <c r="E223" s="8"/>
      <c r="F223" s="1"/>
      <c r="G223" s="1"/>
      <c r="H223" s="1"/>
      <c r="I223" s="1"/>
      <c r="J223" s="1"/>
      <c r="K223" s="1"/>
      <c r="L223" s="1"/>
      <c r="M223" s="1"/>
      <c r="N223" s="1"/>
      <c r="O223" s="1"/>
      <c r="P223" s="1"/>
      <c r="Q223" s="1"/>
      <c r="R223" s="1"/>
      <c r="S223" s="1"/>
      <c r="T223" s="1"/>
      <c r="U223" s="1"/>
      <c r="V223" s="1"/>
      <c r="W223" s="1"/>
      <c r="X223" s="8"/>
      <c r="Y223" s="1"/>
      <c r="Z223" s="1"/>
      <c r="AA223" s="1"/>
      <c r="AB223" s="1"/>
      <c r="AC223" s="1"/>
      <c r="AD223" s="11"/>
      <c r="AE223" s="11"/>
      <c r="AF223" s="11"/>
      <c r="AG223" s="11"/>
      <c r="AH223" s="11"/>
      <c r="AI223" s="11"/>
      <c r="AJ223" s="6"/>
      <c r="AK223" s="7"/>
      <c r="AL223" s="15"/>
      <c r="AM223" s="6"/>
      <c r="AN223" s="16"/>
      <c r="AO223" s="10">
        <v>43810</v>
      </c>
      <c r="AP223" s="14"/>
      <c r="AQ223" s="13"/>
    </row>
    <row r="224" spans="1:43" s="12" customFormat="1" hidden="1" x14ac:dyDescent="0.2">
      <c r="A224" s="18"/>
      <c r="B224" s="9"/>
      <c r="C224" s="8"/>
      <c r="D224" s="9"/>
      <c r="E224" s="8"/>
      <c r="F224" s="1"/>
      <c r="G224" s="1"/>
      <c r="H224" s="1"/>
      <c r="I224" s="1"/>
      <c r="J224" s="1"/>
      <c r="K224" s="1"/>
      <c r="L224" s="1"/>
      <c r="M224" s="1"/>
      <c r="N224" s="1"/>
      <c r="O224" s="1"/>
      <c r="P224" s="1"/>
      <c r="Q224" s="1"/>
      <c r="R224" s="1"/>
      <c r="S224" s="1"/>
      <c r="T224" s="1"/>
      <c r="U224" s="1"/>
      <c r="V224" s="1"/>
      <c r="W224" s="1"/>
      <c r="X224" s="8"/>
      <c r="Y224" s="1"/>
      <c r="Z224" s="1"/>
      <c r="AA224" s="1"/>
      <c r="AB224" s="1"/>
      <c r="AC224" s="1"/>
      <c r="AD224" s="11"/>
      <c r="AE224" s="11"/>
      <c r="AF224" s="11"/>
      <c r="AG224" s="11"/>
      <c r="AH224" s="11"/>
      <c r="AI224" s="11"/>
      <c r="AJ224" s="6"/>
      <c r="AK224" s="7"/>
      <c r="AL224" s="15"/>
      <c r="AM224" s="6"/>
      <c r="AN224" s="16"/>
      <c r="AO224" s="10">
        <v>43811</v>
      </c>
      <c r="AP224" s="14"/>
      <c r="AQ224" s="13"/>
    </row>
    <row r="225" spans="1:43" s="12" customFormat="1" hidden="1" x14ac:dyDescent="0.2">
      <c r="A225" s="18"/>
      <c r="B225" s="9"/>
      <c r="C225" s="8"/>
      <c r="D225" s="9"/>
      <c r="E225" s="8"/>
      <c r="F225" s="1"/>
      <c r="G225" s="1"/>
      <c r="H225" s="1"/>
      <c r="I225" s="1"/>
      <c r="J225" s="1"/>
      <c r="K225" s="1"/>
      <c r="L225" s="1"/>
      <c r="M225" s="1"/>
      <c r="N225" s="1"/>
      <c r="O225" s="1"/>
      <c r="P225" s="1"/>
      <c r="Q225" s="1"/>
      <c r="R225" s="1"/>
      <c r="S225" s="1"/>
      <c r="T225" s="1"/>
      <c r="U225" s="1"/>
      <c r="V225" s="1"/>
      <c r="W225" s="1"/>
      <c r="X225" s="8"/>
      <c r="Y225" s="1"/>
      <c r="Z225" s="1"/>
      <c r="AA225" s="1"/>
      <c r="AB225" s="1"/>
      <c r="AC225" s="1"/>
      <c r="AD225" s="11"/>
      <c r="AE225" s="11"/>
      <c r="AF225" s="11"/>
      <c r="AG225" s="11"/>
      <c r="AH225" s="11"/>
      <c r="AI225" s="11"/>
      <c r="AJ225" s="6"/>
      <c r="AK225" s="7"/>
      <c r="AL225" s="15"/>
      <c r="AM225" s="6"/>
      <c r="AN225" s="16"/>
      <c r="AO225" s="10">
        <v>43812</v>
      </c>
      <c r="AP225" s="14"/>
      <c r="AQ225" s="13"/>
    </row>
    <row r="226" spans="1:43" s="12" customFormat="1" hidden="1" x14ac:dyDescent="0.2">
      <c r="A226" s="18"/>
      <c r="B226" s="9"/>
      <c r="C226" s="8"/>
      <c r="D226" s="9"/>
      <c r="E226" s="8"/>
      <c r="F226" s="1"/>
      <c r="G226" s="1"/>
      <c r="H226" s="1"/>
      <c r="I226" s="1"/>
      <c r="J226" s="1"/>
      <c r="K226" s="1"/>
      <c r="L226" s="1"/>
      <c r="M226" s="1"/>
      <c r="N226" s="1"/>
      <c r="O226" s="1"/>
      <c r="P226" s="1"/>
      <c r="Q226" s="1"/>
      <c r="R226" s="1"/>
      <c r="S226" s="1"/>
      <c r="T226" s="1"/>
      <c r="U226" s="1"/>
      <c r="V226" s="1"/>
      <c r="W226" s="1"/>
      <c r="X226" s="8"/>
      <c r="Y226" s="1"/>
      <c r="Z226" s="1"/>
      <c r="AA226" s="1"/>
      <c r="AB226" s="1"/>
      <c r="AC226" s="1"/>
      <c r="AD226" s="11"/>
      <c r="AE226" s="11"/>
      <c r="AF226" s="11"/>
      <c r="AG226" s="11"/>
      <c r="AH226" s="11"/>
      <c r="AI226" s="11"/>
      <c r="AJ226" s="6"/>
      <c r="AK226" s="7"/>
      <c r="AL226" s="15"/>
      <c r="AM226" s="6"/>
      <c r="AN226" s="16"/>
      <c r="AO226" s="10">
        <v>43813</v>
      </c>
      <c r="AP226" s="14"/>
      <c r="AQ226" s="13"/>
    </row>
    <row r="227" spans="1:43" s="12" customFormat="1" hidden="1" x14ac:dyDescent="0.2">
      <c r="A227" s="18"/>
      <c r="B227" s="9"/>
      <c r="C227" s="8"/>
      <c r="D227" s="9"/>
      <c r="E227" s="8"/>
      <c r="F227" s="1"/>
      <c r="G227" s="1"/>
      <c r="H227" s="1"/>
      <c r="I227" s="1"/>
      <c r="J227" s="1"/>
      <c r="K227" s="1"/>
      <c r="L227" s="1"/>
      <c r="M227" s="1"/>
      <c r="N227" s="1"/>
      <c r="O227" s="1"/>
      <c r="P227" s="1"/>
      <c r="Q227" s="1"/>
      <c r="R227" s="1"/>
      <c r="S227" s="1"/>
      <c r="T227" s="1"/>
      <c r="U227" s="1"/>
      <c r="V227" s="1"/>
      <c r="W227" s="1"/>
      <c r="X227" s="8"/>
      <c r="Y227" s="1"/>
      <c r="Z227" s="1"/>
      <c r="AA227" s="1"/>
      <c r="AB227" s="1"/>
      <c r="AC227" s="1"/>
      <c r="AD227" s="11"/>
      <c r="AE227" s="11"/>
      <c r="AF227" s="11"/>
      <c r="AG227" s="11"/>
      <c r="AH227" s="11"/>
      <c r="AI227" s="11"/>
      <c r="AJ227" s="6"/>
      <c r="AK227" s="7"/>
      <c r="AL227" s="15"/>
      <c r="AM227" s="6"/>
      <c r="AN227" s="16"/>
      <c r="AO227" s="10">
        <v>43814</v>
      </c>
      <c r="AP227" s="14"/>
      <c r="AQ227" s="13"/>
    </row>
    <row r="228" spans="1:43" s="12" customFormat="1" hidden="1" x14ac:dyDescent="0.2">
      <c r="A228" s="18"/>
      <c r="B228" s="9"/>
      <c r="C228" s="8"/>
      <c r="D228" s="9"/>
      <c r="E228" s="8"/>
      <c r="F228" s="1"/>
      <c r="G228" s="1"/>
      <c r="H228" s="1"/>
      <c r="I228" s="1"/>
      <c r="J228" s="1"/>
      <c r="K228" s="1"/>
      <c r="L228" s="1"/>
      <c r="M228" s="1"/>
      <c r="N228" s="1"/>
      <c r="O228" s="1"/>
      <c r="P228" s="1"/>
      <c r="Q228" s="1"/>
      <c r="R228" s="1"/>
      <c r="S228" s="1"/>
      <c r="T228" s="1"/>
      <c r="U228" s="1"/>
      <c r="V228" s="1"/>
      <c r="W228" s="1"/>
      <c r="X228" s="8"/>
      <c r="Y228" s="1"/>
      <c r="Z228" s="1"/>
      <c r="AA228" s="1"/>
      <c r="AB228" s="1"/>
      <c r="AC228" s="1"/>
      <c r="AD228" s="11"/>
      <c r="AE228" s="11"/>
      <c r="AF228" s="11"/>
      <c r="AG228" s="11"/>
      <c r="AH228" s="11"/>
      <c r="AI228" s="11"/>
      <c r="AJ228" s="6"/>
      <c r="AK228" s="7"/>
      <c r="AL228" s="15"/>
      <c r="AM228" s="6"/>
      <c r="AN228" s="16"/>
      <c r="AO228" s="10">
        <v>43815</v>
      </c>
      <c r="AP228" s="14"/>
      <c r="AQ228" s="13"/>
    </row>
    <row r="229" spans="1:43" s="12" customFormat="1" hidden="1" x14ac:dyDescent="0.2">
      <c r="A229" s="18"/>
      <c r="B229" s="9"/>
      <c r="C229" s="8"/>
      <c r="D229" s="9"/>
      <c r="E229" s="8"/>
      <c r="F229" s="1"/>
      <c r="G229" s="1"/>
      <c r="H229" s="1"/>
      <c r="I229" s="1"/>
      <c r="J229" s="1"/>
      <c r="K229" s="1"/>
      <c r="L229" s="1"/>
      <c r="M229" s="1"/>
      <c r="N229" s="1"/>
      <c r="O229" s="1"/>
      <c r="P229" s="1"/>
      <c r="Q229" s="1"/>
      <c r="R229" s="1"/>
      <c r="S229" s="1"/>
      <c r="T229" s="1"/>
      <c r="U229" s="1"/>
      <c r="V229" s="1"/>
      <c r="W229" s="1"/>
      <c r="X229" s="8"/>
      <c r="Y229" s="1"/>
      <c r="Z229" s="1"/>
      <c r="AA229" s="1"/>
      <c r="AB229" s="1"/>
      <c r="AC229" s="1"/>
      <c r="AD229" s="11"/>
      <c r="AE229" s="11"/>
      <c r="AF229" s="11"/>
      <c r="AG229" s="11"/>
      <c r="AH229" s="11"/>
      <c r="AI229" s="11"/>
      <c r="AJ229" s="6"/>
      <c r="AK229" s="7"/>
      <c r="AL229" s="15"/>
      <c r="AM229" s="6"/>
      <c r="AN229" s="16"/>
      <c r="AO229" s="10">
        <v>43816</v>
      </c>
      <c r="AP229" s="14"/>
      <c r="AQ229" s="13"/>
    </row>
    <row r="230" spans="1:43" s="12" customFormat="1" hidden="1" x14ac:dyDescent="0.2">
      <c r="A230" s="18"/>
      <c r="B230" s="9"/>
      <c r="C230" s="8"/>
      <c r="D230" s="9"/>
      <c r="E230" s="8"/>
      <c r="F230" s="1"/>
      <c r="G230" s="1"/>
      <c r="H230" s="1"/>
      <c r="I230" s="1"/>
      <c r="J230" s="1"/>
      <c r="K230" s="1"/>
      <c r="L230" s="1"/>
      <c r="M230" s="1"/>
      <c r="N230" s="1"/>
      <c r="O230" s="1"/>
      <c r="P230" s="1"/>
      <c r="Q230" s="1"/>
      <c r="R230" s="1"/>
      <c r="S230" s="1"/>
      <c r="T230" s="1"/>
      <c r="U230" s="1"/>
      <c r="V230" s="1"/>
      <c r="W230" s="1"/>
      <c r="X230" s="8"/>
      <c r="Y230" s="1"/>
      <c r="Z230" s="1"/>
      <c r="AA230" s="1"/>
      <c r="AB230" s="1"/>
      <c r="AC230" s="1"/>
      <c r="AD230" s="11"/>
      <c r="AE230" s="11"/>
      <c r="AF230" s="11"/>
      <c r="AG230" s="11"/>
      <c r="AH230" s="11"/>
      <c r="AI230" s="11"/>
      <c r="AJ230" s="6"/>
      <c r="AK230" s="7"/>
      <c r="AL230" s="15"/>
      <c r="AM230" s="6"/>
      <c r="AN230" s="16"/>
      <c r="AO230" s="10">
        <v>43817</v>
      </c>
      <c r="AP230" s="14"/>
      <c r="AQ230" s="13"/>
    </row>
    <row r="231" spans="1:43" s="12" customFormat="1" hidden="1" x14ac:dyDescent="0.2">
      <c r="A231" s="18"/>
      <c r="B231" s="9"/>
      <c r="C231" s="8"/>
      <c r="D231" s="9"/>
      <c r="E231" s="8"/>
      <c r="F231" s="1"/>
      <c r="G231" s="1"/>
      <c r="H231" s="1"/>
      <c r="I231" s="1"/>
      <c r="J231" s="1"/>
      <c r="K231" s="1"/>
      <c r="L231" s="1"/>
      <c r="M231" s="1"/>
      <c r="N231" s="1"/>
      <c r="O231" s="1"/>
      <c r="P231" s="1"/>
      <c r="Q231" s="1"/>
      <c r="R231" s="1"/>
      <c r="S231" s="1"/>
      <c r="T231" s="1"/>
      <c r="U231" s="1"/>
      <c r="V231" s="1"/>
      <c r="W231" s="1"/>
      <c r="X231" s="8"/>
      <c r="Y231" s="1"/>
      <c r="Z231" s="1"/>
      <c r="AA231" s="1"/>
      <c r="AB231" s="1"/>
      <c r="AC231" s="1"/>
      <c r="AD231" s="11"/>
      <c r="AE231" s="11"/>
      <c r="AF231" s="11"/>
      <c r="AG231" s="11"/>
      <c r="AH231" s="11"/>
      <c r="AI231" s="11"/>
      <c r="AJ231" s="6"/>
      <c r="AK231" s="7"/>
      <c r="AL231" s="15"/>
      <c r="AM231" s="6"/>
      <c r="AN231" s="16"/>
      <c r="AO231" s="10">
        <v>43818</v>
      </c>
      <c r="AP231" s="14"/>
      <c r="AQ231" s="13"/>
    </row>
    <row r="232" spans="1:43" s="12" customFormat="1" hidden="1" x14ac:dyDescent="0.2">
      <c r="A232" s="18"/>
      <c r="B232" s="9"/>
      <c r="C232" s="8"/>
      <c r="D232" s="9"/>
      <c r="E232" s="8"/>
      <c r="F232" s="1"/>
      <c r="G232" s="1"/>
      <c r="H232" s="1"/>
      <c r="I232" s="1"/>
      <c r="J232" s="1"/>
      <c r="K232" s="1"/>
      <c r="L232" s="1"/>
      <c r="M232" s="1"/>
      <c r="N232" s="1"/>
      <c r="O232" s="1"/>
      <c r="P232" s="1"/>
      <c r="Q232" s="1"/>
      <c r="R232" s="1"/>
      <c r="S232" s="1"/>
      <c r="T232" s="1"/>
      <c r="U232" s="1"/>
      <c r="V232" s="1"/>
      <c r="W232" s="1"/>
      <c r="X232" s="8"/>
      <c r="Y232" s="1"/>
      <c r="Z232" s="1"/>
      <c r="AA232" s="1"/>
      <c r="AB232" s="1"/>
      <c r="AC232" s="1"/>
      <c r="AD232" s="11"/>
      <c r="AE232" s="11"/>
      <c r="AF232" s="11"/>
      <c r="AG232" s="11"/>
      <c r="AH232" s="11"/>
      <c r="AI232" s="11"/>
      <c r="AJ232" s="6"/>
      <c r="AK232" s="7"/>
      <c r="AL232" s="15"/>
      <c r="AM232" s="6"/>
      <c r="AN232" s="16"/>
      <c r="AO232" s="10">
        <v>43819</v>
      </c>
      <c r="AP232" s="14"/>
      <c r="AQ232" s="13"/>
    </row>
    <row r="233" spans="1:43" s="12" customFormat="1" hidden="1" x14ac:dyDescent="0.2">
      <c r="A233" s="18"/>
      <c r="B233" s="9"/>
      <c r="C233" s="8"/>
      <c r="D233" s="9"/>
      <c r="E233" s="8"/>
      <c r="F233" s="1"/>
      <c r="G233" s="1"/>
      <c r="H233" s="1"/>
      <c r="I233" s="1"/>
      <c r="J233" s="1"/>
      <c r="K233" s="1"/>
      <c r="L233" s="1"/>
      <c r="M233" s="1"/>
      <c r="N233" s="1"/>
      <c r="O233" s="1"/>
      <c r="P233" s="1"/>
      <c r="Q233" s="1"/>
      <c r="R233" s="1"/>
      <c r="S233" s="1"/>
      <c r="T233" s="1"/>
      <c r="U233" s="1"/>
      <c r="V233" s="1"/>
      <c r="W233" s="1"/>
      <c r="X233" s="8"/>
      <c r="Y233" s="1"/>
      <c r="Z233" s="1"/>
      <c r="AA233" s="1"/>
      <c r="AB233" s="1"/>
      <c r="AC233" s="1"/>
      <c r="AD233" s="11"/>
      <c r="AE233" s="11"/>
      <c r="AF233" s="11"/>
      <c r="AG233" s="11"/>
      <c r="AH233" s="11"/>
      <c r="AI233" s="11"/>
      <c r="AJ233" s="6"/>
      <c r="AK233" s="7"/>
      <c r="AL233" s="15"/>
      <c r="AM233" s="6"/>
      <c r="AN233" s="16"/>
      <c r="AO233" s="10">
        <v>43820</v>
      </c>
      <c r="AP233" s="14"/>
      <c r="AQ233" s="13"/>
    </row>
    <row r="234" spans="1:43" s="12" customFormat="1" hidden="1" x14ac:dyDescent="0.2">
      <c r="A234" s="18"/>
      <c r="B234" s="9"/>
      <c r="C234" s="8"/>
      <c r="D234" s="9"/>
      <c r="E234" s="8"/>
      <c r="F234" s="1"/>
      <c r="G234" s="1"/>
      <c r="H234" s="1"/>
      <c r="I234" s="1"/>
      <c r="J234" s="1"/>
      <c r="K234" s="1"/>
      <c r="L234" s="1"/>
      <c r="M234" s="1"/>
      <c r="N234" s="1"/>
      <c r="O234" s="1"/>
      <c r="P234" s="1"/>
      <c r="Q234" s="1"/>
      <c r="R234" s="1"/>
      <c r="S234" s="1"/>
      <c r="T234" s="1"/>
      <c r="U234" s="1"/>
      <c r="V234" s="1"/>
      <c r="W234" s="1"/>
      <c r="X234" s="8"/>
      <c r="Y234" s="1"/>
      <c r="Z234" s="1"/>
      <c r="AA234" s="1"/>
      <c r="AB234" s="1"/>
      <c r="AC234" s="1"/>
      <c r="AD234" s="11"/>
      <c r="AE234" s="11"/>
      <c r="AF234" s="11"/>
      <c r="AG234" s="11"/>
      <c r="AH234" s="11"/>
      <c r="AI234" s="11"/>
      <c r="AJ234" s="6"/>
      <c r="AK234" s="7"/>
      <c r="AL234" s="15"/>
      <c r="AM234" s="6"/>
      <c r="AN234" s="16"/>
      <c r="AO234" s="10">
        <v>43821</v>
      </c>
      <c r="AP234" s="14"/>
      <c r="AQ234" s="13"/>
    </row>
    <row r="235" spans="1:43" s="12" customFormat="1" hidden="1" x14ac:dyDescent="0.2">
      <c r="A235" s="18"/>
      <c r="B235" s="9"/>
      <c r="C235" s="8"/>
      <c r="D235" s="9"/>
      <c r="E235" s="8"/>
      <c r="F235" s="1"/>
      <c r="G235" s="1"/>
      <c r="H235" s="1"/>
      <c r="I235" s="1"/>
      <c r="J235" s="1"/>
      <c r="K235" s="1"/>
      <c r="L235" s="1"/>
      <c r="M235" s="1"/>
      <c r="N235" s="1"/>
      <c r="O235" s="1"/>
      <c r="P235" s="1"/>
      <c r="Q235" s="1"/>
      <c r="R235" s="1"/>
      <c r="S235" s="1"/>
      <c r="T235" s="1"/>
      <c r="U235" s="1"/>
      <c r="V235" s="1"/>
      <c r="W235" s="1"/>
      <c r="X235" s="8"/>
      <c r="Y235" s="1"/>
      <c r="Z235" s="1"/>
      <c r="AA235" s="1"/>
      <c r="AB235" s="1"/>
      <c r="AC235" s="1"/>
      <c r="AD235" s="11"/>
      <c r="AE235" s="11"/>
      <c r="AF235" s="11"/>
      <c r="AG235" s="11"/>
      <c r="AH235" s="11"/>
      <c r="AI235" s="11"/>
      <c r="AJ235" s="6"/>
      <c r="AK235" s="7"/>
      <c r="AL235" s="15"/>
      <c r="AM235" s="6"/>
      <c r="AN235" s="16"/>
      <c r="AO235" s="10">
        <v>43822</v>
      </c>
      <c r="AP235" s="14"/>
      <c r="AQ235" s="13"/>
    </row>
    <row r="236" spans="1:43" s="12" customFormat="1" hidden="1" x14ac:dyDescent="0.2">
      <c r="A236" s="18"/>
      <c r="B236" s="9"/>
      <c r="C236" s="8"/>
      <c r="D236" s="9"/>
      <c r="E236" s="8"/>
      <c r="F236" s="1"/>
      <c r="G236" s="1"/>
      <c r="H236" s="1"/>
      <c r="I236" s="1"/>
      <c r="J236" s="1"/>
      <c r="K236" s="1"/>
      <c r="L236" s="1"/>
      <c r="M236" s="1"/>
      <c r="N236" s="1"/>
      <c r="O236" s="1"/>
      <c r="P236" s="1"/>
      <c r="Q236" s="1"/>
      <c r="R236" s="1"/>
      <c r="S236" s="1"/>
      <c r="T236" s="1"/>
      <c r="U236" s="1"/>
      <c r="V236" s="1"/>
      <c r="W236" s="1"/>
      <c r="X236" s="8"/>
      <c r="Y236" s="1"/>
      <c r="Z236" s="1"/>
      <c r="AA236" s="1"/>
      <c r="AB236" s="1"/>
      <c r="AC236" s="1"/>
      <c r="AD236" s="11"/>
      <c r="AE236" s="11"/>
      <c r="AF236" s="11"/>
      <c r="AG236" s="11"/>
      <c r="AH236" s="11"/>
      <c r="AI236" s="11"/>
      <c r="AJ236" s="6"/>
      <c r="AK236" s="7"/>
      <c r="AL236" s="15"/>
      <c r="AM236" s="6"/>
      <c r="AN236" s="16"/>
      <c r="AO236" s="10">
        <v>43823</v>
      </c>
      <c r="AP236" s="14"/>
      <c r="AQ236" s="13"/>
    </row>
    <row r="237" spans="1:43" s="12" customFormat="1" hidden="1" x14ac:dyDescent="0.2">
      <c r="A237" s="18"/>
      <c r="B237" s="9"/>
      <c r="C237" s="8"/>
      <c r="D237" s="9"/>
      <c r="E237" s="8"/>
      <c r="F237" s="1"/>
      <c r="G237" s="1"/>
      <c r="H237" s="1"/>
      <c r="I237" s="1"/>
      <c r="J237" s="1"/>
      <c r="K237" s="1"/>
      <c r="L237" s="1"/>
      <c r="M237" s="1"/>
      <c r="N237" s="1"/>
      <c r="O237" s="1"/>
      <c r="P237" s="1"/>
      <c r="Q237" s="1"/>
      <c r="R237" s="1"/>
      <c r="S237" s="1"/>
      <c r="T237" s="1"/>
      <c r="U237" s="1"/>
      <c r="V237" s="1"/>
      <c r="W237" s="1"/>
      <c r="X237" s="8"/>
      <c r="Y237" s="1"/>
      <c r="Z237" s="1"/>
      <c r="AA237" s="1"/>
      <c r="AB237" s="1"/>
      <c r="AC237" s="1"/>
      <c r="AD237" s="11"/>
      <c r="AE237" s="11"/>
      <c r="AF237" s="11"/>
      <c r="AG237" s="11"/>
      <c r="AH237" s="11"/>
      <c r="AI237" s="11"/>
      <c r="AJ237" s="6"/>
      <c r="AK237" s="7"/>
      <c r="AL237" s="15"/>
      <c r="AM237" s="6"/>
      <c r="AN237" s="16"/>
      <c r="AO237" s="10">
        <v>43824</v>
      </c>
      <c r="AP237" s="14"/>
      <c r="AQ237" s="13"/>
    </row>
    <row r="238" spans="1:43" s="12" customFormat="1" hidden="1" x14ac:dyDescent="0.2">
      <c r="A238" s="18"/>
      <c r="B238" s="9"/>
      <c r="C238" s="8"/>
      <c r="D238" s="9"/>
      <c r="E238" s="8"/>
      <c r="F238" s="1"/>
      <c r="G238" s="1"/>
      <c r="H238" s="1"/>
      <c r="I238" s="1"/>
      <c r="J238" s="1"/>
      <c r="K238" s="1"/>
      <c r="L238" s="1"/>
      <c r="M238" s="1"/>
      <c r="N238" s="1"/>
      <c r="O238" s="1"/>
      <c r="P238" s="1"/>
      <c r="Q238" s="1"/>
      <c r="R238" s="1"/>
      <c r="S238" s="1"/>
      <c r="T238" s="1"/>
      <c r="U238" s="1"/>
      <c r="V238" s="1"/>
      <c r="W238" s="1"/>
      <c r="X238" s="8"/>
      <c r="Y238" s="1"/>
      <c r="Z238" s="1"/>
      <c r="AA238" s="1"/>
      <c r="AB238" s="1"/>
      <c r="AC238" s="1"/>
      <c r="AD238" s="11"/>
      <c r="AE238" s="11"/>
      <c r="AF238" s="11"/>
      <c r="AG238" s="11"/>
      <c r="AH238" s="11"/>
      <c r="AI238" s="11"/>
      <c r="AJ238" s="6"/>
      <c r="AK238" s="7"/>
      <c r="AL238" s="15"/>
      <c r="AM238" s="6"/>
      <c r="AN238" s="16"/>
      <c r="AO238" s="10">
        <v>43825</v>
      </c>
      <c r="AP238" s="14"/>
      <c r="AQ238" s="13"/>
    </row>
    <row r="239" spans="1:43" s="12" customFormat="1" hidden="1" x14ac:dyDescent="0.2">
      <c r="A239" s="18"/>
      <c r="B239" s="9"/>
      <c r="C239" s="8"/>
      <c r="D239" s="9"/>
      <c r="E239" s="8"/>
      <c r="F239" s="1"/>
      <c r="G239" s="1"/>
      <c r="H239" s="1"/>
      <c r="I239" s="1"/>
      <c r="J239" s="1"/>
      <c r="K239" s="1"/>
      <c r="L239" s="1"/>
      <c r="M239" s="1"/>
      <c r="N239" s="1"/>
      <c r="O239" s="1"/>
      <c r="P239" s="1"/>
      <c r="Q239" s="1"/>
      <c r="R239" s="1"/>
      <c r="S239" s="1"/>
      <c r="T239" s="1"/>
      <c r="U239" s="1"/>
      <c r="V239" s="1"/>
      <c r="W239" s="1"/>
      <c r="X239" s="8"/>
      <c r="Y239" s="1"/>
      <c r="Z239" s="1"/>
      <c r="AA239" s="1"/>
      <c r="AB239" s="1"/>
      <c r="AC239" s="1"/>
      <c r="AD239" s="11"/>
      <c r="AE239" s="11"/>
      <c r="AF239" s="11"/>
      <c r="AG239" s="11"/>
      <c r="AH239" s="11"/>
      <c r="AI239" s="11"/>
      <c r="AJ239" s="6"/>
      <c r="AK239" s="7"/>
      <c r="AL239" s="15"/>
      <c r="AM239" s="6"/>
      <c r="AN239" s="16"/>
      <c r="AO239" s="10">
        <v>43826</v>
      </c>
      <c r="AP239" s="14"/>
      <c r="AQ239" s="13"/>
    </row>
    <row r="240" spans="1:43" s="12" customFormat="1" hidden="1" x14ac:dyDescent="0.2">
      <c r="A240" s="18"/>
      <c r="B240" s="9"/>
      <c r="C240" s="8"/>
      <c r="D240" s="9"/>
      <c r="E240" s="8"/>
      <c r="F240" s="1"/>
      <c r="G240" s="1"/>
      <c r="H240" s="1"/>
      <c r="I240" s="1"/>
      <c r="J240" s="1"/>
      <c r="K240" s="1"/>
      <c r="L240" s="1"/>
      <c r="M240" s="1"/>
      <c r="N240" s="1"/>
      <c r="O240" s="1"/>
      <c r="P240" s="1"/>
      <c r="Q240" s="1"/>
      <c r="R240" s="1"/>
      <c r="S240" s="1"/>
      <c r="T240" s="1"/>
      <c r="U240" s="1"/>
      <c r="V240" s="1"/>
      <c r="W240" s="1"/>
      <c r="X240" s="8"/>
      <c r="Y240" s="1"/>
      <c r="Z240" s="1"/>
      <c r="AA240" s="1"/>
      <c r="AB240" s="1"/>
      <c r="AC240" s="1"/>
      <c r="AD240" s="11"/>
      <c r="AE240" s="11"/>
      <c r="AF240" s="11"/>
      <c r="AG240" s="11"/>
      <c r="AH240" s="11"/>
      <c r="AI240" s="11"/>
      <c r="AJ240" s="6"/>
      <c r="AK240" s="7"/>
      <c r="AL240" s="15"/>
      <c r="AM240" s="6"/>
      <c r="AN240" s="16"/>
      <c r="AO240" s="10">
        <v>43827</v>
      </c>
      <c r="AP240" s="14"/>
      <c r="AQ240" s="13"/>
    </row>
    <row r="241" spans="1:43" s="12" customFormat="1" hidden="1" x14ac:dyDescent="0.2">
      <c r="A241" s="18"/>
      <c r="B241" s="9"/>
      <c r="C241" s="8"/>
      <c r="D241" s="9"/>
      <c r="E241" s="8"/>
      <c r="F241" s="1"/>
      <c r="G241" s="1"/>
      <c r="H241" s="1"/>
      <c r="I241" s="1"/>
      <c r="J241" s="1"/>
      <c r="K241" s="1"/>
      <c r="L241" s="1"/>
      <c r="M241" s="1"/>
      <c r="N241" s="1"/>
      <c r="O241" s="1"/>
      <c r="P241" s="1"/>
      <c r="Q241" s="1"/>
      <c r="R241" s="1"/>
      <c r="S241" s="1"/>
      <c r="T241" s="1"/>
      <c r="U241" s="1"/>
      <c r="V241" s="1"/>
      <c r="W241" s="1"/>
      <c r="X241" s="8"/>
      <c r="Y241" s="1"/>
      <c r="Z241" s="1"/>
      <c r="AA241" s="1"/>
      <c r="AB241" s="1"/>
      <c r="AC241" s="1"/>
      <c r="AD241" s="11"/>
      <c r="AE241" s="11"/>
      <c r="AF241" s="11"/>
      <c r="AG241" s="11"/>
      <c r="AH241" s="11"/>
      <c r="AI241" s="11"/>
      <c r="AJ241" s="6"/>
      <c r="AK241" s="7"/>
      <c r="AL241" s="15"/>
      <c r="AM241" s="6"/>
      <c r="AN241" s="16"/>
      <c r="AO241" s="10">
        <v>43828</v>
      </c>
      <c r="AP241" s="14"/>
      <c r="AQ241" s="13"/>
    </row>
    <row r="242" spans="1:43" s="12" customFormat="1" hidden="1" x14ac:dyDescent="0.2">
      <c r="A242" s="18"/>
      <c r="B242" s="9"/>
      <c r="C242" s="8"/>
      <c r="D242" s="9"/>
      <c r="E242" s="8"/>
      <c r="F242" s="1"/>
      <c r="G242" s="1"/>
      <c r="H242" s="1"/>
      <c r="I242" s="1"/>
      <c r="J242" s="1"/>
      <c r="K242" s="1"/>
      <c r="L242" s="1"/>
      <c r="M242" s="1"/>
      <c r="N242" s="1"/>
      <c r="O242" s="1"/>
      <c r="P242" s="1"/>
      <c r="Q242" s="1"/>
      <c r="R242" s="1"/>
      <c r="S242" s="1"/>
      <c r="T242" s="1"/>
      <c r="U242" s="1"/>
      <c r="V242" s="1"/>
      <c r="W242" s="1"/>
      <c r="X242" s="8"/>
      <c r="Y242" s="1"/>
      <c r="Z242" s="1"/>
      <c r="AA242" s="1"/>
      <c r="AB242" s="1"/>
      <c r="AC242" s="1"/>
      <c r="AD242" s="11"/>
      <c r="AE242" s="11"/>
      <c r="AF242" s="11"/>
      <c r="AG242" s="11"/>
      <c r="AH242" s="11"/>
      <c r="AI242" s="11"/>
      <c r="AJ242" s="6"/>
      <c r="AK242" s="7"/>
      <c r="AL242" s="15"/>
      <c r="AM242" s="6"/>
      <c r="AN242" s="16"/>
      <c r="AO242" s="10">
        <v>43829</v>
      </c>
      <c r="AP242" s="14"/>
      <c r="AQ242" s="13"/>
    </row>
    <row r="243" spans="1:43" s="12" customFormat="1" hidden="1" x14ac:dyDescent="0.2">
      <c r="A243" s="18"/>
      <c r="B243" s="9"/>
      <c r="C243" s="8"/>
      <c r="D243" s="9"/>
      <c r="E243" s="8"/>
      <c r="F243" s="1"/>
      <c r="G243" s="1"/>
      <c r="H243" s="1"/>
      <c r="I243" s="1"/>
      <c r="J243" s="1"/>
      <c r="K243" s="1"/>
      <c r="L243" s="1"/>
      <c r="M243" s="1"/>
      <c r="N243" s="1"/>
      <c r="O243" s="1"/>
      <c r="P243" s="1"/>
      <c r="Q243" s="1"/>
      <c r="R243" s="1"/>
      <c r="S243" s="1"/>
      <c r="T243" s="1"/>
      <c r="U243" s="1"/>
      <c r="V243" s="1"/>
      <c r="W243" s="1"/>
      <c r="X243" s="8"/>
      <c r="Y243" s="1"/>
      <c r="Z243" s="1"/>
      <c r="AA243" s="1"/>
      <c r="AB243" s="1"/>
      <c r="AC243" s="1"/>
      <c r="AD243" s="11"/>
      <c r="AE243" s="11"/>
      <c r="AF243" s="11"/>
      <c r="AG243" s="11"/>
      <c r="AH243" s="11"/>
      <c r="AI243" s="11"/>
      <c r="AJ243" s="6"/>
      <c r="AK243" s="7"/>
      <c r="AL243" s="15"/>
      <c r="AM243" s="6"/>
      <c r="AN243" s="16"/>
      <c r="AO243" s="10">
        <v>43830</v>
      </c>
      <c r="AP243" s="14"/>
      <c r="AQ243" s="13"/>
    </row>
    <row r="244" spans="1:43" s="12" customFormat="1" hidden="1" x14ac:dyDescent="0.2">
      <c r="A244" s="18"/>
      <c r="B244" s="9"/>
      <c r="C244" s="8"/>
      <c r="D244" s="9"/>
      <c r="E244" s="8"/>
      <c r="F244" s="1"/>
      <c r="G244" s="1"/>
      <c r="H244" s="1"/>
      <c r="I244" s="1"/>
      <c r="J244" s="1"/>
      <c r="K244" s="1"/>
      <c r="L244" s="1"/>
      <c r="M244" s="1"/>
      <c r="N244" s="1"/>
      <c r="O244" s="1"/>
      <c r="P244" s="1"/>
      <c r="Q244" s="1"/>
      <c r="R244" s="1"/>
      <c r="S244" s="1"/>
      <c r="T244" s="1"/>
      <c r="U244" s="1"/>
      <c r="V244" s="1"/>
      <c r="W244" s="1"/>
      <c r="X244" s="8"/>
      <c r="Y244" s="1"/>
      <c r="Z244" s="1"/>
      <c r="AA244" s="1"/>
      <c r="AB244" s="1"/>
      <c r="AC244" s="1"/>
      <c r="AD244" s="11"/>
      <c r="AE244" s="11"/>
      <c r="AF244" s="11"/>
      <c r="AG244" s="11"/>
      <c r="AH244" s="11"/>
      <c r="AI244" s="11"/>
      <c r="AJ244" s="6"/>
      <c r="AK244" s="7"/>
      <c r="AL244" s="15"/>
      <c r="AM244" s="6"/>
      <c r="AN244" s="16"/>
      <c r="AO244" s="10">
        <v>43831</v>
      </c>
      <c r="AP244" s="14"/>
      <c r="AQ244" s="13"/>
    </row>
    <row r="245" spans="1:43" s="12" customFormat="1" hidden="1" x14ac:dyDescent="0.2">
      <c r="A245" s="18"/>
      <c r="B245" s="9"/>
      <c r="C245" s="8"/>
      <c r="D245" s="9"/>
      <c r="E245" s="8"/>
      <c r="F245" s="1"/>
      <c r="G245" s="1"/>
      <c r="H245" s="1"/>
      <c r="I245" s="1"/>
      <c r="J245" s="1"/>
      <c r="K245" s="1"/>
      <c r="L245" s="1"/>
      <c r="M245" s="1"/>
      <c r="N245" s="1"/>
      <c r="O245" s="1"/>
      <c r="P245" s="1"/>
      <c r="Q245" s="1"/>
      <c r="R245" s="1"/>
      <c r="S245" s="1"/>
      <c r="T245" s="1"/>
      <c r="U245" s="1"/>
      <c r="V245" s="1"/>
      <c r="W245" s="1"/>
      <c r="X245" s="8"/>
      <c r="Y245" s="1"/>
      <c r="Z245" s="1"/>
      <c r="AA245" s="1"/>
      <c r="AB245" s="1"/>
      <c r="AC245" s="1"/>
      <c r="AD245" s="11"/>
      <c r="AE245" s="11"/>
      <c r="AF245" s="11"/>
      <c r="AG245" s="11"/>
      <c r="AH245" s="11"/>
      <c r="AI245" s="11"/>
      <c r="AJ245" s="6"/>
      <c r="AK245" s="7"/>
      <c r="AL245" s="15"/>
      <c r="AM245" s="6"/>
      <c r="AN245" s="16"/>
      <c r="AO245" s="10">
        <v>43832</v>
      </c>
      <c r="AP245" s="14"/>
      <c r="AQ245" s="13"/>
    </row>
    <row r="246" spans="1:43" s="12" customFormat="1" hidden="1" x14ac:dyDescent="0.2">
      <c r="A246" s="18"/>
      <c r="B246" s="9"/>
      <c r="C246" s="8"/>
      <c r="D246" s="9"/>
      <c r="E246" s="8"/>
      <c r="F246" s="1"/>
      <c r="G246" s="1"/>
      <c r="H246" s="1"/>
      <c r="I246" s="1"/>
      <c r="J246" s="1"/>
      <c r="K246" s="1"/>
      <c r="L246" s="1"/>
      <c r="M246" s="1"/>
      <c r="N246" s="1"/>
      <c r="O246" s="1"/>
      <c r="P246" s="1"/>
      <c r="Q246" s="1"/>
      <c r="R246" s="1"/>
      <c r="S246" s="1"/>
      <c r="T246" s="1"/>
      <c r="U246" s="1"/>
      <c r="V246" s="1"/>
      <c r="W246" s="1"/>
      <c r="X246" s="8"/>
      <c r="Y246" s="1"/>
      <c r="Z246" s="1"/>
      <c r="AA246" s="1"/>
      <c r="AB246" s="1"/>
      <c r="AC246" s="1"/>
      <c r="AD246" s="11"/>
      <c r="AE246" s="11"/>
      <c r="AF246" s="11"/>
      <c r="AG246" s="11"/>
      <c r="AH246" s="11"/>
      <c r="AI246" s="11"/>
      <c r="AJ246" s="6"/>
      <c r="AK246" s="7"/>
      <c r="AL246" s="15"/>
      <c r="AM246" s="6"/>
      <c r="AN246" s="16"/>
      <c r="AO246" s="10">
        <v>43833</v>
      </c>
      <c r="AP246" s="14"/>
      <c r="AQ246" s="13"/>
    </row>
    <row r="247" spans="1:43" s="12" customFormat="1" hidden="1" x14ac:dyDescent="0.2">
      <c r="A247" s="18"/>
      <c r="B247" s="9"/>
      <c r="C247" s="8"/>
      <c r="D247" s="9"/>
      <c r="E247" s="8"/>
      <c r="F247" s="1"/>
      <c r="G247" s="1"/>
      <c r="H247" s="1"/>
      <c r="I247" s="1"/>
      <c r="J247" s="1"/>
      <c r="K247" s="1"/>
      <c r="L247" s="1"/>
      <c r="M247" s="1"/>
      <c r="N247" s="1"/>
      <c r="O247" s="1"/>
      <c r="P247" s="1"/>
      <c r="Q247" s="1"/>
      <c r="R247" s="1"/>
      <c r="S247" s="1"/>
      <c r="T247" s="1"/>
      <c r="U247" s="1"/>
      <c r="V247" s="1"/>
      <c r="W247" s="1"/>
      <c r="X247" s="8"/>
      <c r="Y247" s="1"/>
      <c r="Z247" s="1"/>
      <c r="AA247" s="1"/>
      <c r="AB247" s="1"/>
      <c r="AC247" s="1"/>
      <c r="AD247" s="11"/>
      <c r="AE247" s="11"/>
      <c r="AF247" s="11"/>
      <c r="AG247" s="11"/>
      <c r="AH247" s="11"/>
      <c r="AI247" s="11"/>
      <c r="AJ247" s="6"/>
      <c r="AK247" s="7"/>
      <c r="AL247" s="15"/>
      <c r="AM247" s="6"/>
      <c r="AN247" s="16"/>
      <c r="AO247" s="10">
        <v>43834</v>
      </c>
      <c r="AP247" s="14"/>
      <c r="AQ247" s="13"/>
    </row>
    <row r="248" spans="1:43" s="12" customFormat="1" hidden="1" x14ac:dyDescent="0.2">
      <c r="A248" s="18"/>
      <c r="B248" s="9"/>
      <c r="C248" s="8"/>
      <c r="D248" s="9"/>
      <c r="E248" s="8"/>
      <c r="F248" s="1"/>
      <c r="G248" s="1"/>
      <c r="H248" s="1"/>
      <c r="I248" s="1"/>
      <c r="J248" s="1"/>
      <c r="K248" s="1"/>
      <c r="L248" s="1"/>
      <c r="M248" s="1"/>
      <c r="N248" s="1"/>
      <c r="O248" s="1"/>
      <c r="P248" s="1"/>
      <c r="Q248" s="1"/>
      <c r="R248" s="1"/>
      <c r="S248" s="1"/>
      <c r="T248" s="1"/>
      <c r="U248" s="1"/>
      <c r="V248" s="1"/>
      <c r="W248" s="1"/>
      <c r="X248" s="8"/>
      <c r="Y248" s="1"/>
      <c r="Z248" s="1"/>
      <c r="AA248" s="1"/>
      <c r="AB248" s="1"/>
      <c r="AC248" s="1"/>
      <c r="AD248" s="11"/>
      <c r="AE248" s="11"/>
      <c r="AF248" s="11"/>
      <c r="AG248" s="11"/>
      <c r="AH248" s="11"/>
      <c r="AI248" s="11"/>
      <c r="AJ248" s="6"/>
      <c r="AK248" s="7"/>
      <c r="AL248" s="15"/>
      <c r="AM248" s="6"/>
      <c r="AN248" s="16"/>
      <c r="AO248" s="10">
        <v>43835</v>
      </c>
      <c r="AP248" s="14"/>
      <c r="AQ248" s="13"/>
    </row>
    <row r="249" spans="1:43" s="12" customFormat="1" hidden="1" x14ac:dyDescent="0.2">
      <c r="A249" s="18"/>
      <c r="B249" s="9"/>
      <c r="C249" s="8"/>
      <c r="D249" s="9"/>
      <c r="E249" s="8"/>
      <c r="F249" s="1"/>
      <c r="G249" s="1"/>
      <c r="H249" s="1"/>
      <c r="I249" s="1"/>
      <c r="J249" s="1"/>
      <c r="K249" s="1"/>
      <c r="L249" s="1"/>
      <c r="M249" s="1"/>
      <c r="N249" s="1"/>
      <c r="O249" s="1"/>
      <c r="P249" s="1"/>
      <c r="Q249" s="1"/>
      <c r="R249" s="1"/>
      <c r="S249" s="1"/>
      <c r="T249" s="1"/>
      <c r="U249" s="1"/>
      <c r="V249" s="1"/>
      <c r="W249" s="1"/>
      <c r="X249" s="8"/>
      <c r="Y249" s="1"/>
      <c r="Z249" s="1"/>
      <c r="AA249" s="1"/>
      <c r="AB249" s="1"/>
      <c r="AC249" s="1"/>
      <c r="AD249" s="11"/>
      <c r="AE249" s="11"/>
      <c r="AF249" s="11"/>
      <c r="AG249" s="11"/>
      <c r="AH249" s="11"/>
      <c r="AI249" s="11"/>
      <c r="AJ249" s="6"/>
      <c r="AK249" s="7"/>
      <c r="AL249" s="15"/>
      <c r="AM249" s="6"/>
      <c r="AN249" s="16"/>
      <c r="AO249" s="10">
        <v>43836</v>
      </c>
      <c r="AP249" s="14"/>
      <c r="AQ249" s="13"/>
    </row>
    <row r="250" spans="1:43" s="12" customFormat="1" hidden="1" x14ac:dyDescent="0.2">
      <c r="A250" s="18"/>
      <c r="B250" s="9"/>
      <c r="C250" s="8"/>
      <c r="D250" s="9"/>
      <c r="E250" s="8"/>
      <c r="F250" s="1"/>
      <c r="G250" s="1"/>
      <c r="H250" s="1"/>
      <c r="I250" s="1"/>
      <c r="J250" s="1"/>
      <c r="K250" s="1"/>
      <c r="L250" s="1"/>
      <c r="M250" s="1"/>
      <c r="N250" s="1"/>
      <c r="O250" s="1"/>
      <c r="P250" s="1"/>
      <c r="Q250" s="1"/>
      <c r="R250" s="1"/>
      <c r="S250" s="1"/>
      <c r="T250" s="1"/>
      <c r="U250" s="1"/>
      <c r="V250" s="1"/>
      <c r="W250" s="1"/>
      <c r="X250" s="8"/>
      <c r="Y250" s="1"/>
      <c r="Z250" s="1"/>
      <c r="AA250" s="1"/>
      <c r="AB250" s="1"/>
      <c r="AC250" s="1"/>
      <c r="AD250" s="11"/>
      <c r="AE250" s="11"/>
      <c r="AF250" s="11"/>
      <c r="AG250" s="11"/>
      <c r="AH250" s="11"/>
      <c r="AI250" s="11"/>
      <c r="AJ250" s="6"/>
      <c r="AK250" s="7"/>
      <c r="AL250" s="15"/>
      <c r="AM250" s="6"/>
      <c r="AN250" s="16"/>
      <c r="AO250" s="10">
        <v>43837</v>
      </c>
      <c r="AP250" s="14"/>
      <c r="AQ250" s="13"/>
    </row>
    <row r="251" spans="1:43" s="12" customFormat="1" hidden="1" x14ac:dyDescent="0.2">
      <c r="A251" s="18"/>
      <c r="B251" s="9"/>
      <c r="C251" s="8"/>
      <c r="D251" s="9"/>
      <c r="E251" s="8"/>
      <c r="F251" s="1"/>
      <c r="G251" s="1"/>
      <c r="H251" s="1"/>
      <c r="I251" s="1"/>
      <c r="J251" s="1"/>
      <c r="K251" s="1"/>
      <c r="L251" s="1"/>
      <c r="M251" s="1"/>
      <c r="N251" s="1"/>
      <c r="O251" s="1"/>
      <c r="P251" s="1"/>
      <c r="Q251" s="1"/>
      <c r="R251" s="1"/>
      <c r="S251" s="1"/>
      <c r="T251" s="1"/>
      <c r="U251" s="1"/>
      <c r="V251" s="1"/>
      <c r="W251" s="1"/>
      <c r="X251" s="8"/>
      <c r="Y251" s="1"/>
      <c r="Z251" s="1"/>
      <c r="AA251" s="1"/>
      <c r="AB251" s="1"/>
      <c r="AC251" s="1"/>
      <c r="AD251" s="11"/>
      <c r="AE251" s="11"/>
      <c r="AF251" s="11"/>
      <c r="AG251" s="11"/>
      <c r="AH251" s="11"/>
      <c r="AI251" s="11"/>
      <c r="AJ251" s="6"/>
      <c r="AK251" s="7"/>
      <c r="AL251" s="15"/>
      <c r="AM251" s="6"/>
      <c r="AN251" s="16"/>
      <c r="AO251" s="10">
        <v>43838</v>
      </c>
      <c r="AP251" s="14"/>
      <c r="AQ251" s="13"/>
    </row>
    <row r="252" spans="1:43" s="12" customFormat="1" hidden="1" x14ac:dyDescent="0.2">
      <c r="A252" s="18"/>
      <c r="B252" s="9"/>
      <c r="C252" s="8"/>
      <c r="D252" s="9"/>
      <c r="E252" s="8"/>
      <c r="F252" s="1"/>
      <c r="G252" s="1"/>
      <c r="H252" s="1"/>
      <c r="I252" s="1"/>
      <c r="J252" s="1"/>
      <c r="K252" s="1"/>
      <c r="L252" s="1"/>
      <c r="M252" s="1"/>
      <c r="N252" s="1"/>
      <c r="O252" s="1"/>
      <c r="P252" s="1"/>
      <c r="Q252" s="1"/>
      <c r="R252" s="1"/>
      <c r="S252" s="1"/>
      <c r="T252" s="1"/>
      <c r="U252" s="1"/>
      <c r="V252" s="1"/>
      <c r="W252" s="1"/>
      <c r="X252" s="8"/>
      <c r="Y252" s="1"/>
      <c r="Z252" s="1"/>
      <c r="AA252" s="1"/>
      <c r="AB252" s="1"/>
      <c r="AC252" s="1"/>
      <c r="AD252" s="11"/>
      <c r="AE252" s="11"/>
      <c r="AF252" s="11"/>
      <c r="AG252" s="11"/>
      <c r="AH252" s="11"/>
      <c r="AI252" s="11"/>
      <c r="AJ252" s="6"/>
      <c r="AK252" s="7"/>
      <c r="AL252" s="15"/>
      <c r="AM252" s="6"/>
      <c r="AN252" s="16"/>
      <c r="AO252" s="10">
        <v>43839</v>
      </c>
      <c r="AP252" s="14"/>
      <c r="AQ252" s="13"/>
    </row>
    <row r="253" spans="1:43" s="12" customFormat="1" hidden="1" x14ac:dyDescent="0.2">
      <c r="A253" s="18"/>
      <c r="B253" s="9"/>
      <c r="C253" s="8"/>
      <c r="D253" s="9"/>
      <c r="E253" s="8"/>
      <c r="F253" s="1"/>
      <c r="G253" s="1"/>
      <c r="H253" s="1"/>
      <c r="I253" s="1"/>
      <c r="J253" s="1"/>
      <c r="K253" s="1"/>
      <c r="L253" s="1"/>
      <c r="M253" s="1"/>
      <c r="N253" s="1"/>
      <c r="O253" s="1"/>
      <c r="P253" s="1"/>
      <c r="Q253" s="1"/>
      <c r="R253" s="1"/>
      <c r="S253" s="1"/>
      <c r="T253" s="1"/>
      <c r="U253" s="1"/>
      <c r="V253" s="1"/>
      <c r="W253" s="1"/>
      <c r="X253" s="8"/>
      <c r="Y253" s="1"/>
      <c r="Z253" s="1"/>
      <c r="AA253" s="1"/>
      <c r="AB253" s="1"/>
      <c r="AC253" s="1"/>
      <c r="AD253" s="11"/>
      <c r="AE253" s="11"/>
      <c r="AF253" s="11"/>
      <c r="AG253" s="11"/>
      <c r="AH253" s="11"/>
      <c r="AI253" s="11"/>
      <c r="AJ253" s="6"/>
      <c r="AK253" s="7"/>
      <c r="AL253" s="15"/>
      <c r="AM253" s="6"/>
      <c r="AN253" s="16"/>
      <c r="AO253" s="10">
        <v>43840</v>
      </c>
      <c r="AP253" s="14"/>
      <c r="AQ253" s="13"/>
    </row>
    <row r="254" spans="1:43" s="12" customFormat="1" hidden="1" x14ac:dyDescent="0.2">
      <c r="A254" s="18"/>
      <c r="B254" s="9"/>
      <c r="C254" s="8"/>
      <c r="D254" s="9"/>
      <c r="E254" s="8"/>
      <c r="F254" s="1"/>
      <c r="G254" s="1"/>
      <c r="H254" s="1"/>
      <c r="I254" s="1"/>
      <c r="J254" s="1"/>
      <c r="K254" s="1"/>
      <c r="L254" s="1"/>
      <c r="M254" s="1"/>
      <c r="N254" s="1"/>
      <c r="O254" s="1"/>
      <c r="P254" s="1"/>
      <c r="Q254" s="1"/>
      <c r="R254" s="1"/>
      <c r="S254" s="1"/>
      <c r="T254" s="1"/>
      <c r="U254" s="1"/>
      <c r="V254" s="1"/>
      <c r="W254" s="1"/>
      <c r="X254" s="8"/>
      <c r="Y254" s="1"/>
      <c r="Z254" s="1"/>
      <c r="AA254" s="1"/>
      <c r="AB254" s="1"/>
      <c r="AC254" s="1"/>
      <c r="AD254" s="11"/>
      <c r="AE254" s="11"/>
      <c r="AF254" s="11"/>
      <c r="AG254" s="11"/>
      <c r="AH254" s="11"/>
      <c r="AI254" s="11"/>
      <c r="AJ254" s="6"/>
      <c r="AK254" s="7"/>
      <c r="AL254" s="15"/>
      <c r="AM254" s="6"/>
      <c r="AN254" s="16"/>
      <c r="AO254" s="10">
        <v>43841</v>
      </c>
      <c r="AP254" s="14"/>
      <c r="AQ254" s="13"/>
    </row>
    <row r="255" spans="1:43" s="12" customFormat="1" hidden="1" x14ac:dyDescent="0.2">
      <c r="A255" s="18"/>
      <c r="B255" s="9"/>
      <c r="C255" s="8"/>
      <c r="D255" s="9"/>
      <c r="E255" s="8"/>
      <c r="F255" s="1"/>
      <c r="G255" s="1"/>
      <c r="H255" s="1"/>
      <c r="I255" s="1"/>
      <c r="J255" s="1"/>
      <c r="K255" s="1"/>
      <c r="L255" s="1"/>
      <c r="M255" s="1"/>
      <c r="N255" s="1"/>
      <c r="O255" s="1"/>
      <c r="P255" s="1"/>
      <c r="Q255" s="1"/>
      <c r="R255" s="1"/>
      <c r="S255" s="1"/>
      <c r="T255" s="1"/>
      <c r="U255" s="1"/>
      <c r="V255" s="1"/>
      <c r="W255" s="1"/>
      <c r="X255" s="8"/>
      <c r="Y255" s="1"/>
      <c r="Z255" s="1"/>
      <c r="AA255" s="1"/>
      <c r="AB255" s="1"/>
      <c r="AC255" s="1"/>
      <c r="AD255" s="11"/>
      <c r="AE255" s="11"/>
      <c r="AF255" s="11"/>
      <c r="AG255" s="11"/>
      <c r="AH255" s="11"/>
      <c r="AI255" s="11"/>
      <c r="AJ255" s="6"/>
      <c r="AK255" s="7"/>
      <c r="AL255" s="15"/>
      <c r="AM255" s="6"/>
      <c r="AN255" s="16"/>
      <c r="AO255" s="10">
        <v>43842</v>
      </c>
      <c r="AP255" s="14"/>
      <c r="AQ255" s="13"/>
    </row>
    <row r="256" spans="1:43" s="12" customFormat="1" hidden="1" x14ac:dyDescent="0.2">
      <c r="A256" s="18"/>
      <c r="B256" s="9"/>
      <c r="C256" s="8"/>
      <c r="D256" s="9"/>
      <c r="E256" s="8"/>
      <c r="F256" s="1"/>
      <c r="G256" s="1"/>
      <c r="H256" s="1"/>
      <c r="I256" s="1"/>
      <c r="J256" s="1"/>
      <c r="K256" s="1"/>
      <c r="L256" s="1"/>
      <c r="M256" s="1"/>
      <c r="N256" s="1"/>
      <c r="O256" s="1"/>
      <c r="P256" s="1"/>
      <c r="Q256" s="1"/>
      <c r="R256" s="1"/>
      <c r="S256" s="1"/>
      <c r="T256" s="1"/>
      <c r="U256" s="1"/>
      <c r="V256" s="1"/>
      <c r="W256" s="1"/>
      <c r="X256" s="8"/>
      <c r="Y256" s="1"/>
      <c r="Z256" s="1"/>
      <c r="AA256" s="1"/>
      <c r="AB256" s="1"/>
      <c r="AC256" s="1"/>
      <c r="AD256" s="11"/>
      <c r="AE256" s="11"/>
      <c r="AF256" s="11"/>
      <c r="AG256" s="11"/>
      <c r="AH256" s="11"/>
      <c r="AI256" s="11"/>
      <c r="AJ256" s="6"/>
      <c r="AK256" s="7"/>
      <c r="AL256" s="15"/>
      <c r="AM256" s="6"/>
      <c r="AN256" s="16"/>
      <c r="AO256" s="10">
        <v>43843</v>
      </c>
      <c r="AP256" s="14"/>
      <c r="AQ256" s="13"/>
    </row>
    <row r="257" spans="1:43" s="12" customFormat="1" hidden="1" x14ac:dyDescent="0.2">
      <c r="A257" s="18"/>
      <c r="B257" s="9"/>
      <c r="C257" s="8"/>
      <c r="D257" s="9"/>
      <c r="E257" s="8"/>
      <c r="F257" s="1"/>
      <c r="G257" s="1"/>
      <c r="H257" s="1"/>
      <c r="I257" s="1"/>
      <c r="J257" s="1"/>
      <c r="K257" s="1"/>
      <c r="L257" s="1"/>
      <c r="M257" s="1"/>
      <c r="N257" s="1"/>
      <c r="O257" s="1"/>
      <c r="P257" s="1"/>
      <c r="Q257" s="1"/>
      <c r="R257" s="1"/>
      <c r="S257" s="1"/>
      <c r="T257" s="1"/>
      <c r="U257" s="1"/>
      <c r="V257" s="1"/>
      <c r="W257" s="1"/>
      <c r="X257" s="8"/>
      <c r="Y257" s="1"/>
      <c r="Z257" s="1"/>
      <c r="AA257" s="1"/>
      <c r="AB257" s="1"/>
      <c r="AC257" s="1"/>
      <c r="AD257" s="11"/>
      <c r="AE257" s="11"/>
      <c r="AF257" s="11"/>
      <c r="AG257" s="11"/>
      <c r="AH257" s="11"/>
      <c r="AI257" s="11"/>
      <c r="AJ257" s="6"/>
      <c r="AK257" s="7"/>
      <c r="AL257" s="15"/>
      <c r="AM257" s="6"/>
      <c r="AN257" s="16"/>
      <c r="AO257" s="10">
        <v>43844</v>
      </c>
      <c r="AP257" s="14"/>
      <c r="AQ257" s="13"/>
    </row>
    <row r="258" spans="1:43" s="12" customFormat="1" hidden="1" x14ac:dyDescent="0.2">
      <c r="A258" s="18"/>
      <c r="B258" s="9"/>
      <c r="C258" s="8"/>
      <c r="D258" s="9"/>
      <c r="E258" s="8"/>
      <c r="F258" s="1"/>
      <c r="G258" s="1"/>
      <c r="H258" s="1"/>
      <c r="I258" s="1"/>
      <c r="J258" s="1"/>
      <c r="K258" s="1"/>
      <c r="L258" s="1"/>
      <c r="M258" s="1"/>
      <c r="N258" s="1"/>
      <c r="O258" s="1"/>
      <c r="P258" s="1"/>
      <c r="Q258" s="1"/>
      <c r="R258" s="1"/>
      <c r="S258" s="1"/>
      <c r="T258" s="1"/>
      <c r="U258" s="1"/>
      <c r="V258" s="1"/>
      <c r="W258" s="1"/>
      <c r="X258" s="8"/>
      <c r="Y258" s="1"/>
      <c r="Z258" s="1"/>
      <c r="AA258" s="1"/>
      <c r="AB258" s="1"/>
      <c r="AC258" s="1"/>
      <c r="AD258" s="11"/>
      <c r="AE258" s="11"/>
      <c r="AF258" s="11"/>
      <c r="AG258" s="11"/>
      <c r="AH258" s="11"/>
      <c r="AI258" s="11"/>
      <c r="AJ258" s="6"/>
      <c r="AK258" s="7"/>
      <c r="AL258" s="15"/>
      <c r="AM258" s="6"/>
      <c r="AN258" s="16"/>
      <c r="AO258" s="10">
        <v>43845</v>
      </c>
      <c r="AP258" s="14"/>
      <c r="AQ258" s="13"/>
    </row>
    <row r="259" spans="1:43" s="12" customFormat="1" hidden="1" x14ac:dyDescent="0.2">
      <c r="A259" s="18"/>
      <c r="B259" s="9"/>
      <c r="C259" s="8"/>
      <c r="D259" s="9"/>
      <c r="E259" s="8"/>
      <c r="F259" s="1"/>
      <c r="G259" s="1"/>
      <c r="H259" s="1"/>
      <c r="I259" s="1"/>
      <c r="J259" s="1"/>
      <c r="K259" s="1"/>
      <c r="L259" s="1"/>
      <c r="M259" s="1"/>
      <c r="N259" s="1"/>
      <c r="O259" s="1"/>
      <c r="P259" s="1"/>
      <c r="Q259" s="1"/>
      <c r="R259" s="1"/>
      <c r="S259" s="1"/>
      <c r="T259" s="1"/>
      <c r="U259" s="1"/>
      <c r="V259" s="1"/>
      <c r="W259" s="1"/>
      <c r="X259" s="8"/>
      <c r="Y259" s="1"/>
      <c r="Z259" s="1"/>
      <c r="AA259" s="1"/>
      <c r="AB259" s="1"/>
      <c r="AC259" s="1"/>
      <c r="AD259" s="11"/>
      <c r="AE259" s="11"/>
      <c r="AF259" s="11"/>
      <c r="AG259" s="11"/>
      <c r="AH259" s="11"/>
      <c r="AI259" s="11"/>
      <c r="AJ259" s="6"/>
      <c r="AK259" s="7"/>
      <c r="AL259" s="15"/>
      <c r="AM259" s="6"/>
      <c r="AN259" s="16"/>
      <c r="AO259" s="10">
        <v>43846</v>
      </c>
      <c r="AP259" s="14"/>
      <c r="AQ259" s="13"/>
    </row>
    <row r="260" spans="1:43" s="12" customFormat="1" hidden="1" x14ac:dyDescent="0.2">
      <c r="A260" s="18"/>
      <c r="B260" s="9"/>
      <c r="C260" s="8"/>
      <c r="D260" s="9"/>
      <c r="E260" s="8"/>
      <c r="F260" s="1"/>
      <c r="G260" s="1"/>
      <c r="H260" s="1"/>
      <c r="I260" s="1"/>
      <c r="J260" s="1"/>
      <c r="K260" s="1"/>
      <c r="L260" s="1"/>
      <c r="M260" s="1"/>
      <c r="N260" s="1"/>
      <c r="O260" s="1"/>
      <c r="P260" s="1"/>
      <c r="Q260" s="1"/>
      <c r="R260" s="1"/>
      <c r="S260" s="1"/>
      <c r="T260" s="1"/>
      <c r="U260" s="1"/>
      <c r="V260" s="1"/>
      <c r="W260" s="1"/>
      <c r="X260" s="8"/>
      <c r="Y260" s="1"/>
      <c r="Z260" s="1"/>
      <c r="AA260" s="1"/>
      <c r="AB260" s="1"/>
      <c r="AC260" s="1"/>
      <c r="AD260" s="11"/>
      <c r="AE260" s="11"/>
      <c r="AF260" s="11"/>
      <c r="AG260" s="11"/>
      <c r="AH260" s="11"/>
      <c r="AI260" s="11"/>
      <c r="AJ260" s="6"/>
      <c r="AK260" s="7"/>
      <c r="AL260" s="15"/>
      <c r="AM260" s="6"/>
      <c r="AN260" s="16"/>
      <c r="AO260" s="10">
        <v>43847</v>
      </c>
      <c r="AP260" s="14"/>
      <c r="AQ260" s="13"/>
    </row>
    <row r="261" spans="1:43" s="12" customFormat="1" hidden="1" x14ac:dyDescent="0.2">
      <c r="A261" s="18"/>
      <c r="B261" s="9"/>
      <c r="C261" s="8"/>
      <c r="D261" s="9"/>
      <c r="E261" s="8"/>
      <c r="F261" s="1"/>
      <c r="G261" s="1"/>
      <c r="H261" s="1"/>
      <c r="I261" s="1"/>
      <c r="J261" s="1"/>
      <c r="K261" s="1"/>
      <c r="L261" s="1"/>
      <c r="M261" s="1"/>
      <c r="N261" s="1"/>
      <c r="O261" s="1"/>
      <c r="P261" s="1"/>
      <c r="Q261" s="1"/>
      <c r="R261" s="1"/>
      <c r="S261" s="1"/>
      <c r="T261" s="1"/>
      <c r="U261" s="1"/>
      <c r="V261" s="1"/>
      <c r="W261" s="1"/>
      <c r="X261" s="8"/>
      <c r="Y261" s="1"/>
      <c r="Z261" s="1"/>
      <c r="AA261" s="1"/>
      <c r="AB261" s="1"/>
      <c r="AC261" s="1"/>
      <c r="AD261" s="11"/>
      <c r="AE261" s="11"/>
      <c r="AF261" s="11"/>
      <c r="AG261" s="11"/>
      <c r="AH261" s="11"/>
      <c r="AI261" s="11"/>
      <c r="AJ261" s="6"/>
      <c r="AK261" s="7"/>
      <c r="AL261" s="15"/>
      <c r="AM261" s="6"/>
      <c r="AN261" s="16"/>
      <c r="AO261" s="10">
        <v>43848</v>
      </c>
      <c r="AP261" s="14"/>
      <c r="AQ261" s="13"/>
    </row>
    <row r="262" spans="1:43" s="12" customFormat="1" hidden="1" x14ac:dyDescent="0.2">
      <c r="A262" s="18"/>
      <c r="B262" s="9"/>
      <c r="C262" s="8"/>
      <c r="D262" s="9"/>
      <c r="E262" s="8"/>
      <c r="F262" s="1"/>
      <c r="G262" s="1"/>
      <c r="H262" s="1"/>
      <c r="I262" s="1"/>
      <c r="J262" s="1"/>
      <c r="K262" s="1"/>
      <c r="L262" s="1"/>
      <c r="M262" s="1"/>
      <c r="N262" s="1"/>
      <c r="O262" s="1"/>
      <c r="P262" s="1"/>
      <c r="Q262" s="1"/>
      <c r="R262" s="1"/>
      <c r="S262" s="1"/>
      <c r="T262" s="1"/>
      <c r="U262" s="1"/>
      <c r="V262" s="1"/>
      <c r="W262" s="1"/>
      <c r="X262" s="8"/>
      <c r="Y262" s="1"/>
      <c r="Z262" s="1"/>
      <c r="AA262" s="1"/>
      <c r="AB262" s="1"/>
      <c r="AC262" s="1"/>
      <c r="AD262" s="11"/>
      <c r="AE262" s="11"/>
      <c r="AF262" s="11"/>
      <c r="AG262" s="11"/>
      <c r="AH262" s="11"/>
      <c r="AI262" s="11"/>
      <c r="AJ262" s="6"/>
      <c r="AK262" s="7"/>
      <c r="AL262" s="15"/>
      <c r="AM262" s="6"/>
      <c r="AN262" s="16"/>
      <c r="AO262" s="10">
        <v>43849</v>
      </c>
      <c r="AP262" s="14"/>
      <c r="AQ262" s="13"/>
    </row>
    <row r="263" spans="1:43" s="12" customFormat="1" hidden="1" x14ac:dyDescent="0.2">
      <c r="A263" s="18"/>
      <c r="B263" s="9"/>
      <c r="C263" s="8"/>
      <c r="D263" s="9"/>
      <c r="E263" s="8"/>
      <c r="F263" s="1"/>
      <c r="G263" s="1"/>
      <c r="H263" s="1"/>
      <c r="I263" s="1"/>
      <c r="J263" s="1"/>
      <c r="K263" s="1"/>
      <c r="L263" s="1"/>
      <c r="M263" s="1"/>
      <c r="N263" s="1"/>
      <c r="O263" s="1"/>
      <c r="P263" s="1"/>
      <c r="Q263" s="1"/>
      <c r="R263" s="1"/>
      <c r="S263" s="1"/>
      <c r="T263" s="1"/>
      <c r="U263" s="1"/>
      <c r="V263" s="1"/>
      <c r="W263" s="1"/>
      <c r="X263" s="8"/>
      <c r="Y263" s="1"/>
      <c r="Z263" s="1"/>
      <c r="AA263" s="1"/>
      <c r="AB263" s="1"/>
      <c r="AC263" s="1"/>
      <c r="AD263" s="11"/>
      <c r="AE263" s="11"/>
      <c r="AF263" s="11"/>
      <c r="AG263" s="11"/>
      <c r="AH263" s="11"/>
      <c r="AI263" s="11"/>
      <c r="AJ263" s="6"/>
      <c r="AK263" s="7"/>
      <c r="AL263" s="15"/>
      <c r="AM263" s="6"/>
      <c r="AN263" s="16"/>
      <c r="AO263" s="10">
        <v>43850</v>
      </c>
      <c r="AP263" s="14"/>
      <c r="AQ263" s="13"/>
    </row>
    <row r="264" spans="1:43" s="12" customFormat="1" hidden="1" x14ac:dyDescent="0.2">
      <c r="A264" s="18"/>
      <c r="B264" s="9"/>
      <c r="C264" s="8"/>
      <c r="D264" s="9"/>
      <c r="E264" s="8"/>
      <c r="F264" s="1"/>
      <c r="G264" s="1"/>
      <c r="H264" s="1"/>
      <c r="I264" s="1"/>
      <c r="J264" s="1"/>
      <c r="K264" s="1"/>
      <c r="L264" s="1"/>
      <c r="M264" s="1"/>
      <c r="N264" s="1"/>
      <c r="O264" s="1"/>
      <c r="P264" s="1"/>
      <c r="Q264" s="1"/>
      <c r="R264" s="1"/>
      <c r="S264" s="1"/>
      <c r="T264" s="1"/>
      <c r="U264" s="1"/>
      <c r="V264" s="1"/>
      <c r="W264" s="1"/>
      <c r="X264" s="8"/>
      <c r="Y264" s="1"/>
      <c r="Z264" s="1"/>
      <c r="AA264" s="1"/>
      <c r="AB264" s="1"/>
      <c r="AC264" s="1"/>
      <c r="AD264" s="11"/>
      <c r="AE264" s="11"/>
      <c r="AF264" s="11"/>
      <c r="AG264" s="11"/>
      <c r="AH264" s="11"/>
      <c r="AI264" s="11"/>
      <c r="AJ264" s="6"/>
      <c r="AK264" s="7"/>
      <c r="AL264" s="15"/>
      <c r="AM264" s="6"/>
      <c r="AN264" s="16"/>
      <c r="AO264" s="10">
        <v>43851</v>
      </c>
      <c r="AP264" s="14"/>
      <c r="AQ264" s="13"/>
    </row>
    <row r="265" spans="1:43" s="12" customFormat="1" hidden="1" x14ac:dyDescent="0.2">
      <c r="A265" s="18"/>
      <c r="B265" s="9"/>
      <c r="C265" s="8"/>
      <c r="D265" s="9"/>
      <c r="E265" s="8"/>
      <c r="F265" s="1"/>
      <c r="G265" s="1"/>
      <c r="H265" s="1"/>
      <c r="I265" s="1"/>
      <c r="J265" s="1"/>
      <c r="K265" s="1"/>
      <c r="L265" s="1"/>
      <c r="M265" s="1"/>
      <c r="N265" s="1"/>
      <c r="O265" s="1"/>
      <c r="P265" s="1"/>
      <c r="Q265" s="1"/>
      <c r="R265" s="1"/>
      <c r="S265" s="1"/>
      <c r="T265" s="1"/>
      <c r="U265" s="1"/>
      <c r="V265" s="1"/>
      <c r="W265" s="1"/>
      <c r="X265" s="8"/>
      <c r="Y265" s="1"/>
      <c r="Z265" s="1"/>
      <c r="AA265" s="1"/>
      <c r="AB265" s="1"/>
      <c r="AC265" s="1"/>
      <c r="AD265" s="11"/>
      <c r="AE265" s="11"/>
      <c r="AF265" s="11"/>
      <c r="AG265" s="11"/>
      <c r="AH265" s="11"/>
      <c r="AI265" s="11"/>
      <c r="AJ265" s="6"/>
      <c r="AK265" s="7"/>
      <c r="AL265" s="15"/>
      <c r="AM265" s="6"/>
      <c r="AN265" s="16"/>
      <c r="AO265" s="10">
        <v>43852</v>
      </c>
      <c r="AP265" s="14"/>
      <c r="AQ265" s="13"/>
    </row>
    <row r="266" spans="1:43" s="12" customFormat="1" hidden="1" x14ac:dyDescent="0.2">
      <c r="A266" s="18"/>
      <c r="B266" s="9"/>
      <c r="C266" s="8"/>
      <c r="D266" s="9"/>
      <c r="E266" s="8"/>
      <c r="F266" s="1"/>
      <c r="G266" s="1"/>
      <c r="H266" s="1"/>
      <c r="I266" s="1"/>
      <c r="J266" s="1"/>
      <c r="K266" s="1"/>
      <c r="L266" s="1"/>
      <c r="M266" s="1"/>
      <c r="N266" s="1"/>
      <c r="O266" s="1"/>
      <c r="P266" s="1"/>
      <c r="Q266" s="1"/>
      <c r="R266" s="1"/>
      <c r="S266" s="1"/>
      <c r="T266" s="1"/>
      <c r="U266" s="1"/>
      <c r="V266" s="1"/>
      <c r="W266" s="1"/>
      <c r="X266" s="8"/>
      <c r="Y266" s="1"/>
      <c r="Z266" s="1"/>
      <c r="AA266" s="1"/>
      <c r="AB266" s="1"/>
      <c r="AC266" s="1"/>
      <c r="AD266" s="11"/>
      <c r="AE266" s="11"/>
      <c r="AF266" s="11"/>
      <c r="AG266" s="11"/>
      <c r="AH266" s="11"/>
      <c r="AI266" s="11"/>
      <c r="AJ266" s="6"/>
      <c r="AK266" s="7"/>
      <c r="AL266" s="15"/>
      <c r="AM266" s="6"/>
      <c r="AN266" s="16"/>
      <c r="AO266" s="10">
        <v>43853</v>
      </c>
      <c r="AP266" s="14"/>
      <c r="AQ266" s="13"/>
    </row>
    <row r="267" spans="1:43" s="12" customFormat="1" hidden="1" x14ac:dyDescent="0.2">
      <c r="A267" s="18"/>
      <c r="B267" s="9"/>
      <c r="C267" s="8"/>
      <c r="D267" s="9"/>
      <c r="E267" s="8"/>
      <c r="F267" s="1"/>
      <c r="G267" s="1"/>
      <c r="H267" s="1"/>
      <c r="I267" s="1"/>
      <c r="J267" s="1"/>
      <c r="K267" s="1"/>
      <c r="L267" s="1"/>
      <c r="M267" s="1"/>
      <c r="N267" s="1"/>
      <c r="O267" s="1"/>
      <c r="P267" s="1"/>
      <c r="Q267" s="1"/>
      <c r="R267" s="1"/>
      <c r="S267" s="1"/>
      <c r="T267" s="1"/>
      <c r="U267" s="1"/>
      <c r="V267" s="1"/>
      <c r="W267" s="1"/>
      <c r="X267" s="8"/>
      <c r="Y267" s="1"/>
      <c r="Z267" s="1"/>
      <c r="AA267" s="1"/>
      <c r="AB267" s="1"/>
      <c r="AC267" s="1"/>
      <c r="AD267" s="11"/>
      <c r="AE267" s="11"/>
      <c r="AF267" s="11"/>
      <c r="AG267" s="11"/>
      <c r="AH267" s="11"/>
      <c r="AI267" s="11"/>
      <c r="AJ267" s="6"/>
      <c r="AK267" s="7"/>
      <c r="AL267" s="15"/>
      <c r="AM267" s="6"/>
      <c r="AN267" s="16"/>
      <c r="AO267" s="10">
        <v>43854</v>
      </c>
      <c r="AP267" s="14"/>
      <c r="AQ267" s="13"/>
    </row>
    <row r="268" spans="1:43" s="12" customFormat="1" hidden="1" x14ac:dyDescent="0.2">
      <c r="A268" s="18"/>
      <c r="B268" s="9"/>
      <c r="C268" s="8"/>
      <c r="D268" s="9"/>
      <c r="E268" s="8"/>
      <c r="F268" s="1"/>
      <c r="G268" s="1"/>
      <c r="H268" s="1"/>
      <c r="I268" s="1"/>
      <c r="J268" s="1"/>
      <c r="K268" s="1"/>
      <c r="L268" s="1"/>
      <c r="M268" s="1"/>
      <c r="N268" s="1"/>
      <c r="O268" s="1"/>
      <c r="P268" s="1"/>
      <c r="Q268" s="1"/>
      <c r="R268" s="1"/>
      <c r="S268" s="1"/>
      <c r="T268" s="1"/>
      <c r="U268" s="1"/>
      <c r="V268" s="1"/>
      <c r="W268" s="1"/>
      <c r="X268" s="8"/>
      <c r="Y268" s="1"/>
      <c r="Z268" s="1"/>
      <c r="AA268" s="1"/>
      <c r="AB268" s="1"/>
      <c r="AC268" s="1"/>
      <c r="AD268" s="11"/>
      <c r="AE268" s="11"/>
      <c r="AF268" s="11"/>
      <c r="AG268" s="11"/>
      <c r="AH268" s="11"/>
      <c r="AI268" s="11"/>
      <c r="AJ268" s="6"/>
      <c r="AK268" s="7"/>
      <c r="AL268" s="15"/>
      <c r="AM268" s="6"/>
      <c r="AN268" s="16"/>
      <c r="AO268" s="10">
        <v>43855</v>
      </c>
      <c r="AP268" s="14"/>
      <c r="AQ268" s="13"/>
    </row>
    <row r="269" spans="1:43" s="12" customFormat="1" hidden="1" x14ac:dyDescent="0.2">
      <c r="A269" s="18"/>
      <c r="B269" s="9"/>
      <c r="C269" s="8"/>
      <c r="D269" s="9"/>
      <c r="E269" s="8"/>
      <c r="F269" s="1"/>
      <c r="G269" s="1"/>
      <c r="H269" s="1"/>
      <c r="I269" s="1"/>
      <c r="J269" s="1"/>
      <c r="K269" s="1"/>
      <c r="L269" s="1"/>
      <c r="M269" s="1"/>
      <c r="N269" s="1"/>
      <c r="O269" s="1"/>
      <c r="P269" s="1"/>
      <c r="Q269" s="1"/>
      <c r="R269" s="1"/>
      <c r="S269" s="1"/>
      <c r="T269" s="1"/>
      <c r="U269" s="1"/>
      <c r="V269" s="1"/>
      <c r="W269" s="1"/>
      <c r="X269" s="8"/>
      <c r="Y269" s="1"/>
      <c r="Z269" s="1"/>
      <c r="AA269" s="1"/>
      <c r="AB269" s="1"/>
      <c r="AC269" s="1"/>
      <c r="AD269" s="11"/>
      <c r="AE269" s="11"/>
      <c r="AF269" s="11"/>
      <c r="AG269" s="11"/>
      <c r="AH269" s="11"/>
      <c r="AI269" s="11"/>
      <c r="AJ269" s="6"/>
      <c r="AK269" s="7"/>
      <c r="AL269" s="15"/>
      <c r="AM269" s="6"/>
      <c r="AN269" s="16"/>
      <c r="AO269" s="10">
        <v>43856</v>
      </c>
      <c r="AP269" s="14"/>
      <c r="AQ269" s="13"/>
    </row>
    <row r="270" spans="1:43" s="12" customFormat="1" hidden="1" x14ac:dyDescent="0.2">
      <c r="A270" s="18"/>
      <c r="B270" s="9"/>
      <c r="C270" s="8"/>
      <c r="D270" s="9"/>
      <c r="E270" s="8"/>
      <c r="F270" s="1"/>
      <c r="G270" s="1"/>
      <c r="H270" s="1"/>
      <c r="I270" s="1"/>
      <c r="J270" s="1"/>
      <c r="K270" s="1"/>
      <c r="L270" s="1"/>
      <c r="M270" s="1"/>
      <c r="N270" s="1"/>
      <c r="O270" s="1"/>
      <c r="P270" s="1"/>
      <c r="Q270" s="1"/>
      <c r="R270" s="1"/>
      <c r="S270" s="1"/>
      <c r="T270" s="1"/>
      <c r="U270" s="1"/>
      <c r="V270" s="1"/>
      <c r="W270" s="1"/>
      <c r="X270" s="8"/>
      <c r="Y270" s="1"/>
      <c r="Z270" s="1"/>
      <c r="AA270" s="1"/>
      <c r="AB270" s="1"/>
      <c r="AC270" s="1"/>
      <c r="AD270" s="11"/>
      <c r="AE270" s="11"/>
      <c r="AF270" s="11"/>
      <c r="AG270" s="11"/>
      <c r="AH270" s="11"/>
      <c r="AI270" s="11"/>
      <c r="AJ270" s="6"/>
      <c r="AK270" s="7"/>
      <c r="AL270" s="15"/>
      <c r="AM270" s="6"/>
      <c r="AN270" s="16"/>
      <c r="AO270" s="10">
        <v>43857</v>
      </c>
      <c r="AP270" s="14"/>
      <c r="AQ270" s="13"/>
    </row>
    <row r="271" spans="1:43" s="12" customFormat="1" hidden="1" x14ac:dyDescent="0.2">
      <c r="A271" s="18"/>
      <c r="B271" s="9"/>
      <c r="C271" s="8"/>
      <c r="D271" s="9"/>
      <c r="E271" s="8"/>
      <c r="F271" s="1"/>
      <c r="G271" s="1"/>
      <c r="H271" s="1"/>
      <c r="I271" s="1"/>
      <c r="J271" s="1"/>
      <c r="K271" s="1"/>
      <c r="L271" s="1"/>
      <c r="M271" s="1"/>
      <c r="N271" s="1"/>
      <c r="O271" s="1"/>
      <c r="P271" s="1"/>
      <c r="Q271" s="1"/>
      <c r="R271" s="1"/>
      <c r="S271" s="1"/>
      <c r="T271" s="1"/>
      <c r="U271" s="1"/>
      <c r="V271" s="1"/>
      <c r="W271" s="1"/>
      <c r="X271" s="8"/>
      <c r="Y271" s="1"/>
      <c r="Z271" s="1"/>
      <c r="AA271" s="1"/>
      <c r="AB271" s="1"/>
      <c r="AC271" s="1"/>
      <c r="AD271" s="11"/>
      <c r="AE271" s="11"/>
      <c r="AF271" s="11"/>
      <c r="AG271" s="11"/>
      <c r="AH271" s="11"/>
      <c r="AI271" s="11"/>
      <c r="AJ271" s="6"/>
      <c r="AK271" s="7"/>
      <c r="AL271" s="15"/>
      <c r="AM271" s="6"/>
      <c r="AN271" s="16"/>
      <c r="AO271" s="10">
        <v>43858</v>
      </c>
      <c r="AP271" s="14"/>
      <c r="AQ271" s="13"/>
    </row>
    <row r="272" spans="1:43" s="12" customFormat="1" hidden="1" x14ac:dyDescent="0.2">
      <c r="A272" s="18"/>
      <c r="B272" s="9"/>
      <c r="C272" s="8"/>
      <c r="D272" s="9"/>
      <c r="E272" s="8"/>
      <c r="F272" s="1"/>
      <c r="G272" s="1"/>
      <c r="H272" s="1"/>
      <c r="I272" s="1"/>
      <c r="J272" s="1"/>
      <c r="K272" s="1"/>
      <c r="L272" s="1"/>
      <c r="M272" s="1"/>
      <c r="N272" s="1"/>
      <c r="O272" s="1"/>
      <c r="P272" s="1"/>
      <c r="Q272" s="1"/>
      <c r="R272" s="1"/>
      <c r="S272" s="1"/>
      <c r="T272" s="1"/>
      <c r="U272" s="1"/>
      <c r="V272" s="1"/>
      <c r="W272" s="1"/>
      <c r="X272" s="8"/>
      <c r="Y272" s="1"/>
      <c r="Z272" s="1"/>
      <c r="AA272" s="1"/>
      <c r="AB272" s="1"/>
      <c r="AC272" s="1"/>
      <c r="AD272" s="11"/>
      <c r="AE272" s="11"/>
      <c r="AF272" s="11"/>
      <c r="AG272" s="11"/>
      <c r="AH272" s="11"/>
      <c r="AI272" s="11"/>
      <c r="AJ272" s="6"/>
      <c r="AK272" s="7"/>
      <c r="AL272" s="15"/>
      <c r="AM272" s="6"/>
      <c r="AN272" s="16"/>
      <c r="AO272" s="10">
        <v>43859</v>
      </c>
      <c r="AP272" s="14"/>
      <c r="AQ272" s="13"/>
    </row>
    <row r="273" spans="1:43" s="12" customFormat="1" hidden="1" x14ac:dyDescent="0.2">
      <c r="A273" s="18"/>
      <c r="B273" s="9"/>
      <c r="C273" s="8"/>
      <c r="D273" s="9"/>
      <c r="E273" s="8"/>
      <c r="F273" s="1"/>
      <c r="G273" s="1"/>
      <c r="H273" s="1"/>
      <c r="I273" s="1"/>
      <c r="J273" s="1"/>
      <c r="K273" s="1"/>
      <c r="L273" s="1"/>
      <c r="M273" s="1"/>
      <c r="N273" s="1"/>
      <c r="O273" s="1"/>
      <c r="P273" s="1"/>
      <c r="Q273" s="1"/>
      <c r="R273" s="1"/>
      <c r="S273" s="1"/>
      <c r="T273" s="1"/>
      <c r="U273" s="1"/>
      <c r="V273" s="1"/>
      <c r="W273" s="1"/>
      <c r="X273" s="8"/>
      <c r="Y273" s="1"/>
      <c r="Z273" s="1"/>
      <c r="AA273" s="1"/>
      <c r="AB273" s="1"/>
      <c r="AC273" s="1"/>
      <c r="AD273" s="11"/>
      <c r="AE273" s="11"/>
      <c r="AF273" s="11"/>
      <c r="AG273" s="11"/>
      <c r="AH273" s="11"/>
      <c r="AI273" s="11"/>
      <c r="AJ273" s="6"/>
      <c r="AK273" s="7"/>
      <c r="AL273" s="15"/>
      <c r="AM273" s="6"/>
      <c r="AN273" s="16"/>
      <c r="AO273" s="10">
        <v>43860</v>
      </c>
      <c r="AP273" s="14"/>
      <c r="AQ273" s="13"/>
    </row>
    <row r="274" spans="1:43" s="12" customFormat="1" hidden="1" x14ac:dyDescent="0.2">
      <c r="A274" s="18"/>
      <c r="B274" s="9"/>
      <c r="C274" s="8"/>
      <c r="D274" s="9"/>
      <c r="E274" s="8"/>
      <c r="F274" s="1"/>
      <c r="G274" s="1"/>
      <c r="H274" s="1"/>
      <c r="I274" s="1"/>
      <c r="J274" s="1"/>
      <c r="K274" s="1"/>
      <c r="L274" s="1"/>
      <c r="M274" s="1"/>
      <c r="N274" s="1"/>
      <c r="O274" s="1"/>
      <c r="P274" s="1"/>
      <c r="Q274" s="1"/>
      <c r="R274" s="1"/>
      <c r="S274" s="1"/>
      <c r="T274" s="1"/>
      <c r="U274" s="1"/>
      <c r="V274" s="1"/>
      <c r="W274" s="1"/>
      <c r="X274" s="8"/>
      <c r="Y274" s="1"/>
      <c r="Z274" s="1"/>
      <c r="AA274" s="1"/>
      <c r="AB274" s="1"/>
      <c r="AC274" s="1"/>
      <c r="AD274" s="11"/>
      <c r="AE274" s="11"/>
      <c r="AF274" s="11"/>
      <c r="AG274" s="11"/>
      <c r="AH274" s="11"/>
      <c r="AI274" s="11"/>
      <c r="AJ274" s="6"/>
      <c r="AK274" s="7"/>
      <c r="AL274" s="15"/>
      <c r="AM274" s="6"/>
      <c r="AN274" s="16"/>
      <c r="AO274" s="10">
        <v>43861</v>
      </c>
      <c r="AP274" s="14"/>
      <c r="AQ274" s="13"/>
    </row>
    <row r="275" spans="1:43" s="12" customFormat="1" hidden="1" x14ac:dyDescent="0.2">
      <c r="A275" s="18"/>
      <c r="B275" s="9"/>
      <c r="C275" s="8"/>
      <c r="D275" s="9"/>
      <c r="E275" s="8"/>
      <c r="F275" s="1"/>
      <c r="G275" s="1"/>
      <c r="H275" s="1"/>
      <c r="I275" s="1"/>
      <c r="J275" s="1"/>
      <c r="K275" s="1"/>
      <c r="L275" s="1"/>
      <c r="M275" s="1"/>
      <c r="N275" s="1"/>
      <c r="O275" s="1"/>
      <c r="P275" s="1"/>
      <c r="Q275" s="1"/>
      <c r="R275" s="1"/>
      <c r="S275" s="1"/>
      <c r="T275" s="1"/>
      <c r="U275" s="1"/>
      <c r="V275" s="1"/>
      <c r="W275" s="1"/>
      <c r="X275" s="8"/>
      <c r="Y275" s="1"/>
      <c r="Z275" s="1"/>
      <c r="AA275" s="1"/>
      <c r="AB275" s="1"/>
      <c r="AC275" s="1"/>
      <c r="AD275" s="11"/>
      <c r="AE275" s="11"/>
      <c r="AF275" s="11"/>
      <c r="AG275" s="11"/>
      <c r="AH275" s="11"/>
      <c r="AI275" s="11"/>
      <c r="AJ275" s="6"/>
      <c r="AK275" s="7"/>
      <c r="AL275" s="15"/>
      <c r="AM275" s="6"/>
      <c r="AN275" s="16"/>
      <c r="AO275" s="10">
        <v>43862</v>
      </c>
      <c r="AP275" s="14"/>
      <c r="AQ275" s="13"/>
    </row>
    <row r="276" spans="1:43" s="12" customFormat="1" hidden="1" x14ac:dyDescent="0.2">
      <c r="A276" s="18"/>
      <c r="B276" s="9"/>
      <c r="C276" s="8"/>
      <c r="D276" s="9"/>
      <c r="E276" s="8"/>
      <c r="F276" s="1"/>
      <c r="G276" s="1"/>
      <c r="H276" s="1"/>
      <c r="I276" s="1"/>
      <c r="J276" s="1"/>
      <c r="K276" s="1"/>
      <c r="L276" s="1"/>
      <c r="M276" s="1"/>
      <c r="N276" s="1"/>
      <c r="O276" s="1"/>
      <c r="P276" s="1"/>
      <c r="Q276" s="1"/>
      <c r="R276" s="1"/>
      <c r="S276" s="1"/>
      <c r="T276" s="1"/>
      <c r="U276" s="1"/>
      <c r="V276" s="1"/>
      <c r="W276" s="1"/>
      <c r="X276" s="8"/>
      <c r="Y276" s="1"/>
      <c r="Z276" s="1"/>
      <c r="AA276" s="1"/>
      <c r="AB276" s="1"/>
      <c r="AC276" s="1"/>
      <c r="AD276" s="11"/>
      <c r="AE276" s="11"/>
      <c r="AF276" s="11"/>
      <c r="AG276" s="11"/>
      <c r="AH276" s="11"/>
      <c r="AI276" s="11"/>
      <c r="AJ276" s="6"/>
      <c r="AK276" s="7"/>
      <c r="AL276" s="15"/>
      <c r="AM276" s="6"/>
      <c r="AN276" s="16"/>
      <c r="AO276" s="10">
        <v>43863</v>
      </c>
      <c r="AP276" s="14"/>
      <c r="AQ276" s="13"/>
    </row>
    <row r="277" spans="1:43" s="12" customFormat="1" hidden="1" x14ac:dyDescent="0.2">
      <c r="A277" s="18"/>
      <c r="B277" s="9"/>
      <c r="C277" s="8"/>
      <c r="D277" s="9"/>
      <c r="E277" s="8"/>
      <c r="F277" s="1"/>
      <c r="G277" s="1"/>
      <c r="H277" s="1"/>
      <c r="I277" s="1"/>
      <c r="J277" s="1"/>
      <c r="K277" s="1"/>
      <c r="L277" s="1"/>
      <c r="M277" s="1"/>
      <c r="N277" s="1"/>
      <c r="O277" s="1"/>
      <c r="P277" s="1"/>
      <c r="Q277" s="1"/>
      <c r="R277" s="1"/>
      <c r="S277" s="1"/>
      <c r="T277" s="1"/>
      <c r="U277" s="1"/>
      <c r="V277" s="1"/>
      <c r="W277" s="1"/>
      <c r="X277" s="8"/>
      <c r="Y277" s="1"/>
      <c r="Z277" s="1"/>
      <c r="AA277" s="1"/>
      <c r="AB277" s="1"/>
      <c r="AC277" s="1"/>
      <c r="AD277" s="11"/>
      <c r="AE277" s="11"/>
      <c r="AF277" s="11"/>
      <c r="AG277" s="11"/>
      <c r="AH277" s="11"/>
      <c r="AI277" s="11"/>
      <c r="AJ277" s="6"/>
      <c r="AK277" s="7"/>
      <c r="AL277" s="15"/>
      <c r="AM277" s="6"/>
      <c r="AN277" s="16"/>
      <c r="AO277" s="10">
        <v>43864</v>
      </c>
      <c r="AP277" s="14"/>
      <c r="AQ277" s="13"/>
    </row>
    <row r="278" spans="1:43" s="12" customFormat="1" hidden="1" x14ac:dyDescent="0.2">
      <c r="A278" s="18"/>
      <c r="B278" s="9"/>
      <c r="C278" s="8"/>
      <c r="D278" s="9"/>
      <c r="E278" s="8"/>
      <c r="F278" s="1"/>
      <c r="G278" s="1"/>
      <c r="H278" s="1"/>
      <c r="I278" s="1"/>
      <c r="J278" s="1"/>
      <c r="K278" s="1"/>
      <c r="L278" s="1"/>
      <c r="M278" s="1"/>
      <c r="N278" s="1"/>
      <c r="O278" s="1"/>
      <c r="P278" s="1"/>
      <c r="Q278" s="1"/>
      <c r="R278" s="1"/>
      <c r="S278" s="1"/>
      <c r="T278" s="1"/>
      <c r="U278" s="1"/>
      <c r="V278" s="1"/>
      <c r="W278" s="1"/>
      <c r="X278" s="8"/>
      <c r="Y278" s="1"/>
      <c r="Z278" s="1"/>
      <c r="AA278" s="1"/>
      <c r="AB278" s="1"/>
      <c r="AC278" s="1"/>
      <c r="AD278" s="11"/>
      <c r="AE278" s="11"/>
      <c r="AF278" s="11"/>
      <c r="AG278" s="11"/>
      <c r="AH278" s="11"/>
      <c r="AI278" s="11"/>
      <c r="AJ278" s="6"/>
      <c r="AK278" s="7"/>
      <c r="AL278" s="15"/>
      <c r="AM278" s="6"/>
      <c r="AN278" s="16"/>
      <c r="AO278" s="10">
        <v>43865</v>
      </c>
      <c r="AP278" s="14"/>
      <c r="AQ278" s="13"/>
    </row>
    <row r="279" spans="1:43" s="12" customFormat="1" hidden="1" x14ac:dyDescent="0.2">
      <c r="A279" s="17"/>
      <c r="B279" s="9"/>
      <c r="C279" s="8"/>
      <c r="D279" s="9"/>
      <c r="E279" s="8"/>
      <c r="F279" s="1"/>
      <c r="G279" s="1"/>
      <c r="H279" s="1"/>
      <c r="I279" s="1"/>
      <c r="J279" s="1"/>
      <c r="K279" s="1"/>
      <c r="L279" s="1"/>
      <c r="M279" s="1"/>
      <c r="N279" s="1"/>
      <c r="O279" s="1"/>
      <c r="P279" s="1"/>
      <c r="Q279" s="1"/>
      <c r="R279" s="1"/>
      <c r="S279" s="1"/>
      <c r="T279" s="1"/>
      <c r="U279" s="1"/>
      <c r="V279" s="1"/>
      <c r="W279" s="1"/>
      <c r="X279" s="8"/>
      <c r="Y279" s="1"/>
      <c r="Z279" s="1"/>
      <c r="AA279" s="1"/>
      <c r="AB279" s="1"/>
      <c r="AC279" s="1"/>
      <c r="AD279" s="11"/>
      <c r="AE279" s="11"/>
      <c r="AF279" s="11"/>
      <c r="AG279" s="11"/>
      <c r="AH279" s="11"/>
      <c r="AI279" s="11"/>
      <c r="AJ279" s="6"/>
      <c r="AK279" s="7"/>
      <c r="AL279" s="15"/>
      <c r="AM279" s="6"/>
      <c r="AN279" s="16"/>
      <c r="AO279" s="10">
        <v>43866</v>
      </c>
      <c r="AP279" s="14"/>
      <c r="AQ279" s="13"/>
    </row>
    <row r="280" spans="1:43" s="12" customFormat="1" hidden="1" x14ac:dyDescent="0.2">
      <c r="A280" s="17"/>
      <c r="B280" s="9"/>
      <c r="C280" s="8"/>
      <c r="D280" s="9"/>
      <c r="E280" s="8"/>
      <c r="F280" s="1"/>
      <c r="G280" s="1"/>
      <c r="H280" s="1"/>
      <c r="I280" s="1"/>
      <c r="J280" s="1"/>
      <c r="K280" s="1"/>
      <c r="L280" s="1"/>
      <c r="M280" s="1"/>
      <c r="N280" s="1"/>
      <c r="O280" s="1"/>
      <c r="P280" s="1"/>
      <c r="Q280" s="1"/>
      <c r="R280" s="1"/>
      <c r="S280" s="1"/>
      <c r="T280" s="1"/>
      <c r="U280" s="1"/>
      <c r="V280" s="1"/>
      <c r="W280" s="1"/>
      <c r="X280" s="8"/>
      <c r="Y280" s="1"/>
      <c r="Z280" s="1"/>
      <c r="AA280" s="1"/>
      <c r="AB280" s="1"/>
      <c r="AC280" s="1"/>
      <c r="AD280" s="11"/>
      <c r="AE280" s="11"/>
      <c r="AF280" s="11"/>
      <c r="AG280" s="11"/>
      <c r="AH280" s="11"/>
      <c r="AI280" s="11"/>
      <c r="AJ280" s="6"/>
      <c r="AK280" s="7"/>
      <c r="AL280" s="15"/>
      <c r="AM280" s="6"/>
      <c r="AN280" s="16"/>
      <c r="AO280" s="10">
        <v>43867</v>
      </c>
      <c r="AP280" s="14"/>
      <c r="AQ280" s="13"/>
    </row>
    <row r="281" spans="1:43" s="12" customFormat="1" hidden="1" x14ac:dyDescent="0.2">
      <c r="A281" s="9"/>
      <c r="B281" s="9"/>
      <c r="C281" s="8"/>
      <c r="D281" s="9"/>
      <c r="E281" s="8"/>
      <c r="F281" s="1"/>
      <c r="G281" s="1"/>
      <c r="H281" s="1"/>
      <c r="I281" s="1"/>
      <c r="J281" s="1"/>
      <c r="K281" s="1"/>
      <c r="L281" s="1"/>
      <c r="M281" s="1"/>
      <c r="N281" s="1"/>
      <c r="O281" s="1"/>
      <c r="P281" s="1"/>
      <c r="Q281" s="1"/>
      <c r="R281" s="1"/>
      <c r="S281" s="1"/>
      <c r="T281" s="1"/>
      <c r="U281" s="1"/>
      <c r="V281" s="1"/>
      <c r="W281" s="1"/>
      <c r="X281" s="8"/>
      <c r="Y281" s="1"/>
      <c r="Z281" s="1"/>
      <c r="AA281" s="1"/>
      <c r="AB281" s="1"/>
      <c r="AC281" s="1"/>
      <c r="AD281" s="11"/>
      <c r="AE281" s="11"/>
      <c r="AF281" s="11"/>
      <c r="AG281" s="11"/>
      <c r="AH281" s="11"/>
      <c r="AI281" s="11"/>
      <c r="AJ281" s="6"/>
      <c r="AK281" s="7"/>
      <c r="AL281" s="15"/>
      <c r="AM281" s="6"/>
      <c r="AN281" s="16"/>
      <c r="AO281" s="10">
        <v>43868</v>
      </c>
      <c r="AP281" s="14"/>
      <c r="AQ281" s="13"/>
    </row>
    <row r="282" spans="1:43" s="12" customFormat="1" hidden="1" x14ac:dyDescent="0.2">
      <c r="A282" s="9"/>
      <c r="B282" s="9"/>
      <c r="C282" s="8"/>
      <c r="D282" s="9"/>
      <c r="E282" s="8"/>
      <c r="F282" s="1"/>
      <c r="G282" s="1"/>
      <c r="H282" s="1"/>
      <c r="I282" s="1"/>
      <c r="J282" s="1"/>
      <c r="K282" s="1"/>
      <c r="L282" s="1"/>
      <c r="M282" s="1"/>
      <c r="N282" s="1"/>
      <c r="O282" s="1"/>
      <c r="P282" s="1"/>
      <c r="Q282" s="1"/>
      <c r="R282" s="1"/>
      <c r="S282" s="1"/>
      <c r="T282" s="1"/>
      <c r="U282" s="1"/>
      <c r="V282" s="1"/>
      <c r="W282" s="1"/>
      <c r="X282" s="8"/>
      <c r="Y282" s="1"/>
      <c r="Z282" s="1"/>
      <c r="AA282" s="1"/>
      <c r="AB282" s="1"/>
      <c r="AC282" s="1"/>
      <c r="AD282" s="11"/>
      <c r="AE282" s="11"/>
      <c r="AF282" s="11"/>
      <c r="AG282" s="11"/>
      <c r="AH282" s="11"/>
      <c r="AI282" s="11"/>
      <c r="AJ282" s="6"/>
      <c r="AK282" s="7"/>
      <c r="AL282" s="15"/>
      <c r="AM282" s="6"/>
      <c r="AN282" s="16"/>
      <c r="AO282" s="10">
        <v>43869</v>
      </c>
      <c r="AP282" s="14"/>
      <c r="AQ282" s="13"/>
    </row>
    <row r="283" spans="1:43" s="12" customFormat="1" hidden="1" x14ac:dyDescent="0.2">
      <c r="A283" s="9"/>
      <c r="B283" s="9"/>
      <c r="C283" s="8"/>
      <c r="D283" s="9"/>
      <c r="E283" s="8"/>
      <c r="F283" s="1"/>
      <c r="G283" s="1"/>
      <c r="H283" s="1"/>
      <c r="I283" s="1"/>
      <c r="J283" s="1"/>
      <c r="K283" s="1"/>
      <c r="L283" s="1"/>
      <c r="M283" s="1"/>
      <c r="N283" s="1"/>
      <c r="O283" s="1"/>
      <c r="P283" s="1"/>
      <c r="Q283" s="1"/>
      <c r="R283" s="1"/>
      <c r="S283" s="1"/>
      <c r="T283" s="1"/>
      <c r="U283" s="1"/>
      <c r="V283" s="1"/>
      <c r="W283" s="1"/>
      <c r="X283" s="8"/>
      <c r="Y283" s="1"/>
      <c r="Z283" s="1"/>
      <c r="AA283" s="1"/>
      <c r="AB283" s="1"/>
      <c r="AC283" s="1"/>
      <c r="AD283" s="11"/>
      <c r="AE283" s="11"/>
      <c r="AF283" s="11"/>
      <c r="AG283" s="11"/>
      <c r="AH283" s="11"/>
      <c r="AI283" s="11"/>
      <c r="AJ283" s="6"/>
      <c r="AK283" s="7"/>
      <c r="AL283" s="15"/>
      <c r="AM283" s="6"/>
      <c r="AN283" s="16"/>
      <c r="AO283" s="10">
        <v>43870</v>
      </c>
      <c r="AP283" s="14"/>
      <c r="AQ283" s="13"/>
    </row>
    <row r="284" spans="1:43" s="12" customFormat="1" hidden="1" x14ac:dyDescent="0.2">
      <c r="A284" s="9"/>
      <c r="B284" s="9"/>
      <c r="C284" s="8"/>
      <c r="D284" s="9"/>
      <c r="E284" s="8"/>
      <c r="F284" s="1"/>
      <c r="G284" s="1"/>
      <c r="H284" s="1"/>
      <c r="I284" s="1"/>
      <c r="J284" s="1"/>
      <c r="K284" s="1"/>
      <c r="L284" s="1"/>
      <c r="M284" s="1"/>
      <c r="N284" s="1"/>
      <c r="O284" s="1"/>
      <c r="P284" s="1"/>
      <c r="Q284" s="1"/>
      <c r="R284" s="1"/>
      <c r="S284" s="1"/>
      <c r="T284" s="1"/>
      <c r="U284" s="1"/>
      <c r="V284" s="1"/>
      <c r="W284" s="1"/>
      <c r="X284" s="8"/>
      <c r="Y284" s="1"/>
      <c r="Z284" s="1"/>
      <c r="AA284" s="1"/>
      <c r="AB284" s="1"/>
      <c r="AC284" s="1"/>
      <c r="AD284" s="11"/>
      <c r="AE284" s="11"/>
      <c r="AF284" s="11"/>
      <c r="AG284" s="11"/>
      <c r="AH284" s="11"/>
      <c r="AI284" s="11"/>
      <c r="AJ284" s="6"/>
      <c r="AK284" s="7"/>
      <c r="AL284" s="15"/>
      <c r="AM284" s="6"/>
      <c r="AN284" s="16"/>
      <c r="AO284" s="10">
        <v>43871</v>
      </c>
      <c r="AP284" s="14"/>
      <c r="AQ284" s="13"/>
    </row>
    <row r="285" spans="1:43" s="12" customFormat="1" hidden="1" x14ac:dyDescent="0.2">
      <c r="A285" s="9"/>
      <c r="B285" s="9"/>
      <c r="C285" s="8"/>
      <c r="D285" s="9"/>
      <c r="E285" s="8"/>
      <c r="F285" s="1"/>
      <c r="G285" s="1"/>
      <c r="H285" s="1"/>
      <c r="I285" s="1"/>
      <c r="J285" s="1"/>
      <c r="K285" s="1"/>
      <c r="L285" s="1"/>
      <c r="M285" s="1"/>
      <c r="N285" s="1"/>
      <c r="O285" s="1"/>
      <c r="P285" s="1"/>
      <c r="Q285" s="1"/>
      <c r="R285" s="1"/>
      <c r="S285" s="1"/>
      <c r="T285" s="1"/>
      <c r="U285" s="1"/>
      <c r="V285" s="1"/>
      <c r="W285" s="1"/>
      <c r="X285" s="8"/>
      <c r="Y285" s="1"/>
      <c r="Z285" s="1"/>
      <c r="AA285" s="1"/>
      <c r="AB285" s="1"/>
      <c r="AC285" s="1"/>
      <c r="AD285" s="11"/>
      <c r="AE285" s="11"/>
      <c r="AF285" s="11"/>
      <c r="AG285" s="11"/>
      <c r="AH285" s="11"/>
      <c r="AI285" s="11"/>
      <c r="AJ285" s="6"/>
      <c r="AK285" s="7"/>
      <c r="AL285" s="15"/>
      <c r="AM285" s="6"/>
      <c r="AN285" s="16"/>
      <c r="AO285" s="10">
        <v>43872</v>
      </c>
      <c r="AP285" s="14"/>
      <c r="AQ285" s="13"/>
    </row>
    <row r="286" spans="1:43" s="12" customFormat="1" hidden="1" x14ac:dyDescent="0.2">
      <c r="A286" s="9"/>
      <c r="B286" s="9"/>
      <c r="C286" s="8"/>
      <c r="D286" s="9"/>
      <c r="E286" s="8"/>
      <c r="F286" s="1"/>
      <c r="G286" s="1"/>
      <c r="H286" s="1"/>
      <c r="I286" s="1"/>
      <c r="J286" s="1"/>
      <c r="K286" s="1"/>
      <c r="L286" s="1"/>
      <c r="M286" s="1"/>
      <c r="N286" s="1"/>
      <c r="O286" s="1"/>
      <c r="P286" s="1"/>
      <c r="Q286" s="1"/>
      <c r="R286" s="1"/>
      <c r="S286" s="1"/>
      <c r="T286" s="1"/>
      <c r="U286" s="1"/>
      <c r="V286" s="1"/>
      <c r="W286" s="1"/>
      <c r="X286" s="8"/>
      <c r="Y286" s="1"/>
      <c r="Z286" s="1"/>
      <c r="AA286" s="1"/>
      <c r="AB286" s="1"/>
      <c r="AC286" s="1"/>
      <c r="AD286" s="11"/>
      <c r="AE286" s="11"/>
      <c r="AF286" s="11"/>
      <c r="AG286" s="11"/>
      <c r="AH286" s="11"/>
      <c r="AI286" s="11"/>
      <c r="AJ286" s="6"/>
      <c r="AK286" s="7"/>
      <c r="AL286" s="15"/>
      <c r="AM286" s="6"/>
      <c r="AN286" s="16"/>
      <c r="AO286" s="10">
        <v>43873</v>
      </c>
      <c r="AP286" s="14"/>
      <c r="AQ286" s="13"/>
    </row>
    <row r="287" spans="1:43" s="12" customFormat="1" hidden="1" x14ac:dyDescent="0.2">
      <c r="A287" s="9"/>
      <c r="B287" s="9"/>
      <c r="C287" s="8"/>
      <c r="D287" s="9"/>
      <c r="E287" s="8"/>
      <c r="F287" s="1"/>
      <c r="G287" s="1"/>
      <c r="H287" s="1"/>
      <c r="I287" s="1"/>
      <c r="J287" s="1"/>
      <c r="K287" s="1"/>
      <c r="L287" s="1"/>
      <c r="M287" s="1"/>
      <c r="N287" s="1"/>
      <c r="O287" s="1"/>
      <c r="P287" s="1"/>
      <c r="Q287" s="1"/>
      <c r="R287" s="1"/>
      <c r="S287" s="1"/>
      <c r="T287" s="1"/>
      <c r="U287" s="1"/>
      <c r="V287" s="1"/>
      <c r="W287" s="1"/>
      <c r="X287" s="8"/>
      <c r="Y287" s="1"/>
      <c r="Z287" s="1"/>
      <c r="AA287" s="1"/>
      <c r="AB287" s="1"/>
      <c r="AC287" s="1"/>
      <c r="AD287" s="11"/>
      <c r="AE287" s="11"/>
      <c r="AF287" s="11"/>
      <c r="AG287" s="11"/>
      <c r="AH287" s="11"/>
      <c r="AI287" s="11"/>
      <c r="AJ287" s="6"/>
      <c r="AK287" s="7"/>
      <c r="AL287" s="15"/>
      <c r="AM287" s="6"/>
      <c r="AN287" s="16"/>
      <c r="AO287" s="10">
        <v>43874</v>
      </c>
      <c r="AP287" s="14"/>
      <c r="AQ287" s="13"/>
    </row>
    <row r="288" spans="1:43" s="12" customFormat="1" hidden="1" x14ac:dyDescent="0.2">
      <c r="A288" s="9"/>
      <c r="B288" s="9"/>
      <c r="C288" s="8"/>
      <c r="D288" s="9"/>
      <c r="E288" s="8"/>
      <c r="F288" s="1"/>
      <c r="G288" s="1"/>
      <c r="H288" s="1"/>
      <c r="I288" s="1"/>
      <c r="J288" s="1"/>
      <c r="K288" s="1"/>
      <c r="L288" s="1"/>
      <c r="M288" s="1"/>
      <c r="N288" s="1"/>
      <c r="O288" s="1"/>
      <c r="P288" s="1"/>
      <c r="Q288" s="1"/>
      <c r="R288" s="1"/>
      <c r="S288" s="1"/>
      <c r="T288" s="1"/>
      <c r="U288" s="1"/>
      <c r="V288" s="1"/>
      <c r="W288" s="1"/>
      <c r="X288" s="8"/>
      <c r="Y288" s="1"/>
      <c r="Z288" s="1"/>
      <c r="AA288" s="1"/>
      <c r="AB288" s="1"/>
      <c r="AC288" s="1"/>
      <c r="AD288" s="11"/>
      <c r="AE288" s="11"/>
      <c r="AF288" s="11"/>
      <c r="AG288" s="11"/>
      <c r="AH288" s="11"/>
      <c r="AI288" s="11"/>
      <c r="AJ288" s="6"/>
      <c r="AK288" s="7"/>
      <c r="AL288" s="15"/>
      <c r="AM288" s="6"/>
      <c r="AN288" s="16"/>
      <c r="AO288" s="10">
        <v>43875</v>
      </c>
      <c r="AP288" s="14"/>
      <c r="AQ288" s="13"/>
    </row>
    <row r="289" spans="1:43" s="12" customFormat="1" hidden="1" x14ac:dyDescent="0.2">
      <c r="A289" s="9"/>
      <c r="B289" s="9"/>
      <c r="C289" s="8"/>
      <c r="D289" s="9"/>
      <c r="E289" s="8"/>
      <c r="F289" s="1"/>
      <c r="G289" s="1"/>
      <c r="H289" s="1"/>
      <c r="I289" s="1"/>
      <c r="J289" s="1"/>
      <c r="K289" s="1"/>
      <c r="L289" s="1"/>
      <c r="M289" s="1"/>
      <c r="N289" s="1"/>
      <c r="O289" s="1"/>
      <c r="P289" s="1"/>
      <c r="Q289" s="1"/>
      <c r="R289" s="1"/>
      <c r="S289" s="1"/>
      <c r="T289" s="1"/>
      <c r="U289" s="1"/>
      <c r="V289" s="1"/>
      <c r="W289" s="1"/>
      <c r="X289" s="8"/>
      <c r="Y289" s="1"/>
      <c r="Z289" s="1"/>
      <c r="AA289" s="1"/>
      <c r="AB289" s="1"/>
      <c r="AC289" s="1"/>
      <c r="AD289" s="11"/>
      <c r="AE289" s="11"/>
      <c r="AF289" s="11"/>
      <c r="AG289" s="11"/>
      <c r="AH289" s="11"/>
      <c r="AI289" s="11"/>
      <c r="AJ289" s="6"/>
      <c r="AK289" s="7"/>
      <c r="AL289" s="15"/>
      <c r="AM289" s="6"/>
      <c r="AN289" s="16"/>
      <c r="AO289" s="10">
        <v>43876</v>
      </c>
      <c r="AP289" s="14"/>
      <c r="AQ289" s="13"/>
    </row>
    <row r="290" spans="1:43" s="12" customFormat="1" hidden="1" x14ac:dyDescent="0.2">
      <c r="A290" s="9"/>
      <c r="B290" s="9"/>
      <c r="C290" s="8"/>
      <c r="D290" s="9"/>
      <c r="E290" s="8"/>
      <c r="F290" s="1"/>
      <c r="G290" s="1"/>
      <c r="H290" s="1"/>
      <c r="I290" s="1"/>
      <c r="J290" s="1"/>
      <c r="K290" s="1"/>
      <c r="L290" s="1"/>
      <c r="M290" s="1"/>
      <c r="N290" s="1"/>
      <c r="O290" s="1"/>
      <c r="P290" s="1"/>
      <c r="Q290" s="1"/>
      <c r="R290" s="1"/>
      <c r="S290" s="1"/>
      <c r="T290" s="1"/>
      <c r="U290" s="1"/>
      <c r="V290" s="1"/>
      <c r="W290" s="1"/>
      <c r="X290" s="8"/>
      <c r="Y290" s="1"/>
      <c r="Z290" s="1"/>
      <c r="AA290" s="1"/>
      <c r="AB290" s="1"/>
      <c r="AC290" s="1"/>
      <c r="AD290" s="11"/>
      <c r="AE290" s="11"/>
      <c r="AF290" s="11"/>
      <c r="AG290" s="11"/>
      <c r="AH290" s="11"/>
      <c r="AI290" s="11"/>
      <c r="AJ290" s="6"/>
      <c r="AK290" s="7"/>
      <c r="AL290" s="15"/>
      <c r="AM290" s="6"/>
      <c r="AN290" s="16"/>
      <c r="AO290" s="10">
        <v>43877</v>
      </c>
      <c r="AP290" s="14"/>
      <c r="AQ290" s="13"/>
    </row>
    <row r="291" spans="1:43" s="12" customFormat="1" hidden="1" x14ac:dyDescent="0.2">
      <c r="A291" s="9"/>
      <c r="B291" s="9"/>
      <c r="C291" s="8"/>
      <c r="D291" s="9"/>
      <c r="E291" s="8"/>
      <c r="F291" s="1"/>
      <c r="G291" s="1"/>
      <c r="H291" s="1"/>
      <c r="I291" s="1"/>
      <c r="J291" s="1"/>
      <c r="K291" s="1"/>
      <c r="L291" s="1"/>
      <c r="M291" s="1"/>
      <c r="N291" s="1"/>
      <c r="O291" s="1"/>
      <c r="P291" s="1"/>
      <c r="Q291" s="1"/>
      <c r="R291" s="1"/>
      <c r="S291" s="1"/>
      <c r="T291" s="1"/>
      <c r="U291" s="1"/>
      <c r="V291" s="1"/>
      <c r="W291" s="1"/>
      <c r="X291" s="8"/>
      <c r="Y291" s="1"/>
      <c r="Z291" s="1"/>
      <c r="AA291" s="1"/>
      <c r="AB291" s="1"/>
      <c r="AC291" s="1"/>
      <c r="AD291" s="11"/>
      <c r="AE291" s="11"/>
      <c r="AF291" s="11"/>
      <c r="AG291" s="11"/>
      <c r="AH291" s="11"/>
      <c r="AI291" s="11"/>
      <c r="AJ291" s="6"/>
      <c r="AK291" s="7"/>
      <c r="AL291" s="15"/>
      <c r="AM291" s="6"/>
      <c r="AN291" s="16"/>
      <c r="AO291" s="10">
        <v>43878</v>
      </c>
      <c r="AP291" s="14"/>
      <c r="AQ291" s="13"/>
    </row>
    <row r="292" spans="1:43" s="12" customFormat="1" hidden="1" x14ac:dyDescent="0.2">
      <c r="A292" s="9"/>
      <c r="B292" s="9"/>
      <c r="C292" s="8"/>
      <c r="D292" s="9"/>
      <c r="E292" s="8"/>
      <c r="F292" s="1"/>
      <c r="G292" s="1"/>
      <c r="H292" s="1"/>
      <c r="I292" s="1"/>
      <c r="J292" s="1"/>
      <c r="K292" s="1"/>
      <c r="L292" s="1"/>
      <c r="M292" s="1"/>
      <c r="N292" s="1"/>
      <c r="O292" s="1"/>
      <c r="P292" s="1"/>
      <c r="Q292" s="1"/>
      <c r="R292" s="1"/>
      <c r="S292" s="1"/>
      <c r="T292" s="1"/>
      <c r="U292" s="1"/>
      <c r="V292" s="1"/>
      <c r="W292" s="1"/>
      <c r="X292" s="8"/>
      <c r="Y292" s="1"/>
      <c r="Z292" s="1"/>
      <c r="AA292" s="1"/>
      <c r="AB292" s="1"/>
      <c r="AC292" s="1"/>
      <c r="AD292" s="11"/>
      <c r="AE292" s="11"/>
      <c r="AF292" s="11"/>
      <c r="AG292" s="11"/>
      <c r="AH292" s="11"/>
      <c r="AI292" s="11"/>
      <c r="AJ292" s="6"/>
      <c r="AK292" s="7"/>
      <c r="AL292" s="15"/>
      <c r="AM292" s="6"/>
      <c r="AN292" s="16"/>
      <c r="AO292" s="10">
        <v>43879</v>
      </c>
      <c r="AP292" s="14"/>
      <c r="AQ292" s="13"/>
    </row>
    <row r="293" spans="1:43" s="12" customFormat="1" hidden="1" x14ac:dyDescent="0.2">
      <c r="A293" s="9"/>
      <c r="B293" s="9"/>
      <c r="C293" s="8"/>
      <c r="D293" s="9"/>
      <c r="E293" s="8"/>
      <c r="F293" s="1"/>
      <c r="G293" s="1"/>
      <c r="H293" s="1"/>
      <c r="I293" s="1"/>
      <c r="J293" s="1"/>
      <c r="K293" s="1"/>
      <c r="L293" s="1"/>
      <c r="M293" s="1"/>
      <c r="N293" s="1"/>
      <c r="O293" s="1"/>
      <c r="P293" s="1"/>
      <c r="Q293" s="1"/>
      <c r="R293" s="1"/>
      <c r="S293" s="1"/>
      <c r="T293" s="1"/>
      <c r="U293" s="1"/>
      <c r="V293" s="1"/>
      <c r="W293" s="1"/>
      <c r="X293" s="8"/>
      <c r="Y293" s="1"/>
      <c r="Z293" s="1"/>
      <c r="AA293" s="1"/>
      <c r="AB293" s="1"/>
      <c r="AC293" s="1"/>
      <c r="AD293" s="11"/>
      <c r="AE293" s="11"/>
      <c r="AF293" s="11"/>
      <c r="AG293" s="11"/>
      <c r="AH293" s="11"/>
      <c r="AI293" s="11"/>
      <c r="AJ293" s="6"/>
      <c r="AK293" s="7"/>
      <c r="AL293" s="15"/>
      <c r="AM293" s="6"/>
      <c r="AN293" s="16"/>
      <c r="AO293" s="10">
        <v>43880</v>
      </c>
      <c r="AP293" s="14"/>
      <c r="AQ293" s="13"/>
    </row>
    <row r="294" spans="1:43" s="12" customFormat="1" hidden="1" x14ac:dyDescent="0.2">
      <c r="A294" s="9"/>
      <c r="B294" s="9"/>
      <c r="C294" s="8"/>
      <c r="D294" s="9"/>
      <c r="E294" s="8"/>
      <c r="F294" s="1"/>
      <c r="G294" s="1"/>
      <c r="H294" s="1"/>
      <c r="I294" s="1"/>
      <c r="J294" s="1"/>
      <c r="K294" s="1"/>
      <c r="L294" s="1"/>
      <c r="M294" s="1"/>
      <c r="N294" s="1"/>
      <c r="O294" s="1"/>
      <c r="P294" s="1"/>
      <c r="Q294" s="1"/>
      <c r="R294" s="1"/>
      <c r="S294" s="1"/>
      <c r="T294" s="1"/>
      <c r="U294" s="1"/>
      <c r="V294" s="1"/>
      <c r="W294" s="1"/>
      <c r="X294" s="8"/>
      <c r="Y294" s="1"/>
      <c r="Z294" s="1"/>
      <c r="AA294" s="1"/>
      <c r="AB294" s="1"/>
      <c r="AC294" s="1"/>
      <c r="AD294" s="11"/>
      <c r="AE294" s="11"/>
      <c r="AF294" s="11"/>
      <c r="AG294" s="11"/>
      <c r="AH294" s="11"/>
      <c r="AI294" s="11"/>
      <c r="AJ294" s="6"/>
      <c r="AK294" s="7"/>
      <c r="AL294" s="15"/>
      <c r="AM294" s="6"/>
      <c r="AN294" s="16"/>
      <c r="AO294" s="10">
        <v>43881</v>
      </c>
      <c r="AP294" s="14"/>
      <c r="AQ294" s="13"/>
    </row>
    <row r="295" spans="1:43" s="12" customFormat="1" hidden="1" x14ac:dyDescent="0.2">
      <c r="A295" s="9"/>
      <c r="B295" s="9"/>
      <c r="C295" s="8"/>
      <c r="D295" s="9"/>
      <c r="E295" s="8"/>
      <c r="F295" s="1"/>
      <c r="G295" s="1"/>
      <c r="H295" s="1"/>
      <c r="I295" s="1"/>
      <c r="J295" s="1"/>
      <c r="K295" s="1"/>
      <c r="L295" s="1"/>
      <c r="M295" s="1"/>
      <c r="N295" s="1"/>
      <c r="O295" s="1"/>
      <c r="P295" s="1"/>
      <c r="Q295" s="1"/>
      <c r="R295" s="1"/>
      <c r="S295" s="1"/>
      <c r="T295" s="1"/>
      <c r="U295" s="1"/>
      <c r="V295" s="1"/>
      <c r="W295" s="1"/>
      <c r="X295" s="8"/>
      <c r="Y295" s="1"/>
      <c r="Z295" s="1"/>
      <c r="AA295" s="1"/>
      <c r="AB295" s="1"/>
      <c r="AC295" s="1"/>
      <c r="AD295" s="11"/>
      <c r="AE295" s="11"/>
      <c r="AF295" s="11"/>
      <c r="AG295" s="11"/>
      <c r="AH295" s="11"/>
      <c r="AI295" s="11"/>
      <c r="AJ295" s="6"/>
      <c r="AK295" s="7"/>
      <c r="AL295" s="15"/>
      <c r="AM295" s="6"/>
      <c r="AN295" s="16"/>
      <c r="AO295" s="10">
        <v>43882</v>
      </c>
      <c r="AP295" s="14"/>
      <c r="AQ295" s="13"/>
    </row>
    <row r="296" spans="1:43" s="12" customFormat="1" hidden="1" x14ac:dyDescent="0.2">
      <c r="A296" s="9"/>
      <c r="B296" s="9"/>
      <c r="C296" s="8"/>
      <c r="D296" s="9"/>
      <c r="E296" s="8"/>
      <c r="F296" s="1"/>
      <c r="G296" s="1"/>
      <c r="H296" s="1"/>
      <c r="I296" s="1"/>
      <c r="J296" s="1"/>
      <c r="K296" s="1"/>
      <c r="L296" s="1"/>
      <c r="M296" s="1"/>
      <c r="N296" s="1"/>
      <c r="O296" s="1"/>
      <c r="P296" s="1"/>
      <c r="Q296" s="1"/>
      <c r="R296" s="1"/>
      <c r="S296" s="1"/>
      <c r="T296" s="1"/>
      <c r="U296" s="1"/>
      <c r="V296" s="1"/>
      <c r="W296" s="1"/>
      <c r="X296" s="8"/>
      <c r="Y296" s="1"/>
      <c r="Z296" s="1"/>
      <c r="AA296" s="1"/>
      <c r="AB296" s="1"/>
      <c r="AC296" s="1"/>
      <c r="AD296" s="11"/>
      <c r="AE296" s="11"/>
      <c r="AF296" s="11"/>
      <c r="AG296" s="11"/>
      <c r="AH296" s="11"/>
      <c r="AI296" s="11"/>
      <c r="AJ296" s="6"/>
      <c r="AK296" s="7"/>
      <c r="AL296" s="15"/>
      <c r="AM296" s="6"/>
      <c r="AN296" s="16"/>
      <c r="AO296" s="10">
        <v>43883</v>
      </c>
      <c r="AP296" s="14"/>
      <c r="AQ296" s="13"/>
    </row>
    <row r="297" spans="1:43" s="12" customFormat="1" hidden="1" x14ac:dyDescent="0.2">
      <c r="A297" s="9"/>
      <c r="B297" s="9"/>
      <c r="C297" s="8"/>
      <c r="D297" s="9"/>
      <c r="E297" s="8"/>
      <c r="F297" s="1"/>
      <c r="G297" s="1"/>
      <c r="H297" s="1"/>
      <c r="I297" s="1"/>
      <c r="J297" s="1"/>
      <c r="K297" s="1"/>
      <c r="L297" s="1"/>
      <c r="M297" s="1"/>
      <c r="N297" s="1"/>
      <c r="O297" s="1"/>
      <c r="P297" s="1"/>
      <c r="Q297" s="1"/>
      <c r="R297" s="1"/>
      <c r="S297" s="1"/>
      <c r="T297" s="1"/>
      <c r="U297" s="1"/>
      <c r="V297" s="1"/>
      <c r="W297" s="1"/>
      <c r="X297" s="8"/>
      <c r="Y297" s="1"/>
      <c r="Z297" s="1"/>
      <c r="AA297" s="1"/>
      <c r="AB297" s="1"/>
      <c r="AC297" s="1"/>
      <c r="AD297" s="11"/>
      <c r="AE297" s="11"/>
      <c r="AF297" s="11"/>
      <c r="AG297" s="11"/>
      <c r="AH297" s="11"/>
      <c r="AI297" s="11"/>
      <c r="AJ297" s="6"/>
      <c r="AK297" s="7"/>
      <c r="AL297" s="15"/>
      <c r="AM297" s="6"/>
      <c r="AN297" s="16"/>
      <c r="AO297" s="10">
        <v>43884</v>
      </c>
      <c r="AP297" s="14"/>
      <c r="AQ297" s="13"/>
    </row>
    <row r="298" spans="1:43" s="12" customFormat="1" hidden="1" x14ac:dyDescent="0.2">
      <c r="A298" s="9"/>
      <c r="B298" s="9"/>
      <c r="C298" s="8"/>
      <c r="D298" s="9"/>
      <c r="E298" s="8"/>
      <c r="F298" s="1"/>
      <c r="G298" s="1"/>
      <c r="H298" s="1"/>
      <c r="I298" s="1"/>
      <c r="J298" s="1"/>
      <c r="K298" s="1"/>
      <c r="L298" s="1"/>
      <c r="M298" s="1"/>
      <c r="N298" s="1"/>
      <c r="O298" s="1"/>
      <c r="P298" s="1"/>
      <c r="Q298" s="1"/>
      <c r="R298" s="1"/>
      <c r="S298" s="1"/>
      <c r="T298" s="1"/>
      <c r="U298" s="1"/>
      <c r="V298" s="1"/>
      <c r="W298" s="1"/>
      <c r="X298" s="8"/>
      <c r="Y298" s="1"/>
      <c r="Z298" s="1"/>
      <c r="AA298" s="1"/>
      <c r="AB298" s="1"/>
      <c r="AC298" s="1"/>
      <c r="AD298" s="11"/>
      <c r="AE298" s="11"/>
      <c r="AF298" s="11"/>
      <c r="AG298" s="11"/>
      <c r="AH298" s="11"/>
      <c r="AI298" s="11"/>
      <c r="AJ298" s="6"/>
      <c r="AK298" s="7"/>
      <c r="AL298" s="15"/>
      <c r="AM298" s="6"/>
      <c r="AN298" s="16"/>
      <c r="AO298" s="10">
        <v>43885</v>
      </c>
      <c r="AP298" s="14"/>
      <c r="AQ298" s="13"/>
    </row>
    <row r="299" spans="1:43" s="12" customFormat="1" hidden="1" x14ac:dyDescent="0.2">
      <c r="A299" s="9"/>
      <c r="B299" s="9"/>
      <c r="C299" s="8"/>
      <c r="D299" s="9"/>
      <c r="E299" s="8"/>
      <c r="F299" s="1"/>
      <c r="G299" s="1"/>
      <c r="H299" s="1"/>
      <c r="I299" s="1"/>
      <c r="J299" s="1"/>
      <c r="K299" s="1"/>
      <c r="L299" s="1"/>
      <c r="M299" s="1"/>
      <c r="N299" s="1"/>
      <c r="O299" s="1"/>
      <c r="P299" s="1"/>
      <c r="Q299" s="1"/>
      <c r="R299" s="1"/>
      <c r="S299" s="1"/>
      <c r="T299" s="1"/>
      <c r="U299" s="1"/>
      <c r="V299" s="1"/>
      <c r="W299" s="1"/>
      <c r="X299" s="8"/>
      <c r="Y299" s="1"/>
      <c r="Z299" s="1"/>
      <c r="AA299" s="1"/>
      <c r="AB299" s="1"/>
      <c r="AC299" s="1"/>
      <c r="AD299" s="11"/>
      <c r="AE299" s="11"/>
      <c r="AF299" s="11"/>
      <c r="AG299" s="11"/>
      <c r="AH299" s="11"/>
      <c r="AI299" s="11"/>
      <c r="AJ299" s="6"/>
      <c r="AK299" s="7"/>
      <c r="AL299" s="15"/>
      <c r="AM299" s="6"/>
      <c r="AN299" s="16"/>
      <c r="AO299" s="10">
        <v>43886</v>
      </c>
      <c r="AP299" s="14"/>
      <c r="AQ299" s="13"/>
    </row>
    <row r="300" spans="1:43" s="12" customFormat="1" hidden="1" x14ac:dyDescent="0.2">
      <c r="A300" s="9"/>
      <c r="B300" s="9"/>
      <c r="C300" s="8"/>
      <c r="D300" s="9"/>
      <c r="E300" s="8"/>
      <c r="F300" s="1"/>
      <c r="G300" s="1"/>
      <c r="H300" s="1"/>
      <c r="I300" s="1"/>
      <c r="J300" s="1"/>
      <c r="K300" s="1"/>
      <c r="L300" s="1"/>
      <c r="M300" s="1"/>
      <c r="N300" s="1"/>
      <c r="O300" s="1"/>
      <c r="P300" s="1"/>
      <c r="Q300" s="1"/>
      <c r="R300" s="1"/>
      <c r="S300" s="1"/>
      <c r="T300" s="1"/>
      <c r="U300" s="1"/>
      <c r="V300" s="1"/>
      <c r="W300" s="1"/>
      <c r="X300" s="8"/>
      <c r="Y300" s="1"/>
      <c r="Z300" s="1"/>
      <c r="AA300" s="1"/>
      <c r="AB300" s="1"/>
      <c r="AC300" s="1"/>
      <c r="AD300" s="11"/>
      <c r="AE300" s="11"/>
      <c r="AF300" s="11"/>
      <c r="AG300" s="11"/>
      <c r="AH300" s="11"/>
      <c r="AI300" s="11"/>
      <c r="AJ300" s="6"/>
      <c r="AK300" s="7"/>
      <c r="AL300" s="15"/>
      <c r="AM300" s="6"/>
      <c r="AN300" s="16"/>
      <c r="AO300" s="10">
        <v>43887</v>
      </c>
      <c r="AP300" s="14"/>
      <c r="AQ300" s="13"/>
    </row>
    <row r="301" spans="1:43" s="12" customFormat="1" hidden="1" x14ac:dyDescent="0.2">
      <c r="A301" s="9"/>
      <c r="B301" s="9"/>
      <c r="C301" s="8"/>
      <c r="D301" s="9"/>
      <c r="E301" s="8"/>
      <c r="F301" s="1"/>
      <c r="G301" s="1"/>
      <c r="H301" s="1"/>
      <c r="I301" s="1"/>
      <c r="J301" s="1"/>
      <c r="K301" s="1"/>
      <c r="L301" s="1"/>
      <c r="M301" s="1"/>
      <c r="N301" s="1"/>
      <c r="O301" s="1"/>
      <c r="P301" s="1"/>
      <c r="Q301" s="1"/>
      <c r="R301" s="1"/>
      <c r="S301" s="1"/>
      <c r="T301" s="1"/>
      <c r="U301" s="1"/>
      <c r="V301" s="1"/>
      <c r="W301" s="1"/>
      <c r="X301" s="8"/>
      <c r="Y301" s="1"/>
      <c r="Z301" s="1"/>
      <c r="AA301" s="1"/>
      <c r="AB301" s="1"/>
      <c r="AC301" s="1"/>
      <c r="AD301" s="11"/>
      <c r="AE301" s="11"/>
      <c r="AF301" s="11"/>
      <c r="AG301" s="11"/>
      <c r="AH301" s="11"/>
      <c r="AI301" s="11"/>
      <c r="AJ301" s="6"/>
      <c r="AK301" s="7"/>
      <c r="AL301" s="15"/>
      <c r="AM301" s="6"/>
      <c r="AN301" s="16"/>
      <c r="AO301" s="10">
        <v>43888</v>
      </c>
      <c r="AP301" s="14"/>
      <c r="AQ301" s="13"/>
    </row>
    <row r="302" spans="1:43" s="12" customFormat="1" hidden="1" x14ac:dyDescent="0.2">
      <c r="A302" s="9"/>
      <c r="B302" s="9"/>
      <c r="C302" s="8"/>
      <c r="D302" s="9"/>
      <c r="E302" s="8"/>
      <c r="F302" s="1"/>
      <c r="G302" s="1"/>
      <c r="H302" s="1"/>
      <c r="I302" s="1"/>
      <c r="J302" s="1"/>
      <c r="K302" s="1"/>
      <c r="L302" s="1"/>
      <c r="M302" s="1"/>
      <c r="N302" s="1"/>
      <c r="O302" s="1"/>
      <c r="P302" s="1"/>
      <c r="Q302" s="1"/>
      <c r="R302" s="1"/>
      <c r="S302" s="1"/>
      <c r="T302" s="1"/>
      <c r="U302" s="1"/>
      <c r="V302" s="1"/>
      <c r="W302" s="1"/>
      <c r="X302" s="8"/>
      <c r="Y302" s="1"/>
      <c r="Z302" s="1"/>
      <c r="AA302" s="1"/>
      <c r="AB302" s="1"/>
      <c r="AC302" s="1"/>
      <c r="AD302" s="11"/>
      <c r="AE302" s="11"/>
      <c r="AF302" s="11"/>
      <c r="AG302" s="11"/>
      <c r="AH302" s="11"/>
      <c r="AI302" s="11"/>
      <c r="AJ302" s="6"/>
      <c r="AK302" s="7"/>
      <c r="AL302" s="15"/>
      <c r="AM302" s="6"/>
      <c r="AN302" s="16"/>
      <c r="AO302" s="10">
        <v>43889</v>
      </c>
      <c r="AP302" s="14"/>
      <c r="AQ302" s="13"/>
    </row>
    <row r="303" spans="1:43" s="12" customFormat="1" hidden="1" x14ac:dyDescent="0.2">
      <c r="A303" s="9"/>
      <c r="B303" s="9"/>
      <c r="C303" s="8"/>
      <c r="D303" s="9"/>
      <c r="E303" s="8"/>
      <c r="F303" s="1"/>
      <c r="G303" s="1"/>
      <c r="H303" s="1"/>
      <c r="I303" s="1"/>
      <c r="J303" s="1"/>
      <c r="K303" s="1"/>
      <c r="L303" s="1"/>
      <c r="M303" s="1"/>
      <c r="N303" s="1"/>
      <c r="O303" s="1"/>
      <c r="P303" s="1"/>
      <c r="Q303" s="1"/>
      <c r="R303" s="1"/>
      <c r="S303" s="1"/>
      <c r="T303" s="1"/>
      <c r="U303" s="1"/>
      <c r="V303" s="1"/>
      <c r="W303" s="1"/>
      <c r="X303" s="8"/>
      <c r="Y303" s="1"/>
      <c r="Z303" s="1"/>
      <c r="AA303" s="1"/>
      <c r="AB303" s="1"/>
      <c r="AC303" s="1"/>
      <c r="AD303" s="11"/>
      <c r="AE303" s="11"/>
      <c r="AF303" s="11"/>
      <c r="AG303" s="11"/>
      <c r="AH303" s="11"/>
      <c r="AI303" s="11"/>
      <c r="AJ303" s="6"/>
      <c r="AK303" s="7"/>
      <c r="AL303" s="15"/>
      <c r="AM303" s="6"/>
      <c r="AN303" s="16"/>
      <c r="AO303" s="10">
        <v>43890</v>
      </c>
      <c r="AP303" s="14"/>
      <c r="AQ303" s="13"/>
    </row>
    <row r="304" spans="1:43" s="12" customFormat="1" hidden="1" x14ac:dyDescent="0.2">
      <c r="A304" s="9"/>
      <c r="B304" s="9"/>
      <c r="C304" s="8"/>
      <c r="D304" s="9"/>
      <c r="E304" s="8"/>
      <c r="F304" s="1"/>
      <c r="G304" s="1"/>
      <c r="H304" s="1"/>
      <c r="I304" s="1"/>
      <c r="J304" s="1"/>
      <c r="K304" s="1"/>
      <c r="L304" s="1"/>
      <c r="M304" s="1"/>
      <c r="N304" s="1"/>
      <c r="O304" s="1"/>
      <c r="P304" s="1"/>
      <c r="Q304" s="1"/>
      <c r="R304" s="1"/>
      <c r="S304" s="1"/>
      <c r="T304" s="1"/>
      <c r="U304" s="1"/>
      <c r="V304" s="1"/>
      <c r="W304" s="1"/>
      <c r="X304" s="8"/>
      <c r="Y304" s="1"/>
      <c r="Z304" s="1"/>
      <c r="AA304" s="1"/>
      <c r="AB304" s="1"/>
      <c r="AC304" s="1"/>
      <c r="AD304" s="11"/>
      <c r="AE304" s="11"/>
      <c r="AF304" s="11"/>
      <c r="AG304" s="11"/>
      <c r="AH304" s="11"/>
      <c r="AI304" s="11"/>
      <c r="AJ304" s="6"/>
      <c r="AK304" s="7"/>
      <c r="AL304" s="15"/>
      <c r="AM304" s="6"/>
      <c r="AN304" s="16"/>
      <c r="AO304" s="10">
        <v>43891</v>
      </c>
      <c r="AP304" s="14"/>
      <c r="AQ304" s="13"/>
    </row>
    <row r="305" spans="1:43" s="12" customFormat="1" hidden="1" x14ac:dyDescent="0.2">
      <c r="A305" s="9"/>
      <c r="B305" s="9"/>
      <c r="C305" s="8"/>
      <c r="D305" s="9"/>
      <c r="E305" s="8"/>
      <c r="F305" s="1"/>
      <c r="G305" s="1"/>
      <c r="H305" s="1"/>
      <c r="I305" s="1"/>
      <c r="J305" s="1"/>
      <c r="K305" s="1"/>
      <c r="L305" s="1"/>
      <c r="M305" s="1"/>
      <c r="N305" s="1"/>
      <c r="O305" s="1"/>
      <c r="P305" s="1"/>
      <c r="Q305" s="1"/>
      <c r="R305" s="1"/>
      <c r="S305" s="1"/>
      <c r="T305" s="1"/>
      <c r="U305" s="1"/>
      <c r="V305" s="1"/>
      <c r="W305" s="1"/>
      <c r="X305" s="8"/>
      <c r="Y305" s="1"/>
      <c r="Z305" s="1"/>
      <c r="AA305" s="1"/>
      <c r="AB305" s="1"/>
      <c r="AC305" s="1"/>
      <c r="AD305" s="11"/>
      <c r="AE305" s="11"/>
      <c r="AF305" s="11"/>
      <c r="AG305" s="11"/>
      <c r="AH305" s="11"/>
      <c r="AI305" s="11"/>
      <c r="AJ305" s="6"/>
      <c r="AK305" s="7"/>
      <c r="AL305" s="15"/>
      <c r="AM305" s="6"/>
      <c r="AN305" s="16"/>
      <c r="AO305" s="10">
        <v>43892</v>
      </c>
      <c r="AP305" s="14"/>
      <c r="AQ305" s="13"/>
    </row>
    <row r="306" spans="1:43" s="12" customFormat="1" hidden="1" x14ac:dyDescent="0.2">
      <c r="A306" s="9"/>
      <c r="B306" s="9"/>
      <c r="C306" s="8"/>
      <c r="D306" s="9"/>
      <c r="E306" s="8"/>
      <c r="F306" s="1"/>
      <c r="G306" s="1"/>
      <c r="H306" s="1"/>
      <c r="I306" s="1"/>
      <c r="J306" s="1"/>
      <c r="K306" s="1"/>
      <c r="L306" s="1"/>
      <c r="M306" s="1"/>
      <c r="N306" s="1"/>
      <c r="O306" s="1"/>
      <c r="P306" s="1"/>
      <c r="Q306" s="1"/>
      <c r="R306" s="1"/>
      <c r="S306" s="1"/>
      <c r="T306" s="1"/>
      <c r="U306" s="1"/>
      <c r="V306" s="1"/>
      <c r="W306" s="1"/>
      <c r="X306" s="8"/>
      <c r="Y306" s="1"/>
      <c r="Z306" s="1"/>
      <c r="AA306" s="1"/>
      <c r="AB306" s="1"/>
      <c r="AC306" s="1"/>
      <c r="AD306" s="11"/>
      <c r="AE306" s="11"/>
      <c r="AF306" s="11"/>
      <c r="AG306" s="11"/>
      <c r="AH306" s="11"/>
      <c r="AI306" s="11"/>
      <c r="AJ306" s="6"/>
      <c r="AK306" s="7"/>
      <c r="AL306" s="15"/>
      <c r="AM306" s="6"/>
      <c r="AN306" s="16"/>
      <c r="AO306" s="10">
        <v>43893</v>
      </c>
      <c r="AP306" s="14"/>
      <c r="AQ306" s="13"/>
    </row>
    <row r="307" spans="1:43" s="12" customFormat="1" hidden="1" x14ac:dyDescent="0.2">
      <c r="A307" s="9"/>
      <c r="B307" s="9"/>
      <c r="C307" s="8"/>
      <c r="D307" s="9"/>
      <c r="E307" s="8"/>
      <c r="F307" s="1"/>
      <c r="G307" s="1"/>
      <c r="H307" s="1"/>
      <c r="I307" s="1"/>
      <c r="J307" s="1"/>
      <c r="K307" s="1"/>
      <c r="L307" s="1"/>
      <c r="M307" s="1"/>
      <c r="N307" s="1"/>
      <c r="O307" s="1"/>
      <c r="P307" s="1"/>
      <c r="Q307" s="1"/>
      <c r="R307" s="1"/>
      <c r="S307" s="1"/>
      <c r="T307" s="1"/>
      <c r="U307" s="1"/>
      <c r="V307" s="1"/>
      <c r="W307" s="1"/>
      <c r="X307" s="8"/>
      <c r="Y307" s="1"/>
      <c r="Z307" s="1"/>
      <c r="AA307" s="1"/>
      <c r="AB307" s="1"/>
      <c r="AC307" s="1"/>
      <c r="AD307" s="11"/>
      <c r="AE307" s="11"/>
      <c r="AF307" s="11"/>
      <c r="AG307" s="11"/>
      <c r="AH307" s="11"/>
      <c r="AI307" s="11"/>
      <c r="AJ307" s="6"/>
      <c r="AK307" s="7"/>
      <c r="AL307" s="15"/>
      <c r="AM307" s="6"/>
      <c r="AN307" s="16"/>
      <c r="AO307" s="10">
        <v>43894</v>
      </c>
      <c r="AP307" s="14"/>
      <c r="AQ307" s="13"/>
    </row>
    <row r="308" spans="1:43" s="12" customFormat="1" hidden="1" x14ac:dyDescent="0.2">
      <c r="A308" s="9"/>
      <c r="B308" s="9"/>
      <c r="C308" s="8"/>
      <c r="D308" s="9"/>
      <c r="E308" s="8"/>
      <c r="F308" s="1"/>
      <c r="G308" s="1"/>
      <c r="H308" s="1"/>
      <c r="I308" s="1"/>
      <c r="J308" s="1"/>
      <c r="K308" s="1"/>
      <c r="L308" s="1"/>
      <c r="M308" s="1"/>
      <c r="N308" s="1"/>
      <c r="O308" s="1"/>
      <c r="P308" s="1"/>
      <c r="Q308" s="1"/>
      <c r="R308" s="1"/>
      <c r="S308" s="1"/>
      <c r="T308" s="1"/>
      <c r="U308" s="1"/>
      <c r="V308" s="1"/>
      <c r="W308" s="1"/>
      <c r="X308" s="8"/>
      <c r="Y308" s="1"/>
      <c r="Z308" s="1"/>
      <c r="AA308" s="1"/>
      <c r="AB308" s="1"/>
      <c r="AC308" s="1"/>
      <c r="AD308" s="11"/>
      <c r="AE308" s="11"/>
      <c r="AF308" s="11"/>
      <c r="AG308" s="11"/>
      <c r="AH308" s="11"/>
      <c r="AI308" s="11"/>
      <c r="AJ308" s="6"/>
      <c r="AK308" s="7"/>
      <c r="AL308" s="15"/>
      <c r="AM308" s="6"/>
      <c r="AN308" s="16"/>
      <c r="AO308" s="10">
        <v>43895</v>
      </c>
      <c r="AP308" s="14"/>
      <c r="AQ308" s="13"/>
    </row>
    <row r="309" spans="1:43" s="12" customFormat="1" hidden="1" x14ac:dyDescent="0.2">
      <c r="A309" s="9"/>
      <c r="B309" s="9"/>
      <c r="C309" s="8"/>
      <c r="D309" s="9"/>
      <c r="E309" s="8"/>
      <c r="F309" s="1"/>
      <c r="G309" s="1"/>
      <c r="H309" s="1"/>
      <c r="I309" s="1"/>
      <c r="J309" s="1"/>
      <c r="K309" s="1"/>
      <c r="L309" s="1"/>
      <c r="M309" s="1"/>
      <c r="N309" s="1"/>
      <c r="O309" s="1"/>
      <c r="P309" s="1"/>
      <c r="Q309" s="1"/>
      <c r="R309" s="1"/>
      <c r="S309" s="1"/>
      <c r="T309" s="1"/>
      <c r="U309" s="1"/>
      <c r="V309" s="1"/>
      <c r="W309" s="1"/>
      <c r="X309" s="8"/>
      <c r="Y309" s="1"/>
      <c r="Z309" s="1"/>
      <c r="AA309" s="1"/>
      <c r="AB309" s="1"/>
      <c r="AC309" s="1"/>
      <c r="AD309" s="11"/>
      <c r="AE309" s="11"/>
      <c r="AF309" s="11"/>
      <c r="AG309" s="11"/>
      <c r="AH309" s="11"/>
      <c r="AI309" s="11"/>
      <c r="AJ309" s="6"/>
      <c r="AK309" s="7"/>
      <c r="AL309" s="15"/>
      <c r="AM309" s="6"/>
      <c r="AN309" s="16"/>
      <c r="AO309" s="10">
        <v>43896</v>
      </c>
      <c r="AP309" s="14"/>
      <c r="AQ309" s="13"/>
    </row>
    <row r="310" spans="1:43" s="12" customFormat="1" hidden="1" x14ac:dyDescent="0.2">
      <c r="A310" s="9"/>
      <c r="B310" s="9"/>
      <c r="C310" s="8"/>
      <c r="D310" s="9"/>
      <c r="E310" s="8"/>
      <c r="F310" s="1"/>
      <c r="G310" s="1"/>
      <c r="H310" s="1"/>
      <c r="I310" s="1"/>
      <c r="J310" s="1"/>
      <c r="K310" s="1"/>
      <c r="L310" s="1"/>
      <c r="M310" s="1"/>
      <c r="N310" s="1"/>
      <c r="O310" s="1"/>
      <c r="P310" s="1"/>
      <c r="Q310" s="1"/>
      <c r="R310" s="1"/>
      <c r="S310" s="1"/>
      <c r="T310" s="1"/>
      <c r="U310" s="1"/>
      <c r="V310" s="1"/>
      <c r="W310" s="1"/>
      <c r="X310" s="8"/>
      <c r="Y310" s="1"/>
      <c r="Z310" s="1"/>
      <c r="AA310" s="1"/>
      <c r="AB310" s="1"/>
      <c r="AC310" s="1"/>
      <c r="AD310" s="11"/>
      <c r="AE310" s="11"/>
      <c r="AF310" s="11"/>
      <c r="AG310" s="11"/>
      <c r="AH310" s="11"/>
      <c r="AI310" s="11"/>
      <c r="AJ310" s="6"/>
      <c r="AK310" s="7"/>
      <c r="AL310" s="15"/>
      <c r="AM310" s="6"/>
      <c r="AN310" s="16"/>
      <c r="AO310" s="10">
        <v>43897</v>
      </c>
      <c r="AP310" s="14"/>
      <c r="AQ310" s="13"/>
    </row>
    <row r="311" spans="1:43" s="12" customFormat="1" hidden="1" x14ac:dyDescent="0.2">
      <c r="A311" s="9"/>
      <c r="B311" s="9"/>
      <c r="C311" s="8"/>
      <c r="D311" s="9"/>
      <c r="E311" s="8"/>
      <c r="F311" s="1"/>
      <c r="G311" s="1"/>
      <c r="H311" s="1"/>
      <c r="I311" s="1"/>
      <c r="J311" s="1"/>
      <c r="K311" s="1"/>
      <c r="L311" s="1"/>
      <c r="M311" s="1"/>
      <c r="N311" s="1"/>
      <c r="O311" s="1"/>
      <c r="P311" s="1"/>
      <c r="Q311" s="1"/>
      <c r="R311" s="1"/>
      <c r="S311" s="1"/>
      <c r="T311" s="1"/>
      <c r="U311" s="1"/>
      <c r="V311" s="1"/>
      <c r="W311" s="1"/>
      <c r="X311" s="8"/>
      <c r="Y311" s="1"/>
      <c r="Z311" s="1"/>
      <c r="AA311" s="1"/>
      <c r="AB311" s="1"/>
      <c r="AC311" s="1"/>
      <c r="AD311" s="11"/>
      <c r="AE311" s="11"/>
      <c r="AF311" s="11"/>
      <c r="AG311" s="11"/>
      <c r="AH311" s="11"/>
      <c r="AI311" s="11"/>
      <c r="AJ311" s="6"/>
      <c r="AK311" s="7"/>
      <c r="AL311" s="15"/>
      <c r="AM311" s="6"/>
      <c r="AN311" s="16"/>
      <c r="AO311" s="10">
        <v>43898</v>
      </c>
      <c r="AP311" s="14"/>
      <c r="AQ311" s="13"/>
    </row>
    <row r="312" spans="1:43" s="12" customFormat="1" hidden="1" x14ac:dyDescent="0.2">
      <c r="A312" s="9"/>
      <c r="B312" s="9"/>
      <c r="C312" s="8"/>
      <c r="D312" s="9"/>
      <c r="E312" s="8"/>
      <c r="F312" s="1"/>
      <c r="G312" s="1"/>
      <c r="H312" s="1"/>
      <c r="I312" s="1"/>
      <c r="J312" s="1"/>
      <c r="K312" s="1"/>
      <c r="L312" s="1"/>
      <c r="M312" s="1"/>
      <c r="N312" s="1"/>
      <c r="O312" s="1"/>
      <c r="P312" s="1"/>
      <c r="Q312" s="1"/>
      <c r="R312" s="1"/>
      <c r="S312" s="1"/>
      <c r="T312" s="1"/>
      <c r="U312" s="1"/>
      <c r="V312" s="1"/>
      <c r="W312" s="1"/>
      <c r="X312" s="8"/>
      <c r="Y312" s="1"/>
      <c r="Z312" s="1"/>
      <c r="AA312" s="1"/>
      <c r="AB312" s="1"/>
      <c r="AC312" s="1"/>
      <c r="AD312" s="11"/>
      <c r="AE312" s="11"/>
      <c r="AF312" s="11"/>
      <c r="AG312" s="11"/>
      <c r="AH312" s="11"/>
      <c r="AI312" s="11"/>
      <c r="AJ312" s="6"/>
      <c r="AK312" s="7"/>
      <c r="AL312" s="15"/>
      <c r="AM312" s="6"/>
      <c r="AN312" s="16"/>
      <c r="AO312" s="10">
        <v>43899</v>
      </c>
      <c r="AP312" s="14"/>
      <c r="AQ312" s="13"/>
    </row>
    <row r="313" spans="1:43" s="12" customFormat="1" hidden="1" x14ac:dyDescent="0.2">
      <c r="A313" s="9"/>
      <c r="B313" s="9"/>
      <c r="C313" s="8"/>
      <c r="D313" s="9"/>
      <c r="E313" s="8"/>
      <c r="F313" s="1"/>
      <c r="G313" s="1"/>
      <c r="H313" s="1"/>
      <c r="I313" s="1"/>
      <c r="J313" s="1"/>
      <c r="K313" s="1"/>
      <c r="L313" s="1"/>
      <c r="M313" s="1"/>
      <c r="N313" s="1"/>
      <c r="O313" s="1"/>
      <c r="P313" s="1"/>
      <c r="Q313" s="1"/>
      <c r="R313" s="1"/>
      <c r="S313" s="1"/>
      <c r="T313" s="1"/>
      <c r="U313" s="1"/>
      <c r="V313" s="1"/>
      <c r="W313" s="1"/>
      <c r="X313" s="8"/>
      <c r="Y313" s="1"/>
      <c r="Z313" s="1"/>
      <c r="AA313" s="1"/>
      <c r="AB313" s="1"/>
      <c r="AC313" s="1"/>
      <c r="AD313" s="11"/>
      <c r="AE313" s="11"/>
      <c r="AF313" s="11"/>
      <c r="AG313" s="11"/>
      <c r="AH313" s="11"/>
      <c r="AI313" s="11"/>
      <c r="AJ313" s="6"/>
      <c r="AK313" s="7"/>
      <c r="AL313" s="15"/>
      <c r="AM313" s="6"/>
      <c r="AN313" s="16"/>
      <c r="AO313" s="10">
        <v>43900</v>
      </c>
      <c r="AP313" s="14"/>
      <c r="AQ313" s="13"/>
    </row>
    <row r="314" spans="1:43" s="12" customFormat="1" hidden="1" x14ac:dyDescent="0.2">
      <c r="A314" s="9"/>
      <c r="B314" s="9"/>
      <c r="C314" s="8"/>
      <c r="D314" s="9"/>
      <c r="E314" s="8"/>
      <c r="F314" s="1"/>
      <c r="G314" s="1"/>
      <c r="H314" s="1"/>
      <c r="I314" s="1"/>
      <c r="J314" s="1"/>
      <c r="K314" s="1"/>
      <c r="L314" s="1"/>
      <c r="M314" s="1"/>
      <c r="N314" s="1"/>
      <c r="O314" s="1"/>
      <c r="P314" s="1"/>
      <c r="Q314" s="1"/>
      <c r="R314" s="1"/>
      <c r="S314" s="1"/>
      <c r="T314" s="1"/>
      <c r="U314" s="1"/>
      <c r="V314" s="1"/>
      <c r="W314" s="1"/>
      <c r="X314" s="8"/>
      <c r="Y314" s="1"/>
      <c r="Z314" s="1"/>
      <c r="AA314" s="1"/>
      <c r="AB314" s="1"/>
      <c r="AC314" s="1"/>
      <c r="AD314" s="11"/>
      <c r="AE314" s="11"/>
      <c r="AF314" s="11"/>
      <c r="AG314" s="11"/>
      <c r="AH314" s="11"/>
      <c r="AI314" s="11"/>
      <c r="AJ314" s="6"/>
      <c r="AK314" s="7"/>
      <c r="AL314" s="15"/>
      <c r="AM314" s="6"/>
      <c r="AN314" s="16"/>
      <c r="AO314" s="10">
        <v>43901</v>
      </c>
      <c r="AP314" s="14"/>
      <c r="AQ314" s="13"/>
    </row>
    <row r="315" spans="1:43" s="12" customFormat="1" hidden="1" x14ac:dyDescent="0.2">
      <c r="A315" s="9"/>
      <c r="B315" s="9"/>
      <c r="C315" s="8"/>
      <c r="D315" s="9"/>
      <c r="E315" s="8"/>
      <c r="F315" s="1"/>
      <c r="G315" s="1"/>
      <c r="H315" s="1"/>
      <c r="I315" s="1"/>
      <c r="J315" s="1"/>
      <c r="K315" s="1"/>
      <c r="L315" s="1"/>
      <c r="M315" s="1"/>
      <c r="N315" s="1"/>
      <c r="O315" s="1"/>
      <c r="P315" s="1"/>
      <c r="Q315" s="1"/>
      <c r="R315" s="1"/>
      <c r="S315" s="1"/>
      <c r="T315" s="1"/>
      <c r="U315" s="1"/>
      <c r="V315" s="1"/>
      <c r="W315" s="1"/>
      <c r="X315" s="8"/>
      <c r="Y315" s="1"/>
      <c r="Z315" s="1"/>
      <c r="AA315" s="1"/>
      <c r="AB315" s="1"/>
      <c r="AC315" s="1"/>
      <c r="AD315" s="11"/>
      <c r="AE315" s="11"/>
      <c r="AF315" s="11"/>
      <c r="AG315" s="11"/>
      <c r="AH315" s="11"/>
      <c r="AI315" s="11"/>
      <c r="AJ315" s="6"/>
      <c r="AK315" s="7"/>
      <c r="AL315" s="15"/>
      <c r="AM315" s="6"/>
      <c r="AN315" s="16"/>
      <c r="AO315" s="10">
        <v>43902</v>
      </c>
      <c r="AP315" s="14"/>
      <c r="AQ315" s="13"/>
    </row>
    <row r="316" spans="1:43" s="12" customFormat="1" hidden="1" x14ac:dyDescent="0.2">
      <c r="A316" s="9"/>
      <c r="B316" s="9"/>
      <c r="C316" s="8"/>
      <c r="D316" s="9"/>
      <c r="E316" s="8"/>
      <c r="F316" s="1"/>
      <c r="G316" s="1"/>
      <c r="H316" s="1"/>
      <c r="I316" s="1"/>
      <c r="J316" s="1"/>
      <c r="K316" s="1"/>
      <c r="L316" s="1"/>
      <c r="M316" s="1"/>
      <c r="N316" s="1"/>
      <c r="O316" s="1"/>
      <c r="P316" s="1"/>
      <c r="Q316" s="1"/>
      <c r="R316" s="1"/>
      <c r="S316" s="1"/>
      <c r="T316" s="1"/>
      <c r="U316" s="1"/>
      <c r="V316" s="1"/>
      <c r="W316" s="1"/>
      <c r="X316" s="8"/>
      <c r="Y316" s="1"/>
      <c r="Z316" s="1"/>
      <c r="AA316" s="1"/>
      <c r="AB316" s="1"/>
      <c r="AC316" s="1"/>
      <c r="AD316" s="11"/>
      <c r="AE316" s="11"/>
      <c r="AF316" s="11"/>
      <c r="AG316" s="11"/>
      <c r="AH316" s="11"/>
      <c r="AI316" s="11"/>
      <c r="AJ316" s="6"/>
      <c r="AK316" s="7"/>
      <c r="AL316" s="15"/>
      <c r="AM316" s="6"/>
      <c r="AN316" s="16"/>
      <c r="AO316" s="10">
        <v>43903</v>
      </c>
      <c r="AP316" s="14"/>
      <c r="AQ316" s="13"/>
    </row>
    <row r="317" spans="1:43" s="12" customFormat="1" hidden="1" x14ac:dyDescent="0.2">
      <c r="A317" s="9"/>
      <c r="B317" s="9"/>
      <c r="C317" s="8"/>
      <c r="D317" s="9"/>
      <c r="E317" s="8"/>
      <c r="F317" s="1"/>
      <c r="G317" s="1"/>
      <c r="H317" s="1"/>
      <c r="I317" s="1"/>
      <c r="J317" s="1"/>
      <c r="K317" s="1"/>
      <c r="L317" s="1"/>
      <c r="M317" s="1"/>
      <c r="N317" s="1"/>
      <c r="O317" s="1"/>
      <c r="P317" s="1"/>
      <c r="Q317" s="1"/>
      <c r="R317" s="1"/>
      <c r="S317" s="1"/>
      <c r="T317" s="1"/>
      <c r="U317" s="1"/>
      <c r="V317" s="1"/>
      <c r="W317" s="1"/>
      <c r="X317" s="8"/>
      <c r="Y317" s="1"/>
      <c r="Z317" s="1"/>
      <c r="AA317" s="1"/>
      <c r="AB317" s="1"/>
      <c r="AC317" s="1"/>
      <c r="AD317" s="11"/>
      <c r="AE317" s="11"/>
      <c r="AF317" s="11"/>
      <c r="AG317" s="11"/>
      <c r="AH317" s="11"/>
      <c r="AI317" s="11"/>
      <c r="AJ317" s="6"/>
      <c r="AK317" s="7"/>
      <c r="AL317" s="15"/>
      <c r="AM317" s="6"/>
      <c r="AN317" s="16"/>
      <c r="AO317" s="10">
        <v>43904</v>
      </c>
      <c r="AP317" s="14"/>
      <c r="AQ317" s="13"/>
    </row>
    <row r="318" spans="1:43" s="12" customFormat="1" hidden="1" x14ac:dyDescent="0.2">
      <c r="A318" s="9"/>
      <c r="B318" s="9"/>
      <c r="C318" s="8"/>
      <c r="D318" s="9"/>
      <c r="E318" s="8"/>
      <c r="F318" s="1"/>
      <c r="G318" s="1"/>
      <c r="H318" s="1"/>
      <c r="I318" s="1"/>
      <c r="J318" s="1"/>
      <c r="K318" s="1"/>
      <c r="L318" s="1"/>
      <c r="M318" s="1"/>
      <c r="N318" s="1"/>
      <c r="O318" s="1"/>
      <c r="P318" s="1"/>
      <c r="Q318" s="1"/>
      <c r="R318" s="1"/>
      <c r="S318" s="1"/>
      <c r="T318" s="1"/>
      <c r="U318" s="1"/>
      <c r="V318" s="1"/>
      <c r="W318" s="1"/>
      <c r="X318" s="8"/>
      <c r="Y318" s="1"/>
      <c r="Z318" s="1"/>
      <c r="AA318" s="1"/>
      <c r="AB318" s="1"/>
      <c r="AC318" s="1"/>
      <c r="AD318" s="11"/>
      <c r="AE318" s="11"/>
      <c r="AF318" s="11"/>
      <c r="AG318" s="11"/>
      <c r="AH318" s="11"/>
      <c r="AI318" s="11"/>
      <c r="AJ318" s="6"/>
      <c r="AK318" s="7"/>
      <c r="AL318" s="15"/>
      <c r="AM318" s="6"/>
      <c r="AN318" s="16"/>
      <c r="AO318" s="10">
        <v>43905</v>
      </c>
      <c r="AP318" s="14"/>
      <c r="AQ318" s="13"/>
    </row>
    <row r="319" spans="1:43" s="12" customFormat="1" hidden="1" x14ac:dyDescent="0.2">
      <c r="A319" s="9"/>
      <c r="B319" s="9"/>
      <c r="C319" s="8"/>
      <c r="D319" s="9"/>
      <c r="E319" s="8"/>
      <c r="F319" s="1"/>
      <c r="G319" s="1"/>
      <c r="H319" s="1"/>
      <c r="I319" s="1"/>
      <c r="J319" s="1"/>
      <c r="K319" s="1"/>
      <c r="L319" s="1"/>
      <c r="M319" s="1"/>
      <c r="N319" s="1"/>
      <c r="O319" s="1"/>
      <c r="P319" s="1"/>
      <c r="Q319" s="1"/>
      <c r="R319" s="1"/>
      <c r="S319" s="1"/>
      <c r="T319" s="1"/>
      <c r="U319" s="1"/>
      <c r="V319" s="1"/>
      <c r="W319" s="1"/>
      <c r="X319" s="8"/>
      <c r="Y319" s="1"/>
      <c r="Z319" s="1"/>
      <c r="AA319" s="1"/>
      <c r="AB319" s="1"/>
      <c r="AC319" s="1"/>
      <c r="AD319" s="11"/>
      <c r="AE319" s="11"/>
      <c r="AF319" s="11"/>
      <c r="AG319" s="11"/>
      <c r="AH319" s="11"/>
      <c r="AI319" s="11"/>
      <c r="AJ319" s="6"/>
      <c r="AK319" s="7"/>
      <c r="AL319" s="15"/>
      <c r="AM319" s="6"/>
      <c r="AN319" s="16"/>
      <c r="AO319" s="10">
        <v>43906</v>
      </c>
      <c r="AP319" s="14"/>
      <c r="AQ319" s="13"/>
    </row>
    <row r="320" spans="1:43" s="12" customFormat="1" hidden="1" x14ac:dyDescent="0.2">
      <c r="A320" s="9"/>
      <c r="B320" s="9"/>
      <c r="C320" s="8"/>
      <c r="D320" s="9"/>
      <c r="E320" s="8"/>
      <c r="F320" s="1"/>
      <c r="G320" s="1"/>
      <c r="H320" s="1"/>
      <c r="I320" s="1"/>
      <c r="J320" s="1"/>
      <c r="K320" s="1"/>
      <c r="L320" s="1"/>
      <c r="M320" s="1"/>
      <c r="N320" s="1"/>
      <c r="O320" s="1"/>
      <c r="P320" s="1"/>
      <c r="Q320" s="1"/>
      <c r="R320" s="1"/>
      <c r="S320" s="1"/>
      <c r="T320" s="1"/>
      <c r="U320" s="1"/>
      <c r="V320" s="1"/>
      <c r="W320" s="1"/>
      <c r="X320" s="8"/>
      <c r="Y320" s="1"/>
      <c r="Z320" s="1"/>
      <c r="AA320" s="1"/>
      <c r="AB320" s="1"/>
      <c r="AC320" s="1"/>
      <c r="AD320" s="11"/>
      <c r="AE320" s="11"/>
      <c r="AF320" s="11"/>
      <c r="AG320" s="11"/>
      <c r="AH320" s="11"/>
      <c r="AI320" s="11"/>
      <c r="AJ320" s="6"/>
      <c r="AK320" s="7"/>
      <c r="AL320" s="15"/>
      <c r="AM320" s="6"/>
      <c r="AN320" s="16"/>
      <c r="AO320" s="10">
        <v>43907</v>
      </c>
      <c r="AP320" s="14"/>
      <c r="AQ320" s="13"/>
    </row>
    <row r="321" spans="1:43" s="12" customFormat="1" hidden="1" x14ac:dyDescent="0.2">
      <c r="A321" s="9"/>
      <c r="B321" s="9"/>
      <c r="C321" s="8"/>
      <c r="D321" s="9"/>
      <c r="E321" s="8"/>
      <c r="F321" s="1"/>
      <c r="G321" s="1"/>
      <c r="H321" s="1"/>
      <c r="I321" s="1"/>
      <c r="J321" s="1"/>
      <c r="K321" s="1"/>
      <c r="L321" s="1"/>
      <c r="M321" s="1"/>
      <c r="N321" s="1"/>
      <c r="O321" s="1"/>
      <c r="P321" s="1"/>
      <c r="Q321" s="1"/>
      <c r="R321" s="1"/>
      <c r="S321" s="1"/>
      <c r="T321" s="1"/>
      <c r="U321" s="1"/>
      <c r="V321" s="1"/>
      <c r="W321" s="1"/>
      <c r="X321" s="8"/>
      <c r="Y321" s="1"/>
      <c r="Z321" s="1"/>
      <c r="AA321" s="1"/>
      <c r="AB321" s="1"/>
      <c r="AC321" s="1"/>
      <c r="AD321" s="11"/>
      <c r="AE321" s="11"/>
      <c r="AF321" s="11"/>
      <c r="AG321" s="11"/>
      <c r="AH321" s="11"/>
      <c r="AI321" s="11"/>
      <c r="AJ321" s="6"/>
      <c r="AK321" s="7"/>
      <c r="AL321" s="15"/>
      <c r="AM321" s="6"/>
      <c r="AN321" s="16"/>
      <c r="AO321" s="10">
        <v>43908</v>
      </c>
      <c r="AP321" s="14"/>
      <c r="AQ321" s="13"/>
    </row>
    <row r="322" spans="1:43" s="12" customFormat="1" hidden="1" x14ac:dyDescent="0.2">
      <c r="A322" s="9"/>
      <c r="B322" s="9"/>
      <c r="C322" s="8"/>
      <c r="D322" s="9"/>
      <c r="E322" s="8"/>
      <c r="F322" s="1"/>
      <c r="G322" s="1"/>
      <c r="H322" s="1"/>
      <c r="I322" s="1"/>
      <c r="J322" s="1"/>
      <c r="K322" s="1"/>
      <c r="L322" s="1"/>
      <c r="M322" s="1"/>
      <c r="N322" s="1"/>
      <c r="O322" s="1"/>
      <c r="P322" s="1"/>
      <c r="Q322" s="1"/>
      <c r="R322" s="1"/>
      <c r="S322" s="1"/>
      <c r="T322" s="1"/>
      <c r="U322" s="1"/>
      <c r="V322" s="1"/>
      <c r="W322" s="1"/>
      <c r="X322" s="8"/>
      <c r="Y322" s="1"/>
      <c r="Z322" s="1"/>
      <c r="AA322" s="1"/>
      <c r="AB322" s="1"/>
      <c r="AC322" s="1"/>
      <c r="AD322" s="11"/>
      <c r="AE322" s="11"/>
      <c r="AF322" s="11"/>
      <c r="AG322" s="11"/>
      <c r="AH322" s="11"/>
      <c r="AI322" s="11"/>
      <c r="AJ322" s="6"/>
      <c r="AK322" s="7"/>
      <c r="AL322" s="15"/>
      <c r="AM322" s="6"/>
      <c r="AN322" s="16"/>
      <c r="AO322" s="10">
        <v>43909</v>
      </c>
      <c r="AP322" s="14"/>
      <c r="AQ322" s="13"/>
    </row>
    <row r="323" spans="1:43" s="12" customFormat="1" hidden="1" x14ac:dyDescent="0.2">
      <c r="A323" s="9"/>
      <c r="B323" s="9"/>
      <c r="C323" s="8"/>
      <c r="D323" s="9"/>
      <c r="E323" s="8"/>
      <c r="F323" s="1"/>
      <c r="G323" s="1"/>
      <c r="H323" s="1"/>
      <c r="I323" s="1"/>
      <c r="J323" s="1"/>
      <c r="K323" s="1"/>
      <c r="L323" s="1"/>
      <c r="M323" s="1"/>
      <c r="N323" s="1"/>
      <c r="O323" s="1"/>
      <c r="P323" s="1"/>
      <c r="Q323" s="1"/>
      <c r="R323" s="1"/>
      <c r="S323" s="1"/>
      <c r="T323" s="1"/>
      <c r="U323" s="1"/>
      <c r="V323" s="1"/>
      <c r="W323" s="1"/>
      <c r="X323" s="8"/>
      <c r="Y323" s="1"/>
      <c r="Z323" s="1"/>
      <c r="AA323" s="1"/>
      <c r="AB323" s="1"/>
      <c r="AC323" s="1"/>
      <c r="AD323" s="11"/>
      <c r="AE323" s="11"/>
      <c r="AF323" s="11"/>
      <c r="AG323" s="11"/>
      <c r="AH323" s="11"/>
      <c r="AI323" s="11"/>
      <c r="AJ323" s="6"/>
      <c r="AK323" s="7"/>
      <c r="AL323" s="15"/>
      <c r="AM323" s="6"/>
      <c r="AN323" s="16"/>
      <c r="AO323" s="10">
        <v>43910</v>
      </c>
      <c r="AP323" s="14"/>
      <c r="AQ323" s="13"/>
    </row>
    <row r="324" spans="1:43" s="12" customFormat="1" hidden="1" x14ac:dyDescent="0.2">
      <c r="A324" s="9"/>
      <c r="B324" s="9"/>
      <c r="C324" s="8"/>
      <c r="D324" s="9"/>
      <c r="E324" s="8"/>
      <c r="F324" s="1"/>
      <c r="G324" s="1"/>
      <c r="H324" s="1"/>
      <c r="I324" s="1"/>
      <c r="J324" s="1"/>
      <c r="K324" s="1"/>
      <c r="L324" s="1"/>
      <c r="M324" s="1"/>
      <c r="N324" s="1"/>
      <c r="O324" s="1"/>
      <c r="P324" s="1"/>
      <c r="Q324" s="1"/>
      <c r="R324" s="1"/>
      <c r="S324" s="1"/>
      <c r="T324" s="1"/>
      <c r="U324" s="1"/>
      <c r="V324" s="1"/>
      <c r="W324" s="1"/>
      <c r="X324" s="8"/>
      <c r="Y324" s="1"/>
      <c r="Z324" s="1"/>
      <c r="AA324" s="1"/>
      <c r="AB324" s="1"/>
      <c r="AC324" s="1"/>
      <c r="AD324" s="11"/>
      <c r="AE324" s="11"/>
      <c r="AF324" s="11"/>
      <c r="AG324" s="11"/>
      <c r="AH324" s="11"/>
      <c r="AI324" s="11"/>
      <c r="AJ324" s="6"/>
      <c r="AK324" s="7"/>
      <c r="AL324" s="15"/>
      <c r="AM324" s="6"/>
      <c r="AN324" s="16"/>
      <c r="AO324" s="10">
        <v>43911</v>
      </c>
      <c r="AP324" s="14"/>
      <c r="AQ324" s="13"/>
    </row>
    <row r="325" spans="1:43" s="12" customFormat="1" hidden="1" x14ac:dyDescent="0.2">
      <c r="A325" s="9"/>
      <c r="B325" s="9"/>
      <c r="C325" s="8"/>
      <c r="D325" s="9"/>
      <c r="E325" s="8"/>
      <c r="F325" s="1"/>
      <c r="G325" s="1"/>
      <c r="H325" s="1"/>
      <c r="I325" s="1"/>
      <c r="J325" s="1"/>
      <c r="K325" s="1"/>
      <c r="L325" s="1"/>
      <c r="M325" s="1"/>
      <c r="N325" s="1"/>
      <c r="O325" s="1"/>
      <c r="P325" s="1"/>
      <c r="Q325" s="1"/>
      <c r="R325" s="1"/>
      <c r="S325" s="1"/>
      <c r="T325" s="1"/>
      <c r="U325" s="1"/>
      <c r="V325" s="1"/>
      <c r="W325" s="1"/>
      <c r="X325" s="8"/>
      <c r="Y325" s="1"/>
      <c r="Z325" s="1"/>
      <c r="AA325" s="1"/>
      <c r="AB325" s="1"/>
      <c r="AC325" s="1"/>
      <c r="AD325" s="11"/>
      <c r="AE325" s="11"/>
      <c r="AF325" s="11"/>
      <c r="AG325" s="11"/>
      <c r="AH325" s="11"/>
      <c r="AI325" s="11"/>
      <c r="AJ325" s="6"/>
      <c r="AK325" s="7"/>
      <c r="AL325" s="15"/>
      <c r="AM325" s="6"/>
      <c r="AN325" s="16"/>
      <c r="AO325" s="10">
        <v>43912</v>
      </c>
      <c r="AP325" s="14"/>
      <c r="AQ325" s="13"/>
    </row>
    <row r="326" spans="1:43" s="12" customFormat="1" hidden="1" x14ac:dyDescent="0.2">
      <c r="A326" s="9"/>
      <c r="B326" s="9"/>
      <c r="C326" s="8"/>
      <c r="D326" s="9"/>
      <c r="E326" s="8"/>
      <c r="F326" s="1"/>
      <c r="G326" s="1"/>
      <c r="H326" s="1"/>
      <c r="I326" s="1"/>
      <c r="J326" s="1"/>
      <c r="K326" s="1"/>
      <c r="L326" s="1"/>
      <c r="M326" s="1"/>
      <c r="N326" s="1"/>
      <c r="O326" s="1"/>
      <c r="P326" s="1"/>
      <c r="Q326" s="1"/>
      <c r="R326" s="1"/>
      <c r="S326" s="1"/>
      <c r="T326" s="1"/>
      <c r="U326" s="1"/>
      <c r="V326" s="1"/>
      <c r="W326" s="1"/>
      <c r="X326" s="8"/>
      <c r="Y326" s="1"/>
      <c r="Z326" s="1"/>
      <c r="AA326" s="1"/>
      <c r="AB326" s="1"/>
      <c r="AC326" s="1"/>
      <c r="AD326" s="11"/>
      <c r="AE326" s="11"/>
      <c r="AF326" s="11"/>
      <c r="AG326" s="11"/>
      <c r="AH326" s="11"/>
      <c r="AI326" s="11"/>
      <c r="AJ326" s="6"/>
      <c r="AK326" s="7"/>
      <c r="AL326" s="15"/>
      <c r="AM326" s="6"/>
      <c r="AN326" s="16"/>
      <c r="AO326" s="10">
        <v>43913</v>
      </c>
      <c r="AP326" s="14"/>
      <c r="AQ326" s="13"/>
    </row>
    <row r="327" spans="1:43" s="12" customFormat="1" hidden="1" x14ac:dyDescent="0.2">
      <c r="A327" s="9"/>
      <c r="B327" s="9"/>
      <c r="C327" s="8"/>
      <c r="D327" s="9"/>
      <c r="E327" s="8"/>
      <c r="F327" s="1"/>
      <c r="G327" s="1"/>
      <c r="H327" s="1"/>
      <c r="I327" s="1"/>
      <c r="J327" s="1"/>
      <c r="K327" s="1"/>
      <c r="L327" s="1"/>
      <c r="M327" s="1"/>
      <c r="N327" s="1"/>
      <c r="O327" s="1"/>
      <c r="P327" s="1"/>
      <c r="Q327" s="1"/>
      <c r="R327" s="1"/>
      <c r="S327" s="1"/>
      <c r="T327" s="1"/>
      <c r="U327" s="1"/>
      <c r="V327" s="1"/>
      <c r="W327" s="1"/>
      <c r="X327" s="8"/>
      <c r="Y327" s="1"/>
      <c r="Z327" s="1"/>
      <c r="AA327" s="1"/>
      <c r="AB327" s="1"/>
      <c r="AC327" s="1"/>
      <c r="AD327" s="11"/>
      <c r="AE327" s="11"/>
      <c r="AF327" s="11"/>
      <c r="AG327" s="11"/>
      <c r="AH327" s="11"/>
      <c r="AI327" s="11"/>
      <c r="AJ327" s="6"/>
      <c r="AK327" s="7"/>
      <c r="AL327" s="15"/>
      <c r="AM327" s="6"/>
      <c r="AN327" s="16"/>
      <c r="AO327" s="10">
        <v>43914</v>
      </c>
      <c r="AP327" s="14"/>
      <c r="AQ327" s="13"/>
    </row>
    <row r="328" spans="1:43" s="12" customFormat="1" hidden="1" x14ac:dyDescent="0.2">
      <c r="A328" s="9"/>
      <c r="B328" s="9"/>
      <c r="C328" s="8"/>
      <c r="D328" s="9"/>
      <c r="E328" s="8"/>
      <c r="F328" s="1"/>
      <c r="G328" s="1"/>
      <c r="H328" s="1"/>
      <c r="I328" s="1"/>
      <c r="J328" s="1"/>
      <c r="K328" s="1"/>
      <c r="L328" s="1"/>
      <c r="M328" s="1"/>
      <c r="N328" s="1"/>
      <c r="O328" s="1"/>
      <c r="P328" s="1"/>
      <c r="Q328" s="1"/>
      <c r="R328" s="1"/>
      <c r="S328" s="1"/>
      <c r="T328" s="1"/>
      <c r="U328" s="1"/>
      <c r="V328" s="1"/>
      <c r="W328" s="1"/>
      <c r="X328" s="8"/>
      <c r="Y328" s="1"/>
      <c r="Z328" s="1"/>
      <c r="AA328" s="1"/>
      <c r="AB328" s="1"/>
      <c r="AC328" s="1"/>
      <c r="AD328" s="11"/>
      <c r="AE328" s="11"/>
      <c r="AF328" s="11"/>
      <c r="AG328" s="11"/>
      <c r="AH328" s="11"/>
      <c r="AI328" s="11"/>
      <c r="AJ328" s="6"/>
      <c r="AK328" s="7"/>
      <c r="AL328" s="15"/>
      <c r="AM328" s="6"/>
      <c r="AN328" s="16"/>
      <c r="AO328" s="10">
        <v>43915</v>
      </c>
      <c r="AP328" s="14"/>
      <c r="AQ328" s="13"/>
    </row>
    <row r="329" spans="1:43" s="12" customFormat="1" hidden="1" x14ac:dyDescent="0.2">
      <c r="A329" s="9"/>
      <c r="B329" s="9"/>
      <c r="C329" s="8"/>
      <c r="D329" s="9"/>
      <c r="E329" s="8"/>
      <c r="F329" s="1"/>
      <c r="G329" s="1"/>
      <c r="H329" s="1"/>
      <c r="I329" s="1"/>
      <c r="J329" s="1"/>
      <c r="K329" s="1"/>
      <c r="L329" s="1"/>
      <c r="M329" s="1"/>
      <c r="N329" s="1"/>
      <c r="O329" s="1"/>
      <c r="P329" s="1"/>
      <c r="Q329" s="1"/>
      <c r="R329" s="1"/>
      <c r="S329" s="1"/>
      <c r="T329" s="1"/>
      <c r="U329" s="1"/>
      <c r="V329" s="1"/>
      <c r="W329" s="1"/>
      <c r="X329" s="8"/>
      <c r="Y329" s="1"/>
      <c r="Z329" s="1"/>
      <c r="AA329" s="1"/>
      <c r="AB329" s="1"/>
      <c r="AC329" s="1"/>
      <c r="AD329" s="11"/>
      <c r="AE329" s="11"/>
      <c r="AF329" s="11"/>
      <c r="AG329" s="11"/>
      <c r="AH329" s="11"/>
      <c r="AI329" s="11"/>
      <c r="AJ329" s="6"/>
      <c r="AK329" s="7"/>
      <c r="AL329" s="15"/>
      <c r="AM329" s="6"/>
      <c r="AN329" s="16"/>
      <c r="AO329" s="10">
        <v>43916</v>
      </c>
      <c r="AP329" s="14"/>
      <c r="AQ329" s="13"/>
    </row>
    <row r="330" spans="1:43" s="12" customFormat="1" hidden="1" x14ac:dyDescent="0.2">
      <c r="A330" s="9"/>
      <c r="B330" s="9"/>
      <c r="C330" s="8"/>
      <c r="D330" s="9"/>
      <c r="E330" s="8"/>
      <c r="F330" s="1"/>
      <c r="G330" s="1"/>
      <c r="H330" s="1"/>
      <c r="I330" s="1"/>
      <c r="J330" s="1"/>
      <c r="K330" s="1"/>
      <c r="L330" s="1"/>
      <c r="M330" s="1"/>
      <c r="N330" s="1"/>
      <c r="O330" s="1"/>
      <c r="P330" s="1"/>
      <c r="Q330" s="1"/>
      <c r="R330" s="1"/>
      <c r="S330" s="1"/>
      <c r="T330" s="1"/>
      <c r="U330" s="1"/>
      <c r="V330" s="1"/>
      <c r="W330" s="1"/>
      <c r="X330" s="8"/>
      <c r="Y330" s="1"/>
      <c r="Z330" s="1"/>
      <c r="AA330" s="1"/>
      <c r="AB330" s="1"/>
      <c r="AC330" s="1"/>
      <c r="AD330" s="11"/>
      <c r="AE330" s="11"/>
      <c r="AF330" s="11"/>
      <c r="AG330" s="11"/>
      <c r="AH330" s="11"/>
      <c r="AI330" s="11"/>
      <c r="AJ330" s="6"/>
      <c r="AK330" s="7"/>
      <c r="AL330" s="15"/>
      <c r="AM330" s="6"/>
      <c r="AN330" s="16"/>
      <c r="AO330" s="10">
        <v>43917</v>
      </c>
      <c r="AP330" s="14"/>
      <c r="AQ330" s="13"/>
    </row>
    <row r="331" spans="1:43" s="12" customFormat="1" hidden="1" x14ac:dyDescent="0.2">
      <c r="A331" s="9"/>
      <c r="B331" s="9"/>
      <c r="C331" s="8"/>
      <c r="D331" s="9"/>
      <c r="E331" s="8"/>
      <c r="F331" s="1"/>
      <c r="G331" s="1"/>
      <c r="H331" s="1"/>
      <c r="I331" s="1"/>
      <c r="J331" s="1"/>
      <c r="K331" s="1"/>
      <c r="L331" s="1"/>
      <c r="M331" s="1"/>
      <c r="N331" s="1"/>
      <c r="O331" s="1"/>
      <c r="P331" s="1"/>
      <c r="Q331" s="1"/>
      <c r="R331" s="1"/>
      <c r="S331" s="1"/>
      <c r="T331" s="1"/>
      <c r="U331" s="1"/>
      <c r="V331" s="1"/>
      <c r="W331" s="1"/>
      <c r="X331" s="8"/>
      <c r="Y331" s="1"/>
      <c r="Z331" s="1"/>
      <c r="AA331" s="1"/>
      <c r="AB331" s="1"/>
      <c r="AC331" s="1"/>
      <c r="AD331" s="11"/>
      <c r="AE331" s="11"/>
      <c r="AF331" s="11"/>
      <c r="AG331" s="11"/>
      <c r="AH331" s="11"/>
      <c r="AI331" s="11"/>
      <c r="AJ331" s="6"/>
      <c r="AK331" s="7"/>
      <c r="AL331" s="15"/>
      <c r="AM331" s="6"/>
      <c r="AN331" s="16"/>
      <c r="AO331" s="10">
        <v>43918</v>
      </c>
      <c r="AP331" s="14"/>
      <c r="AQ331" s="13"/>
    </row>
    <row r="332" spans="1:43" hidden="1" x14ac:dyDescent="0.2">
      <c r="AD332" s="11"/>
      <c r="AE332" s="11"/>
      <c r="AF332" s="11"/>
      <c r="AG332" s="11"/>
      <c r="AH332" s="11"/>
      <c r="AI332" s="11"/>
      <c r="AL332" s="15"/>
      <c r="AN332" s="16"/>
      <c r="AO332" s="10">
        <v>43919</v>
      </c>
    </row>
    <row r="333" spans="1:43" s="12" customFormat="1" hidden="1" x14ac:dyDescent="0.2">
      <c r="A333" s="9"/>
      <c r="B333" s="9"/>
      <c r="C333" s="8"/>
      <c r="D333" s="9"/>
      <c r="E333" s="8"/>
      <c r="F333" s="1"/>
      <c r="G333" s="1"/>
      <c r="H333" s="1"/>
      <c r="I333" s="1"/>
      <c r="J333" s="1"/>
      <c r="K333" s="1"/>
      <c r="L333" s="1"/>
      <c r="M333" s="1"/>
      <c r="N333" s="1"/>
      <c r="O333" s="1"/>
      <c r="P333" s="1"/>
      <c r="Q333" s="1"/>
      <c r="R333" s="1"/>
      <c r="S333" s="1"/>
      <c r="T333" s="1"/>
      <c r="U333" s="1"/>
      <c r="V333" s="1"/>
      <c r="W333" s="1"/>
      <c r="X333" s="8"/>
      <c r="Y333" s="1"/>
      <c r="Z333" s="1"/>
      <c r="AA333" s="1"/>
      <c r="AB333" s="1"/>
      <c r="AC333" s="1"/>
      <c r="AD333" s="11"/>
      <c r="AE333" s="11"/>
      <c r="AF333" s="11"/>
      <c r="AG333" s="11"/>
      <c r="AH333" s="11"/>
      <c r="AI333" s="11"/>
      <c r="AJ333" s="6"/>
      <c r="AK333" s="7"/>
      <c r="AL333" s="15"/>
      <c r="AM333" s="6"/>
      <c r="AN333" s="16"/>
      <c r="AO333" s="10">
        <v>43920</v>
      </c>
      <c r="AP333" s="14"/>
      <c r="AQ333" s="13"/>
    </row>
    <row r="334" spans="1:43" s="12" customFormat="1" hidden="1" x14ac:dyDescent="0.2">
      <c r="A334" s="9"/>
      <c r="B334" s="9"/>
      <c r="C334" s="8"/>
      <c r="D334" s="9"/>
      <c r="E334" s="8"/>
      <c r="F334" s="1"/>
      <c r="G334" s="1"/>
      <c r="H334" s="1"/>
      <c r="I334" s="1"/>
      <c r="J334" s="1"/>
      <c r="K334" s="1"/>
      <c r="L334" s="1"/>
      <c r="M334" s="1"/>
      <c r="N334" s="1"/>
      <c r="O334" s="1"/>
      <c r="P334" s="1"/>
      <c r="Q334" s="1"/>
      <c r="R334" s="1"/>
      <c r="S334" s="1"/>
      <c r="T334" s="1"/>
      <c r="U334" s="1"/>
      <c r="V334" s="1"/>
      <c r="W334" s="1"/>
      <c r="X334" s="8"/>
      <c r="Y334" s="1"/>
      <c r="Z334" s="1"/>
      <c r="AA334" s="1"/>
      <c r="AB334" s="1"/>
      <c r="AC334" s="1"/>
      <c r="AD334" s="11"/>
      <c r="AE334" s="11"/>
      <c r="AF334" s="11"/>
      <c r="AG334" s="11"/>
      <c r="AH334" s="11"/>
      <c r="AI334" s="11"/>
      <c r="AJ334" s="6"/>
      <c r="AK334" s="7"/>
      <c r="AL334" s="15"/>
      <c r="AM334" s="6"/>
      <c r="AN334" s="16"/>
      <c r="AO334" s="10">
        <v>43921</v>
      </c>
      <c r="AP334" s="14"/>
      <c r="AQ334" s="13"/>
    </row>
    <row r="335" spans="1:43" s="12" customFormat="1" hidden="1" x14ac:dyDescent="0.2">
      <c r="A335" s="9"/>
      <c r="B335" s="9"/>
      <c r="C335" s="8"/>
      <c r="D335" s="9"/>
      <c r="E335" s="8"/>
      <c r="F335" s="1"/>
      <c r="G335" s="1"/>
      <c r="H335" s="1"/>
      <c r="I335" s="1"/>
      <c r="J335" s="1"/>
      <c r="K335" s="1"/>
      <c r="L335" s="1"/>
      <c r="M335" s="1"/>
      <c r="N335" s="1"/>
      <c r="O335" s="1"/>
      <c r="P335" s="1"/>
      <c r="Q335" s="1"/>
      <c r="R335" s="1"/>
      <c r="S335" s="1"/>
      <c r="T335" s="1"/>
      <c r="U335" s="1"/>
      <c r="V335" s="1"/>
      <c r="W335" s="1"/>
      <c r="X335" s="8"/>
      <c r="Y335" s="1"/>
      <c r="Z335" s="1"/>
      <c r="AA335" s="1"/>
      <c r="AB335" s="1"/>
      <c r="AC335" s="1"/>
      <c r="AD335" s="11"/>
      <c r="AE335" s="11"/>
      <c r="AF335" s="11"/>
      <c r="AG335" s="11"/>
      <c r="AH335" s="11"/>
      <c r="AI335" s="11"/>
      <c r="AJ335" s="6"/>
      <c r="AK335" s="7"/>
      <c r="AL335" s="15"/>
      <c r="AM335" s="6"/>
      <c r="AN335" s="16"/>
      <c r="AO335" s="10">
        <v>43922</v>
      </c>
      <c r="AP335" s="14"/>
      <c r="AQ335" s="13"/>
    </row>
    <row r="336" spans="1:43" s="12" customFormat="1" hidden="1" x14ac:dyDescent="0.2">
      <c r="A336" s="9"/>
      <c r="B336" s="9"/>
      <c r="C336" s="8"/>
      <c r="D336" s="9"/>
      <c r="E336" s="8"/>
      <c r="F336" s="1"/>
      <c r="G336" s="1"/>
      <c r="H336" s="1"/>
      <c r="I336" s="1"/>
      <c r="J336" s="1"/>
      <c r="K336" s="1"/>
      <c r="L336" s="1"/>
      <c r="M336" s="1"/>
      <c r="N336" s="1"/>
      <c r="O336" s="1"/>
      <c r="P336" s="1"/>
      <c r="Q336" s="1"/>
      <c r="R336" s="1"/>
      <c r="S336" s="1"/>
      <c r="T336" s="1"/>
      <c r="U336" s="1"/>
      <c r="V336" s="1"/>
      <c r="W336" s="1"/>
      <c r="X336" s="8"/>
      <c r="Y336" s="1"/>
      <c r="Z336" s="1"/>
      <c r="AA336" s="1"/>
      <c r="AB336" s="1"/>
      <c r="AC336" s="1"/>
      <c r="AD336" s="11"/>
      <c r="AE336" s="11"/>
      <c r="AF336" s="11"/>
      <c r="AG336" s="11"/>
      <c r="AH336" s="11"/>
      <c r="AI336" s="11"/>
      <c r="AJ336" s="6"/>
      <c r="AK336" s="7"/>
      <c r="AL336" s="15"/>
      <c r="AM336" s="6"/>
      <c r="AN336" s="16"/>
      <c r="AO336" s="10">
        <v>43923</v>
      </c>
      <c r="AP336" s="14"/>
      <c r="AQ336" s="13"/>
    </row>
    <row r="337" spans="1:43" s="12" customFormat="1" hidden="1" x14ac:dyDescent="0.2">
      <c r="A337" s="9"/>
      <c r="B337" s="9"/>
      <c r="C337" s="8"/>
      <c r="D337" s="9"/>
      <c r="E337" s="8"/>
      <c r="F337" s="1"/>
      <c r="G337" s="1"/>
      <c r="H337" s="1"/>
      <c r="I337" s="1"/>
      <c r="J337" s="1"/>
      <c r="K337" s="1"/>
      <c r="L337" s="1"/>
      <c r="M337" s="1"/>
      <c r="N337" s="1"/>
      <c r="O337" s="1"/>
      <c r="P337" s="1"/>
      <c r="Q337" s="1"/>
      <c r="R337" s="1"/>
      <c r="S337" s="1"/>
      <c r="T337" s="1"/>
      <c r="U337" s="1"/>
      <c r="V337" s="1"/>
      <c r="W337" s="1"/>
      <c r="X337" s="8"/>
      <c r="Y337" s="1"/>
      <c r="Z337" s="1"/>
      <c r="AA337" s="1"/>
      <c r="AB337" s="1"/>
      <c r="AC337" s="1"/>
      <c r="AD337" s="11"/>
      <c r="AE337" s="11"/>
      <c r="AF337" s="11"/>
      <c r="AG337" s="11"/>
      <c r="AH337" s="11"/>
      <c r="AI337" s="11"/>
      <c r="AJ337" s="6"/>
      <c r="AK337" s="7"/>
      <c r="AL337" s="15"/>
      <c r="AM337" s="6"/>
      <c r="AN337" s="16"/>
      <c r="AO337" s="10">
        <v>43924</v>
      </c>
      <c r="AP337" s="14"/>
      <c r="AQ337" s="13"/>
    </row>
    <row r="338" spans="1:43" s="12" customFormat="1" hidden="1" x14ac:dyDescent="0.2">
      <c r="A338" s="9"/>
      <c r="B338" s="9"/>
      <c r="C338" s="8"/>
      <c r="D338" s="9"/>
      <c r="E338" s="8"/>
      <c r="F338" s="1"/>
      <c r="G338" s="1"/>
      <c r="H338" s="1"/>
      <c r="I338" s="1"/>
      <c r="J338" s="1"/>
      <c r="K338" s="1"/>
      <c r="L338" s="1"/>
      <c r="M338" s="1"/>
      <c r="N338" s="1"/>
      <c r="O338" s="1"/>
      <c r="P338" s="1"/>
      <c r="Q338" s="1"/>
      <c r="R338" s="1"/>
      <c r="S338" s="1"/>
      <c r="T338" s="1"/>
      <c r="U338" s="1"/>
      <c r="V338" s="1"/>
      <c r="W338" s="1"/>
      <c r="X338" s="8"/>
      <c r="Y338" s="1"/>
      <c r="Z338" s="1"/>
      <c r="AA338" s="1"/>
      <c r="AB338" s="1"/>
      <c r="AC338" s="1"/>
      <c r="AD338" s="11"/>
      <c r="AE338" s="11"/>
      <c r="AF338" s="11"/>
      <c r="AG338" s="11"/>
      <c r="AH338" s="11"/>
      <c r="AI338" s="11"/>
      <c r="AJ338" s="6"/>
      <c r="AK338" s="7"/>
      <c r="AL338" s="15"/>
      <c r="AM338" s="6"/>
      <c r="AN338" s="16"/>
      <c r="AO338" s="10">
        <v>43925</v>
      </c>
      <c r="AP338" s="14"/>
      <c r="AQ338" s="13"/>
    </row>
    <row r="339" spans="1:43" s="12" customFormat="1" hidden="1" x14ac:dyDescent="0.2">
      <c r="A339" s="9"/>
      <c r="B339" s="9"/>
      <c r="C339" s="8"/>
      <c r="D339" s="9"/>
      <c r="E339" s="8"/>
      <c r="F339" s="1"/>
      <c r="G339" s="1"/>
      <c r="H339" s="1"/>
      <c r="I339" s="1"/>
      <c r="J339" s="1"/>
      <c r="K339" s="1"/>
      <c r="L339" s="1"/>
      <c r="M339" s="1"/>
      <c r="N339" s="1"/>
      <c r="O339" s="1"/>
      <c r="P339" s="1"/>
      <c r="Q339" s="1"/>
      <c r="R339" s="1"/>
      <c r="S339" s="1"/>
      <c r="T339" s="1"/>
      <c r="U339" s="1"/>
      <c r="V339" s="1"/>
      <c r="W339" s="1"/>
      <c r="X339" s="8"/>
      <c r="Y339" s="1"/>
      <c r="Z339" s="1"/>
      <c r="AA339" s="1"/>
      <c r="AB339" s="1"/>
      <c r="AC339" s="1"/>
      <c r="AD339" s="11"/>
      <c r="AE339" s="11"/>
      <c r="AF339" s="11"/>
      <c r="AG339" s="11"/>
      <c r="AH339" s="11"/>
      <c r="AI339" s="11"/>
      <c r="AJ339" s="6"/>
      <c r="AK339" s="7"/>
      <c r="AL339" s="15"/>
      <c r="AM339" s="6"/>
      <c r="AN339" s="16"/>
      <c r="AO339" s="10">
        <v>43926</v>
      </c>
      <c r="AP339" s="14"/>
      <c r="AQ339" s="13"/>
    </row>
    <row r="340" spans="1:43" s="12" customFormat="1" hidden="1" x14ac:dyDescent="0.2">
      <c r="A340" s="9"/>
      <c r="B340" s="9"/>
      <c r="C340" s="8"/>
      <c r="D340" s="9"/>
      <c r="E340" s="8"/>
      <c r="F340" s="1"/>
      <c r="G340" s="1"/>
      <c r="H340" s="1"/>
      <c r="I340" s="1"/>
      <c r="J340" s="1"/>
      <c r="K340" s="1"/>
      <c r="L340" s="1"/>
      <c r="M340" s="1"/>
      <c r="N340" s="1"/>
      <c r="O340" s="1"/>
      <c r="P340" s="1"/>
      <c r="Q340" s="1"/>
      <c r="R340" s="1"/>
      <c r="S340" s="1"/>
      <c r="T340" s="1"/>
      <c r="U340" s="1"/>
      <c r="V340" s="1"/>
      <c r="W340" s="1"/>
      <c r="X340" s="8"/>
      <c r="Y340" s="1"/>
      <c r="Z340" s="1"/>
      <c r="AA340" s="1"/>
      <c r="AB340" s="1"/>
      <c r="AC340" s="1"/>
      <c r="AD340" s="11"/>
      <c r="AE340" s="11"/>
      <c r="AF340" s="11"/>
      <c r="AG340" s="11"/>
      <c r="AH340" s="11"/>
      <c r="AI340" s="11"/>
      <c r="AJ340" s="6"/>
      <c r="AK340" s="7"/>
      <c r="AL340" s="15"/>
      <c r="AM340" s="6"/>
      <c r="AN340" s="16"/>
      <c r="AO340" s="10">
        <v>43927</v>
      </c>
      <c r="AP340" s="14"/>
      <c r="AQ340" s="13"/>
    </row>
    <row r="341" spans="1:43" s="12" customFormat="1" hidden="1" x14ac:dyDescent="0.2">
      <c r="A341" s="9"/>
      <c r="B341" s="9"/>
      <c r="C341" s="8"/>
      <c r="D341" s="9"/>
      <c r="E341" s="8"/>
      <c r="F341" s="1"/>
      <c r="G341" s="1"/>
      <c r="H341" s="1"/>
      <c r="I341" s="1"/>
      <c r="J341" s="1"/>
      <c r="K341" s="1"/>
      <c r="L341" s="1"/>
      <c r="M341" s="1"/>
      <c r="N341" s="1"/>
      <c r="O341" s="1"/>
      <c r="P341" s="1"/>
      <c r="Q341" s="1"/>
      <c r="R341" s="1"/>
      <c r="S341" s="1"/>
      <c r="T341" s="1"/>
      <c r="U341" s="1"/>
      <c r="V341" s="1"/>
      <c r="W341" s="1"/>
      <c r="X341" s="8"/>
      <c r="Y341" s="1"/>
      <c r="Z341" s="1"/>
      <c r="AA341" s="1"/>
      <c r="AB341" s="1"/>
      <c r="AC341" s="1"/>
      <c r="AD341" s="11"/>
      <c r="AE341" s="11"/>
      <c r="AF341" s="11"/>
      <c r="AG341" s="11"/>
      <c r="AH341" s="11"/>
      <c r="AI341" s="11"/>
      <c r="AJ341" s="6"/>
      <c r="AK341" s="7"/>
      <c r="AL341" s="15"/>
      <c r="AM341" s="6"/>
      <c r="AN341" s="16"/>
      <c r="AO341" s="10">
        <v>43928</v>
      </c>
      <c r="AP341" s="14"/>
      <c r="AQ341" s="13"/>
    </row>
    <row r="342" spans="1:43" s="12" customFormat="1" hidden="1" x14ac:dyDescent="0.2">
      <c r="A342" s="9"/>
      <c r="B342" s="9"/>
      <c r="C342" s="8"/>
      <c r="D342" s="9"/>
      <c r="E342" s="8"/>
      <c r="F342" s="1"/>
      <c r="G342" s="1"/>
      <c r="H342" s="1"/>
      <c r="I342" s="1"/>
      <c r="J342" s="1"/>
      <c r="K342" s="1"/>
      <c r="L342" s="1"/>
      <c r="M342" s="1"/>
      <c r="N342" s="1"/>
      <c r="O342" s="1"/>
      <c r="P342" s="1"/>
      <c r="Q342" s="1"/>
      <c r="R342" s="1"/>
      <c r="S342" s="1"/>
      <c r="T342" s="1"/>
      <c r="U342" s="1"/>
      <c r="V342" s="1"/>
      <c r="W342" s="1"/>
      <c r="X342" s="8"/>
      <c r="Y342" s="1"/>
      <c r="Z342" s="1"/>
      <c r="AA342" s="1"/>
      <c r="AB342" s="1"/>
      <c r="AC342" s="1"/>
      <c r="AD342" s="11"/>
      <c r="AE342" s="11"/>
      <c r="AF342" s="11"/>
      <c r="AG342" s="11"/>
      <c r="AH342" s="11"/>
      <c r="AI342" s="11"/>
      <c r="AJ342" s="6"/>
      <c r="AK342" s="7"/>
      <c r="AL342" s="15"/>
      <c r="AM342" s="6"/>
      <c r="AN342" s="16"/>
      <c r="AO342" s="10">
        <v>43929</v>
      </c>
      <c r="AP342" s="14"/>
      <c r="AQ342" s="13"/>
    </row>
    <row r="343" spans="1:43" s="12" customFormat="1" hidden="1" x14ac:dyDescent="0.2">
      <c r="A343" s="9"/>
      <c r="B343" s="9"/>
      <c r="C343" s="8"/>
      <c r="D343" s="9"/>
      <c r="E343" s="8"/>
      <c r="F343" s="1"/>
      <c r="G343" s="1"/>
      <c r="H343" s="1"/>
      <c r="I343" s="1"/>
      <c r="J343" s="1"/>
      <c r="K343" s="1"/>
      <c r="L343" s="1"/>
      <c r="M343" s="1"/>
      <c r="N343" s="1"/>
      <c r="O343" s="1"/>
      <c r="P343" s="1"/>
      <c r="Q343" s="1"/>
      <c r="R343" s="1"/>
      <c r="S343" s="1"/>
      <c r="T343" s="1"/>
      <c r="U343" s="1"/>
      <c r="V343" s="1"/>
      <c r="W343" s="1"/>
      <c r="X343" s="8"/>
      <c r="Y343" s="1"/>
      <c r="Z343" s="1"/>
      <c r="AA343" s="1"/>
      <c r="AB343" s="1"/>
      <c r="AC343" s="1"/>
      <c r="AD343" s="11"/>
      <c r="AE343" s="11"/>
      <c r="AF343" s="11"/>
      <c r="AG343" s="11"/>
      <c r="AH343" s="11"/>
      <c r="AI343" s="11"/>
      <c r="AJ343" s="6"/>
      <c r="AK343" s="7"/>
      <c r="AL343" s="15"/>
      <c r="AM343" s="6"/>
      <c r="AN343" s="16"/>
      <c r="AO343" s="10">
        <v>43930</v>
      </c>
      <c r="AP343" s="14"/>
      <c r="AQ343" s="13"/>
    </row>
    <row r="344" spans="1:43" s="12" customFormat="1" hidden="1" x14ac:dyDescent="0.2">
      <c r="A344" s="9"/>
      <c r="B344" s="9"/>
      <c r="C344" s="8"/>
      <c r="D344" s="9"/>
      <c r="E344" s="8"/>
      <c r="F344" s="1"/>
      <c r="G344" s="1"/>
      <c r="H344" s="1"/>
      <c r="I344" s="1"/>
      <c r="J344" s="1"/>
      <c r="K344" s="1"/>
      <c r="L344" s="1"/>
      <c r="M344" s="1"/>
      <c r="N344" s="1"/>
      <c r="O344" s="1"/>
      <c r="P344" s="1"/>
      <c r="Q344" s="1"/>
      <c r="R344" s="1"/>
      <c r="S344" s="1"/>
      <c r="T344" s="1"/>
      <c r="U344" s="1"/>
      <c r="V344" s="1"/>
      <c r="W344" s="1"/>
      <c r="X344" s="8"/>
      <c r="Y344" s="1"/>
      <c r="Z344" s="1"/>
      <c r="AA344" s="1"/>
      <c r="AB344" s="1"/>
      <c r="AC344" s="1"/>
      <c r="AD344" s="11"/>
      <c r="AE344" s="11"/>
      <c r="AF344" s="11"/>
      <c r="AG344" s="11"/>
      <c r="AH344" s="11"/>
      <c r="AI344" s="11"/>
      <c r="AJ344" s="6"/>
      <c r="AK344" s="7"/>
      <c r="AL344" s="15"/>
      <c r="AM344" s="6"/>
      <c r="AN344" s="16"/>
      <c r="AO344" s="10">
        <v>43931</v>
      </c>
      <c r="AP344" s="14"/>
      <c r="AQ344" s="13"/>
    </row>
    <row r="345" spans="1:43" s="12" customFormat="1" hidden="1" x14ac:dyDescent="0.2">
      <c r="A345" s="9"/>
      <c r="B345" s="9"/>
      <c r="C345" s="8"/>
      <c r="D345" s="9"/>
      <c r="E345" s="8"/>
      <c r="F345" s="1"/>
      <c r="G345" s="1"/>
      <c r="H345" s="1"/>
      <c r="I345" s="1"/>
      <c r="J345" s="1"/>
      <c r="K345" s="1"/>
      <c r="L345" s="1"/>
      <c r="M345" s="1"/>
      <c r="N345" s="1"/>
      <c r="O345" s="1"/>
      <c r="P345" s="1"/>
      <c r="Q345" s="1"/>
      <c r="R345" s="1"/>
      <c r="S345" s="1"/>
      <c r="T345" s="1"/>
      <c r="U345" s="1"/>
      <c r="V345" s="1"/>
      <c r="W345" s="1"/>
      <c r="X345" s="8"/>
      <c r="Y345" s="1"/>
      <c r="Z345" s="1"/>
      <c r="AA345" s="1"/>
      <c r="AB345" s="1"/>
      <c r="AC345" s="1"/>
      <c r="AD345" s="11"/>
      <c r="AE345" s="11"/>
      <c r="AF345" s="11"/>
      <c r="AG345" s="11"/>
      <c r="AH345" s="11"/>
      <c r="AI345" s="11"/>
      <c r="AJ345" s="6"/>
      <c r="AK345" s="7"/>
      <c r="AL345" s="15"/>
      <c r="AM345" s="6"/>
      <c r="AN345" s="16"/>
      <c r="AO345" s="10">
        <v>43932</v>
      </c>
      <c r="AP345" s="14"/>
      <c r="AQ345" s="13"/>
    </row>
    <row r="346" spans="1:43" s="12" customFormat="1" hidden="1" x14ac:dyDescent="0.2">
      <c r="A346" s="9"/>
      <c r="B346" s="9"/>
      <c r="C346" s="8"/>
      <c r="D346" s="9"/>
      <c r="E346" s="8"/>
      <c r="F346" s="1"/>
      <c r="G346" s="1"/>
      <c r="H346" s="1"/>
      <c r="I346" s="1"/>
      <c r="J346" s="1"/>
      <c r="K346" s="1"/>
      <c r="L346" s="1"/>
      <c r="M346" s="1"/>
      <c r="N346" s="1"/>
      <c r="O346" s="1"/>
      <c r="P346" s="1"/>
      <c r="Q346" s="1"/>
      <c r="R346" s="1"/>
      <c r="S346" s="1"/>
      <c r="T346" s="1"/>
      <c r="U346" s="1"/>
      <c r="V346" s="1"/>
      <c r="W346" s="1"/>
      <c r="X346" s="8"/>
      <c r="Y346" s="1"/>
      <c r="Z346" s="1"/>
      <c r="AA346" s="1"/>
      <c r="AB346" s="1"/>
      <c r="AC346" s="1"/>
      <c r="AD346" s="11"/>
      <c r="AE346" s="11"/>
      <c r="AF346" s="11"/>
      <c r="AG346" s="11"/>
      <c r="AH346" s="11"/>
      <c r="AI346" s="11"/>
      <c r="AJ346" s="6"/>
      <c r="AK346" s="7"/>
      <c r="AL346" s="15"/>
      <c r="AM346" s="6"/>
      <c r="AN346" s="16"/>
      <c r="AO346" s="10">
        <v>43933</v>
      </c>
      <c r="AP346" s="14"/>
      <c r="AQ346" s="13"/>
    </row>
    <row r="347" spans="1:43" s="12" customFormat="1" hidden="1" x14ac:dyDescent="0.2">
      <c r="A347" s="9"/>
      <c r="B347" s="9"/>
      <c r="C347" s="8"/>
      <c r="D347" s="9"/>
      <c r="E347" s="8"/>
      <c r="F347" s="1"/>
      <c r="G347" s="1"/>
      <c r="H347" s="1"/>
      <c r="I347" s="1"/>
      <c r="J347" s="1"/>
      <c r="K347" s="1"/>
      <c r="L347" s="1"/>
      <c r="M347" s="1"/>
      <c r="N347" s="1"/>
      <c r="O347" s="1"/>
      <c r="P347" s="1"/>
      <c r="Q347" s="1"/>
      <c r="R347" s="1"/>
      <c r="S347" s="1"/>
      <c r="T347" s="1"/>
      <c r="U347" s="1"/>
      <c r="V347" s="1"/>
      <c r="W347" s="1"/>
      <c r="X347" s="8"/>
      <c r="Y347" s="1"/>
      <c r="Z347" s="1"/>
      <c r="AA347" s="1"/>
      <c r="AB347" s="1"/>
      <c r="AC347" s="1"/>
      <c r="AD347" s="11"/>
      <c r="AE347" s="11"/>
      <c r="AF347" s="11"/>
      <c r="AG347" s="11"/>
      <c r="AH347" s="11"/>
      <c r="AI347" s="11"/>
      <c r="AJ347" s="6"/>
      <c r="AK347" s="7"/>
      <c r="AL347" s="15"/>
      <c r="AM347" s="6"/>
      <c r="AN347" s="16"/>
      <c r="AO347" s="10">
        <v>43934</v>
      </c>
      <c r="AP347" s="14"/>
      <c r="AQ347" s="13"/>
    </row>
    <row r="348" spans="1:43" s="12" customFormat="1" hidden="1" x14ac:dyDescent="0.2">
      <c r="A348" s="9"/>
      <c r="B348" s="9"/>
      <c r="C348" s="8"/>
      <c r="D348" s="9"/>
      <c r="E348" s="8"/>
      <c r="F348" s="1"/>
      <c r="G348" s="1"/>
      <c r="H348" s="1"/>
      <c r="I348" s="1"/>
      <c r="J348" s="1"/>
      <c r="K348" s="1"/>
      <c r="L348" s="1"/>
      <c r="M348" s="1"/>
      <c r="N348" s="1"/>
      <c r="O348" s="1"/>
      <c r="P348" s="1"/>
      <c r="Q348" s="1"/>
      <c r="R348" s="1"/>
      <c r="S348" s="1"/>
      <c r="T348" s="1"/>
      <c r="U348" s="1"/>
      <c r="V348" s="1"/>
      <c r="W348" s="1"/>
      <c r="X348" s="8"/>
      <c r="Y348" s="1"/>
      <c r="Z348" s="1"/>
      <c r="AA348" s="1"/>
      <c r="AB348" s="1"/>
      <c r="AC348" s="1"/>
      <c r="AD348" s="11"/>
      <c r="AE348" s="11"/>
      <c r="AF348" s="11"/>
      <c r="AG348" s="11"/>
      <c r="AH348" s="11"/>
      <c r="AI348" s="11"/>
      <c r="AJ348" s="6"/>
      <c r="AK348" s="7"/>
      <c r="AL348" s="15"/>
      <c r="AM348" s="6"/>
      <c r="AN348" s="16"/>
      <c r="AO348" s="10">
        <v>43935</v>
      </c>
      <c r="AP348" s="14"/>
      <c r="AQ348" s="13"/>
    </row>
    <row r="349" spans="1:43" s="12" customFormat="1" hidden="1" x14ac:dyDescent="0.2">
      <c r="A349" s="9"/>
      <c r="B349" s="9"/>
      <c r="C349" s="8"/>
      <c r="D349" s="9"/>
      <c r="E349" s="8"/>
      <c r="F349" s="1"/>
      <c r="G349" s="1"/>
      <c r="H349" s="1"/>
      <c r="I349" s="1"/>
      <c r="J349" s="1"/>
      <c r="K349" s="1"/>
      <c r="L349" s="1"/>
      <c r="M349" s="1"/>
      <c r="N349" s="1"/>
      <c r="O349" s="1"/>
      <c r="P349" s="1"/>
      <c r="Q349" s="1"/>
      <c r="R349" s="1"/>
      <c r="S349" s="1"/>
      <c r="T349" s="1"/>
      <c r="U349" s="1"/>
      <c r="V349" s="1"/>
      <c r="W349" s="1"/>
      <c r="X349" s="8"/>
      <c r="Y349" s="1"/>
      <c r="Z349" s="1"/>
      <c r="AA349" s="1"/>
      <c r="AB349" s="1"/>
      <c r="AC349" s="1"/>
      <c r="AD349" s="11"/>
      <c r="AE349" s="11"/>
      <c r="AF349" s="11"/>
      <c r="AG349" s="11"/>
      <c r="AH349" s="11"/>
      <c r="AI349" s="11"/>
      <c r="AJ349" s="6"/>
      <c r="AK349" s="7"/>
      <c r="AL349" s="15"/>
      <c r="AM349" s="6"/>
      <c r="AN349" s="16"/>
      <c r="AO349" s="10">
        <v>43936</v>
      </c>
      <c r="AP349" s="14"/>
      <c r="AQ349" s="13"/>
    </row>
    <row r="350" spans="1:43" s="12" customFormat="1" hidden="1" x14ac:dyDescent="0.2">
      <c r="A350" s="9"/>
      <c r="B350" s="9"/>
      <c r="C350" s="8"/>
      <c r="D350" s="9"/>
      <c r="E350" s="8"/>
      <c r="F350" s="1"/>
      <c r="G350" s="1"/>
      <c r="H350" s="1"/>
      <c r="I350" s="1"/>
      <c r="J350" s="1"/>
      <c r="K350" s="1"/>
      <c r="L350" s="1"/>
      <c r="M350" s="1"/>
      <c r="N350" s="1"/>
      <c r="O350" s="1"/>
      <c r="P350" s="1"/>
      <c r="Q350" s="1"/>
      <c r="R350" s="1"/>
      <c r="S350" s="1"/>
      <c r="T350" s="1"/>
      <c r="U350" s="1"/>
      <c r="V350" s="1"/>
      <c r="W350" s="1"/>
      <c r="X350" s="8"/>
      <c r="Y350" s="1"/>
      <c r="Z350" s="1"/>
      <c r="AA350" s="1"/>
      <c r="AB350" s="1"/>
      <c r="AC350" s="1"/>
      <c r="AD350" s="11"/>
      <c r="AE350" s="11"/>
      <c r="AF350" s="11"/>
      <c r="AG350" s="11"/>
      <c r="AH350" s="11"/>
      <c r="AI350" s="11"/>
      <c r="AJ350" s="6"/>
      <c r="AK350" s="7"/>
      <c r="AL350" s="15"/>
      <c r="AM350" s="6"/>
      <c r="AN350" s="16"/>
      <c r="AO350" s="10">
        <v>43937</v>
      </c>
      <c r="AP350" s="14"/>
      <c r="AQ350" s="13"/>
    </row>
    <row r="351" spans="1:43" s="12" customFormat="1" hidden="1" x14ac:dyDescent="0.2">
      <c r="A351" s="9"/>
      <c r="B351" s="9"/>
      <c r="C351" s="8"/>
      <c r="D351" s="9"/>
      <c r="E351" s="8"/>
      <c r="F351" s="1"/>
      <c r="G351" s="1"/>
      <c r="H351" s="1"/>
      <c r="I351" s="1"/>
      <c r="J351" s="1"/>
      <c r="K351" s="1"/>
      <c r="L351" s="1"/>
      <c r="M351" s="1"/>
      <c r="N351" s="1"/>
      <c r="O351" s="1"/>
      <c r="P351" s="1"/>
      <c r="Q351" s="1"/>
      <c r="R351" s="1"/>
      <c r="S351" s="1"/>
      <c r="T351" s="1"/>
      <c r="U351" s="1"/>
      <c r="V351" s="1"/>
      <c r="W351" s="1"/>
      <c r="X351" s="8"/>
      <c r="Y351" s="1"/>
      <c r="Z351" s="1"/>
      <c r="AA351" s="1"/>
      <c r="AB351" s="1"/>
      <c r="AC351" s="1"/>
      <c r="AD351" s="11"/>
      <c r="AE351" s="11"/>
      <c r="AF351" s="11"/>
      <c r="AG351" s="11"/>
      <c r="AH351" s="11"/>
      <c r="AI351" s="11"/>
      <c r="AJ351" s="6"/>
      <c r="AK351" s="7"/>
      <c r="AL351" s="15"/>
      <c r="AM351" s="6"/>
      <c r="AN351" s="16"/>
      <c r="AO351" s="10">
        <v>43938</v>
      </c>
      <c r="AP351" s="14"/>
      <c r="AQ351" s="13"/>
    </row>
    <row r="352" spans="1:43" s="12" customFormat="1" hidden="1" x14ac:dyDescent="0.2">
      <c r="A352" s="9"/>
      <c r="B352" s="9"/>
      <c r="C352" s="8"/>
      <c r="D352" s="9"/>
      <c r="E352" s="8"/>
      <c r="F352" s="1"/>
      <c r="G352" s="1"/>
      <c r="H352" s="1"/>
      <c r="I352" s="1"/>
      <c r="J352" s="1"/>
      <c r="K352" s="1"/>
      <c r="L352" s="1"/>
      <c r="M352" s="1"/>
      <c r="N352" s="1"/>
      <c r="O352" s="1"/>
      <c r="P352" s="1"/>
      <c r="Q352" s="1"/>
      <c r="R352" s="1"/>
      <c r="S352" s="1"/>
      <c r="T352" s="1"/>
      <c r="U352" s="1"/>
      <c r="V352" s="1"/>
      <c r="W352" s="1"/>
      <c r="X352" s="8"/>
      <c r="Y352" s="1"/>
      <c r="Z352" s="1"/>
      <c r="AA352" s="1"/>
      <c r="AB352" s="1"/>
      <c r="AC352" s="1"/>
      <c r="AD352" s="11"/>
      <c r="AE352" s="11"/>
      <c r="AF352" s="11"/>
      <c r="AG352" s="11"/>
      <c r="AH352" s="11"/>
      <c r="AI352" s="11"/>
      <c r="AJ352" s="6"/>
      <c r="AK352" s="7"/>
      <c r="AL352" s="15"/>
      <c r="AM352" s="6"/>
      <c r="AN352" s="16"/>
      <c r="AO352" s="10">
        <v>43939</v>
      </c>
      <c r="AP352" s="14"/>
      <c r="AQ352" s="13"/>
    </row>
    <row r="353" spans="1:43" s="12" customFormat="1" hidden="1" x14ac:dyDescent="0.2">
      <c r="A353" s="9"/>
      <c r="B353" s="9"/>
      <c r="C353" s="8"/>
      <c r="D353" s="9"/>
      <c r="E353" s="8"/>
      <c r="F353" s="1"/>
      <c r="G353" s="1"/>
      <c r="H353" s="1"/>
      <c r="I353" s="1"/>
      <c r="J353" s="1"/>
      <c r="K353" s="1"/>
      <c r="L353" s="1"/>
      <c r="M353" s="1"/>
      <c r="N353" s="1"/>
      <c r="O353" s="1"/>
      <c r="P353" s="1"/>
      <c r="Q353" s="1"/>
      <c r="R353" s="1"/>
      <c r="S353" s="1"/>
      <c r="T353" s="1"/>
      <c r="U353" s="1"/>
      <c r="V353" s="1"/>
      <c r="W353" s="1"/>
      <c r="X353" s="8"/>
      <c r="Y353" s="1"/>
      <c r="Z353" s="1"/>
      <c r="AA353" s="1"/>
      <c r="AB353" s="1"/>
      <c r="AC353" s="1"/>
      <c r="AD353" s="11"/>
      <c r="AE353" s="11"/>
      <c r="AF353" s="11"/>
      <c r="AG353" s="11"/>
      <c r="AH353" s="11"/>
      <c r="AI353" s="11"/>
      <c r="AJ353" s="6"/>
      <c r="AK353" s="7"/>
      <c r="AL353" s="15"/>
      <c r="AM353" s="6"/>
      <c r="AN353" s="16"/>
      <c r="AO353" s="10">
        <v>43940</v>
      </c>
      <c r="AP353" s="14"/>
      <c r="AQ353" s="13"/>
    </row>
    <row r="354" spans="1:43" s="12" customFormat="1" hidden="1" x14ac:dyDescent="0.2">
      <c r="A354" s="9"/>
      <c r="B354" s="9"/>
      <c r="C354" s="8"/>
      <c r="D354" s="9"/>
      <c r="E354" s="8"/>
      <c r="F354" s="1"/>
      <c r="G354" s="1"/>
      <c r="H354" s="1"/>
      <c r="I354" s="1"/>
      <c r="J354" s="1"/>
      <c r="K354" s="1"/>
      <c r="L354" s="1"/>
      <c r="M354" s="1"/>
      <c r="N354" s="1"/>
      <c r="O354" s="1"/>
      <c r="P354" s="1"/>
      <c r="Q354" s="1"/>
      <c r="R354" s="1"/>
      <c r="S354" s="1"/>
      <c r="T354" s="1"/>
      <c r="U354" s="1"/>
      <c r="V354" s="1"/>
      <c r="W354" s="1"/>
      <c r="X354" s="8"/>
      <c r="Y354" s="1"/>
      <c r="Z354" s="1"/>
      <c r="AA354" s="1"/>
      <c r="AB354" s="1"/>
      <c r="AC354" s="1"/>
      <c r="AD354" s="11"/>
      <c r="AE354" s="11"/>
      <c r="AF354" s="11"/>
      <c r="AG354" s="11"/>
      <c r="AH354" s="11"/>
      <c r="AI354" s="11"/>
      <c r="AJ354" s="6"/>
      <c r="AK354" s="7"/>
      <c r="AL354" s="15"/>
      <c r="AM354" s="6"/>
      <c r="AN354" s="16"/>
      <c r="AO354" s="10">
        <v>43941</v>
      </c>
      <c r="AP354" s="14"/>
      <c r="AQ354" s="13"/>
    </row>
    <row r="355" spans="1:43" s="12" customFormat="1" hidden="1" x14ac:dyDescent="0.2">
      <c r="A355" s="9"/>
      <c r="B355" s="9"/>
      <c r="C355" s="8"/>
      <c r="D355" s="9"/>
      <c r="E355" s="8"/>
      <c r="F355" s="1"/>
      <c r="G355" s="1"/>
      <c r="H355" s="1"/>
      <c r="I355" s="1"/>
      <c r="J355" s="1"/>
      <c r="K355" s="1"/>
      <c r="L355" s="1"/>
      <c r="M355" s="1"/>
      <c r="N355" s="1"/>
      <c r="O355" s="1"/>
      <c r="P355" s="1"/>
      <c r="Q355" s="1"/>
      <c r="R355" s="1"/>
      <c r="S355" s="1"/>
      <c r="T355" s="1"/>
      <c r="U355" s="1"/>
      <c r="V355" s="1"/>
      <c r="W355" s="1"/>
      <c r="X355" s="8"/>
      <c r="Y355" s="1"/>
      <c r="Z355" s="1"/>
      <c r="AA355" s="1"/>
      <c r="AB355" s="1"/>
      <c r="AC355" s="1"/>
      <c r="AD355" s="11"/>
      <c r="AE355" s="11"/>
      <c r="AF355" s="11"/>
      <c r="AG355" s="11"/>
      <c r="AH355" s="11"/>
      <c r="AI355" s="11"/>
      <c r="AJ355" s="6"/>
      <c r="AK355" s="7"/>
      <c r="AL355" s="15"/>
      <c r="AM355" s="6"/>
      <c r="AN355" s="16"/>
      <c r="AO355" s="10">
        <v>43942</v>
      </c>
      <c r="AP355" s="14"/>
      <c r="AQ355" s="13"/>
    </row>
    <row r="356" spans="1:43" s="12" customFormat="1" hidden="1" x14ac:dyDescent="0.2">
      <c r="A356" s="9"/>
      <c r="B356" s="9"/>
      <c r="C356" s="8"/>
      <c r="D356" s="9"/>
      <c r="E356" s="8"/>
      <c r="F356" s="1"/>
      <c r="G356" s="1"/>
      <c r="H356" s="1"/>
      <c r="I356" s="1"/>
      <c r="J356" s="1"/>
      <c r="K356" s="1"/>
      <c r="L356" s="1"/>
      <c r="M356" s="1"/>
      <c r="N356" s="1"/>
      <c r="O356" s="1"/>
      <c r="P356" s="1"/>
      <c r="Q356" s="1"/>
      <c r="R356" s="1"/>
      <c r="S356" s="1"/>
      <c r="T356" s="1"/>
      <c r="U356" s="1"/>
      <c r="V356" s="1"/>
      <c r="W356" s="1"/>
      <c r="X356" s="8"/>
      <c r="Y356" s="1"/>
      <c r="Z356" s="1"/>
      <c r="AA356" s="1"/>
      <c r="AB356" s="1"/>
      <c r="AC356" s="1"/>
      <c r="AD356" s="11"/>
      <c r="AE356" s="11"/>
      <c r="AF356" s="11"/>
      <c r="AG356" s="11"/>
      <c r="AH356" s="11"/>
      <c r="AI356" s="11"/>
      <c r="AJ356" s="6"/>
      <c r="AK356" s="7"/>
      <c r="AL356" s="15"/>
      <c r="AM356" s="6"/>
      <c r="AN356" s="16"/>
      <c r="AO356" s="10">
        <v>43943</v>
      </c>
      <c r="AP356" s="14"/>
      <c r="AQ356" s="13"/>
    </row>
    <row r="357" spans="1:43" s="12" customFormat="1" hidden="1" x14ac:dyDescent="0.2">
      <c r="A357" s="9"/>
      <c r="B357" s="9"/>
      <c r="C357" s="8"/>
      <c r="D357" s="9"/>
      <c r="E357" s="8"/>
      <c r="F357" s="1"/>
      <c r="G357" s="1"/>
      <c r="H357" s="1"/>
      <c r="I357" s="1"/>
      <c r="J357" s="1"/>
      <c r="K357" s="1"/>
      <c r="L357" s="1"/>
      <c r="M357" s="1"/>
      <c r="N357" s="1"/>
      <c r="O357" s="1"/>
      <c r="P357" s="1"/>
      <c r="Q357" s="1"/>
      <c r="R357" s="1"/>
      <c r="S357" s="1"/>
      <c r="T357" s="1"/>
      <c r="U357" s="1"/>
      <c r="V357" s="1"/>
      <c r="W357" s="1"/>
      <c r="X357" s="8"/>
      <c r="Y357" s="1"/>
      <c r="Z357" s="1"/>
      <c r="AA357" s="1"/>
      <c r="AB357" s="1"/>
      <c r="AC357" s="1"/>
      <c r="AD357" s="11"/>
      <c r="AE357" s="11"/>
      <c r="AF357" s="11"/>
      <c r="AG357" s="11"/>
      <c r="AH357" s="11"/>
      <c r="AI357" s="11"/>
      <c r="AJ357" s="6"/>
      <c r="AK357" s="7"/>
      <c r="AL357" s="15"/>
      <c r="AM357" s="6"/>
      <c r="AN357" s="16"/>
      <c r="AO357" s="10">
        <v>43944</v>
      </c>
      <c r="AP357" s="14"/>
      <c r="AQ357" s="13"/>
    </row>
    <row r="358" spans="1:43" s="12" customFormat="1" hidden="1" x14ac:dyDescent="0.2">
      <c r="A358" s="9"/>
      <c r="B358" s="9"/>
      <c r="C358" s="8"/>
      <c r="D358" s="9"/>
      <c r="E358" s="8"/>
      <c r="F358" s="1"/>
      <c r="G358" s="1"/>
      <c r="H358" s="1"/>
      <c r="I358" s="1"/>
      <c r="J358" s="1"/>
      <c r="K358" s="1"/>
      <c r="L358" s="1"/>
      <c r="M358" s="1"/>
      <c r="N358" s="1"/>
      <c r="O358" s="1"/>
      <c r="P358" s="1"/>
      <c r="Q358" s="1"/>
      <c r="R358" s="1"/>
      <c r="S358" s="1"/>
      <c r="T358" s="1"/>
      <c r="U358" s="1"/>
      <c r="V358" s="1"/>
      <c r="W358" s="1"/>
      <c r="X358" s="8"/>
      <c r="Y358" s="1"/>
      <c r="Z358" s="1"/>
      <c r="AA358" s="1"/>
      <c r="AB358" s="1"/>
      <c r="AC358" s="1"/>
      <c r="AD358" s="11"/>
      <c r="AE358" s="11"/>
      <c r="AF358" s="11"/>
      <c r="AG358" s="11"/>
      <c r="AH358" s="11"/>
      <c r="AI358" s="11"/>
      <c r="AJ358" s="6"/>
      <c r="AK358" s="7"/>
      <c r="AL358" s="15"/>
      <c r="AM358" s="6"/>
      <c r="AN358" s="16"/>
      <c r="AO358" s="10">
        <v>43945</v>
      </c>
      <c r="AP358" s="14"/>
      <c r="AQ358" s="13"/>
    </row>
    <row r="359" spans="1:43" s="12" customFormat="1" hidden="1" x14ac:dyDescent="0.2">
      <c r="A359" s="9"/>
      <c r="B359" s="9"/>
      <c r="C359" s="8"/>
      <c r="D359" s="9"/>
      <c r="E359" s="8"/>
      <c r="F359" s="1"/>
      <c r="G359" s="1"/>
      <c r="H359" s="1"/>
      <c r="I359" s="1"/>
      <c r="J359" s="1"/>
      <c r="K359" s="1"/>
      <c r="L359" s="1"/>
      <c r="M359" s="1"/>
      <c r="N359" s="1"/>
      <c r="O359" s="1"/>
      <c r="P359" s="1"/>
      <c r="Q359" s="1"/>
      <c r="R359" s="1"/>
      <c r="S359" s="1"/>
      <c r="T359" s="1"/>
      <c r="U359" s="1"/>
      <c r="V359" s="1"/>
      <c r="W359" s="1"/>
      <c r="X359" s="8"/>
      <c r="Y359" s="1"/>
      <c r="Z359" s="1"/>
      <c r="AA359" s="1"/>
      <c r="AB359" s="1"/>
      <c r="AC359" s="1"/>
      <c r="AD359" s="11"/>
      <c r="AE359" s="11"/>
      <c r="AF359" s="11"/>
      <c r="AG359" s="11"/>
      <c r="AH359" s="11"/>
      <c r="AI359" s="11"/>
      <c r="AJ359" s="6"/>
      <c r="AK359" s="7"/>
      <c r="AL359" s="15"/>
      <c r="AM359" s="6"/>
      <c r="AN359" s="16"/>
      <c r="AO359" s="10">
        <v>43946</v>
      </c>
      <c r="AP359" s="14"/>
      <c r="AQ359" s="13"/>
    </row>
    <row r="360" spans="1:43" s="12" customFormat="1" hidden="1" x14ac:dyDescent="0.2">
      <c r="A360" s="9"/>
      <c r="B360" s="9"/>
      <c r="C360" s="8"/>
      <c r="D360" s="9"/>
      <c r="E360" s="8"/>
      <c r="F360" s="1"/>
      <c r="G360" s="1"/>
      <c r="H360" s="1"/>
      <c r="I360" s="1"/>
      <c r="J360" s="1"/>
      <c r="K360" s="1"/>
      <c r="L360" s="1"/>
      <c r="M360" s="1"/>
      <c r="N360" s="1"/>
      <c r="O360" s="1"/>
      <c r="P360" s="1"/>
      <c r="Q360" s="1"/>
      <c r="R360" s="1"/>
      <c r="S360" s="1"/>
      <c r="T360" s="1"/>
      <c r="U360" s="1"/>
      <c r="V360" s="1"/>
      <c r="W360" s="1"/>
      <c r="X360" s="8"/>
      <c r="Y360" s="1"/>
      <c r="Z360" s="1"/>
      <c r="AA360" s="1"/>
      <c r="AB360" s="1"/>
      <c r="AC360" s="1"/>
      <c r="AD360" s="11"/>
      <c r="AE360" s="11"/>
      <c r="AF360" s="11"/>
      <c r="AG360" s="11"/>
      <c r="AH360" s="11"/>
      <c r="AI360" s="11"/>
      <c r="AJ360" s="6"/>
      <c r="AK360" s="7"/>
      <c r="AL360" s="15"/>
      <c r="AM360" s="6"/>
      <c r="AN360" s="16"/>
      <c r="AO360" s="10">
        <v>43947</v>
      </c>
      <c r="AP360" s="14"/>
      <c r="AQ360" s="13"/>
    </row>
    <row r="361" spans="1:43" s="12" customFormat="1" hidden="1" x14ac:dyDescent="0.2">
      <c r="A361" s="9"/>
      <c r="B361" s="9"/>
      <c r="C361" s="8"/>
      <c r="D361" s="9"/>
      <c r="E361" s="8"/>
      <c r="F361" s="1"/>
      <c r="G361" s="1"/>
      <c r="H361" s="1"/>
      <c r="I361" s="1"/>
      <c r="J361" s="1"/>
      <c r="K361" s="1"/>
      <c r="L361" s="1"/>
      <c r="M361" s="1"/>
      <c r="N361" s="1"/>
      <c r="O361" s="1"/>
      <c r="P361" s="1"/>
      <c r="Q361" s="1"/>
      <c r="R361" s="1"/>
      <c r="S361" s="1"/>
      <c r="T361" s="1"/>
      <c r="U361" s="1"/>
      <c r="V361" s="1"/>
      <c r="W361" s="1"/>
      <c r="X361" s="8"/>
      <c r="Y361" s="1"/>
      <c r="Z361" s="1"/>
      <c r="AA361" s="1"/>
      <c r="AB361" s="1"/>
      <c r="AC361" s="1"/>
      <c r="AD361" s="11"/>
      <c r="AE361" s="11"/>
      <c r="AF361" s="11"/>
      <c r="AG361" s="11"/>
      <c r="AH361" s="11"/>
      <c r="AI361" s="11"/>
      <c r="AJ361" s="6"/>
      <c r="AK361" s="7"/>
      <c r="AL361" s="15"/>
      <c r="AM361" s="6"/>
      <c r="AN361" s="16"/>
      <c r="AO361" s="10">
        <v>43948</v>
      </c>
      <c r="AP361" s="14"/>
      <c r="AQ361" s="13"/>
    </row>
    <row r="362" spans="1:43" s="12" customFormat="1" hidden="1" x14ac:dyDescent="0.2">
      <c r="A362" s="9"/>
      <c r="B362" s="9"/>
      <c r="C362" s="8"/>
      <c r="D362" s="9"/>
      <c r="E362" s="8"/>
      <c r="F362" s="1"/>
      <c r="G362" s="1"/>
      <c r="H362" s="1"/>
      <c r="I362" s="1"/>
      <c r="J362" s="1"/>
      <c r="K362" s="1"/>
      <c r="L362" s="1"/>
      <c r="M362" s="1"/>
      <c r="N362" s="1"/>
      <c r="O362" s="1"/>
      <c r="P362" s="1"/>
      <c r="Q362" s="1"/>
      <c r="R362" s="1"/>
      <c r="S362" s="1"/>
      <c r="T362" s="1"/>
      <c r="U362" s="1"/>
      <c r="V362" s="1"/>
      <c r="W362" s="1"/>
      <c r="X362" s="8"/>
      <c r="Y362" s="1"/>
      <c r="Z362" s="1"/>
      <c r="AA362" s="1"/>
      <c r="AB362" s="1"/>
      <c r="AC362" s="1"/>
      <c r="AD362" s="11"/>
      <c r="AE362" s="11"/>
      <c r="AF362" s="11"/>
      <c r="AG362" s="11"/>
      <c r="AH362" s="11"/>
      <c r="AI362" s="11"/>
      <c r="AJ362" s="6"/>
      <c r="AK362" s="7"/>
      <c r="AL362" s="15"/>
      <c r="AM362" s="6"/>
      <c r="AN362" s="16"/>
      <c r="AO362" s="10">
        <v>43949</v>
      </c>
      <c r="AP362" s="14"/>
      <c r="AQ362" s="13"/>
    </row>
    <row r="363" spans="1:43" s="12" customFormat="1" hidden="1" x14ac:dyDescent="0.2">
      <c r="A363" s="9"/>
      <c r="B363" s="9"/>
      <c r="C363" s="8"/>
      <c r="D363" s="9"/>
      <c r="E363" s="8"/>
      <c r="F363" s="1"/>
      <c r="G363" s="1"/>
      <c r="H363" s="1"/>
      <c r="I363" s="1"/>
      <c r="J363" s="1"/>
      <c r="K363" s="1"/>
      <c r="L363" s="1"/>
      <c r="M363" s="1"/>
      <c r="N363" s="1"/>
      <c r="O363" s="1"/>
      <c r="P363" s="1"/>
      <c r="Q363" s="1"/>
      <c r="R363" s="1"/>
      <c r="S363" s="1"/>
      <c r="T363" s="1"/>
      <c r="U363" s="1"/>
      <c r="V363" s="1"/>
      <c r="W363" s="1"/>
      <c r="X363" s="8"/>
      <c r="Y363" s="1"/>
      <c r="Z363" s="1"/>
      <c r="AA363" s="1"/>
      <c r="AB363" s="1"/>
      <c r="AC363" s="1"/>
      <c r="AD363" s="11"/>
      <c r="AE363" s="11"/>
      <c r="AF363" s="11"/>
      <c r="AG363" s="11"/>
      <c r="AH363" s="11"/>
      <c r="AI363" s="11"/>
      <c r="AJ363" s="6"/>
      <c r="AK363" s="7"/>
      <c r="AL363" s="15"/>
      <c r="AM363" s="6"/>
      <c r="AN363" s="16"/>
      <c r="AO363" s="10">
        <v>43950</v>
      </c>
      <c r="AP363" s="14"/>
      <c r="AQ363" s="13"/>
    </row>
    <row r="364" spans="1:43" s="12" customFormat="1" hidden="1" x14ac:dyDescent="0.2">
      <c r="A364" s="9"/>
      <c r="B364" s="9"/>
      <c r="C364" s="8"/>
      <c r="D364" s="9"/>
      <c r="E364" s="8"/>
      <c r="F364" s="1"/>
      <c r="G364" s="1"/>
      <c r="H364" s="1"/>
      <c r="I364" s="1"/>
      <c r="J364" s="1"/>
      <c r="K364" s="1"/>
      <c r="L364" s="1"/>
      <c r="M364" s="1"/>
      <c r="N364" s="1"/>
      <c r="O364" s="1"/>
      <c r="P364" s="1"/>
      <c r="Q364" s="1"/>
      <c r="R364" s="1"/>
      <c r="S364" s="1"/>
      <c r="T364" s="1"/>
      <c r="U364" s="1"/>
      <c r="V364" s="1"/>
      <c r="W364" s="1"/>
      <c r="X364" s="8"/>
      <c r="Y364" s="1"/>
      <c r="Z364" s="1"/>
      <c r="AA364" s="1"/>
      <c r="AB364" s="1"/>
      <c r="AC364" s="1"/>
      <c r="AD364" s="11"/>
      <c r="AE364" s="11"/>
      <c r="AF364" s="11"/>
      <c r="AG364" s="11"/>
      <c r="AH364" s="11"/>
      <c r="AI364" s="11"/>
      <c r="AJ364" s="6"/>
      <c r="AK364" s="7"/>
      <c r="AL364" s="15"/>
      <c r="AM364" s="6"/>
      <c r="AN364" s="16"/>
      <c r="AO364" s="10">
        <v>43951</v>
      </c>
      <c r="AP364" s="14"/>
      <c r="AQ364" s="13"/>
    </row>
    <row r="365" spans="1:43" s="12" customFormat="1" hidden="1" x14ac:dyDescent="0.2">
      <c r="A365" s="9"/>
      <c r="B365" s="9"/>
      <c r="C365" s="8"/>
      <c r="D365" s="9"/>
      <c r="E365" s="8"/>
      <c r="F365" s="1"/>
      <c r="G365" s="1"/>
      <c r="H365" s="1"/>
      <c r="I365" s="1"/>
      <c r="J365" s="1"/>
      <c r="K365" s="1"/>
      <c r="L365" s="1"/>
      <c r="M365" s="1"/>
      <c r="N365" s="1"/>
      <c r="O365" s="1"/>
      <c r="P365" s="1"/>
      <c r="Q365" s="1"/>
      <c r="R365" s="1"/>
      <c r="S365" s="1"/>
      <c r="T365" s="1"/>
      <c r="U365" s="1"/>
      <c r="V365" s="1"/>
      <c r="W365" s="1"/>
      <c r="X365" s="8"/>
      <c r="Y365" s="1"/>
      <c r="Z365" s="1"/>
      <c r="AA365" s="1"/>
      <c r="AB365" s="1"/>
      <c r="AC365" s="1"/>
      <c r="AD365" s="11"/>
      <c r="AE365" s="11"/>
      <c r="AF365" s="11"/>
      <c r="AG365" s="11"/>
      <c r="AH365" s="11"/>
      <c r="AI365" s="11"/>
      <c r="AJ365" s="6"/>
      <c r="AK365" s="7"/>
      <c r="AL365" s="15"/>
      <c r="AM365" s="6"/>
      <c r="AN365" s="5"/>
      <c r="AO365" s="10">
        <v>43952</v>
      </c>
      <c r="AP365" s="14"/>
      <c r="AQ365" s="13"/>
    </row>
    <row r="366" spans="1:43" s="12" customFormat="1" hidden="1" x14ac:dyDescent="0.2">
      <c r="A366" s="9"/>
      <c r="B366" s="9"/>
      <c r="C366" s="8"/>
      <c r="D366" s="9"/>
      <c r="E366" s="8"/>
      <c r="F366" s="1"/>
      <c r="G366" s="1"/>
      <c r="H366" s="1"/>
      <c r="I366" s="1"/>
      <c r="J366" s="1"/>
      <c r="K366" s="1"/>
      <c r="L366" s="1"/>
      <c r="M366" s="1"/>
      <c r="N366" s="1"/>
      <c r="O366" s="1"/>
      <c r="P366" s="1"/>
      <c r="Q366" s="1"/>
      <c r="R366" s="1"/>
      <c r="S366" s="1"/>
      <c r="T366" s="1"/>
      <c r="U366" s="1"/>
      <c r="V366" s="1"/>
      <c r="W366" s="1"/>
      <c r="X366" s="8"/>
      <c r="Y366" s="1"/>
      <c r="Z366" s="1"/>
      <c r="AA366" s="1"/>
      <c r="AB366" s="1"/>
      <c r="AC366" s="1"/>
      <c r="AD366" s="11"/>
      <c r="AE366" s="11"/>
      <c r="AF366" s="11"/>
      <c r="AG366" s="11"/>
      <c r="AH366" s="11"/>
      <c r="AI366" s="11"/>
      <c r="AJ366" s="6"/>
      <c r="AK366" s="7"/>
      <c r="AL366" s="15"/>
      <c r="AM366" s="6"/>
      <c r="AN366" s="5"/>
      <c r="AO366" s="10">
        <v>43953</v>
      </c>
      <c r="AP366" s="14"/>
      <c r="AQ366" s="13"/>
    </row>
    <row r="367" spans="1:43" s="12" customFormat="1" hidden="1" x14ac:dyDescent="0.2">
      <c r="A367" s="9"/>
      <c r="B367" s="9"/>
      <c r="C367" s="8"/>
      <c r="D367" s="9"/>
      <c r="E367" s="8"/>
      <c r="F367" s="1"/>
      <c r="G367" s="1"/>
      <c r="H367" s="1"/>
      <c r="I367" s="1"/>
      <c r="J367" s="1"/>
      <c r="K367" s="1"/>
      <c r="L367" s="1"/>
      <c r="M367" s="1"/>
      <c r="N367" s="1"/>
      <c r="O367" s="1"/>
      <c r="P367" s="1"/>
      <c r="Q367" s="1"/>
      <c r="R367" s="1"/>
      <c r="S367" s="1"/>
      <c r="T367" s="1"/>
      <c r="U367" s="1"/>
      <c r="V367" s="1"/>
      <c r="W367" s="1"/>
      <c r="X367" s="8"/>
      <c r="Y367" s="1"/>
      <c r="Z367" s="1"/>
      <c r="AA367" s="1"/>
      <c r="AB367" s="1"/>
      <c r="AC367" s="1"/>
      <c r="AD367" s="11"/>
      <c r="AE367" s="11"/>
      <c r="AF367" s="11"/>
      <c r="AG367" s="11"/>
      <c r="AH367" s="11"/>
      <c r="AI367" s="11"/>
      <c r="AJ367" s="6"/>
      <c r="AK367" s="7"/>
      <c r="AL367" s="15"/>
      <c r="AM367" s="6"/>
      <c r="AN367" s="5"/>
      <c r="AO367" s="10">
        <v>43954</v>
      </c>
      <c r="AP367" s="14"/>
      <c r="AQ367" s="13"/>
    </row>
    <row r="368" spans="1:43" s="12" customFormat="1" hidden="1" x14ac:dyDescent="0.2">
      <c r="A368" s="9"/>
      <c r="B368" s="9"/>
      <c r="C368" s="8"/>
      <c r="D368" s="9"/>
      <c r="E368" s="8"/>
      <c r="F368" s="1"/>
      <c r="G368" s="1"/>
      <c r="H368" s="1"/>
      <c r="I368" s="1"/>
      <c r="J368" s="1"/>
      <c r="K368" s="1"/>
      <c r="L368" s="1"/>
      <c r="M368" s="1"/>
      <c r="N368" s="1"/>
      <c r="O368" s="1"/>
      <c r="P368" s="1"/>
      <c r="Q368" s="1"/>
      <c r="R368" s="1"/>
      <c r="S368" s="1"/>
      <c r="T368" s="1"/>
      <c r="U368" s="1"/>
      <c r="V368" s="1"/>
      <c r="W368" s="1"/>
      <c r="X368" s="8"/>
      <c r="Y368" s="1"/>
      <c r="Z368" s="1"/>
      <c r="AA368" s="1"/>
      <c r="AB368" s="1"/>
      <c r="AC368" s="1"/>
      <c r="AD368" s="11"/>
      <c r="AE368" s="11"/>
      <c r="AF368" s="11"/>
      <c r="AG368" s="11"/>
      <c r="AH368" s="11"/>
      <c r="AI368" s="11"/>
      <c r="AJ368" s="6"/>
      <c r="AK368" s="7"/>
      <c r="AL368" s="15"/>
      <c r="AM368" s="6"/>
      <c r="AN368" s="5"/>
      <c r="AO368" s="10">
        <v>43955</v>
      </c>
      <c r="AP368" s="14"/>
      <c r="AQ368" s="13"/>
    </row>
    <row r="369" spans="1:43" s="12" customFormat="1" hidden="1" x14ac:dyDescent="0.2">
      <c r="A369" s="9"/>
      <c r="B369" s="9"/>
      <c r="C369" s="8"/>
      <c r="D369" s="9"/>
      <c r="E369" s="8"/>
      <c r="F369" s="1"/>
      <c r="G369" s="1"/>
      <c r="H369" s="1"/>
      <c r="I369" s="1"/>
      <c r="J369" s="1"/>
      <c r="K369" s="1"/>
      <c r="L369" s="1"/>
      <c r="M369" s="1"/>
      <c r="N369" s="1"/>
      <c r="O369" s="1"/>
      <c r="P369" s="1"/>
      <c r="Q369" s="1"/>
      <c r="R369" s="1"/>
      <c r="S369" s="1"/>
      <c r="T369" s="1"/>
      <c r="U369" s="1"/>
      <c r="V369" s="1"/>
      <c r="W369" s="1"/>
      <c r="X369" s="8"/>
      <c r="Y369" s="1"/>
      <c r="Z369" s="1"/>
      <c r="AA369" s="1"/>
      <c r="AB369" s="1"/>
      <c r="AC369" s="1"/>
      <c r="AD369" s="11"/>
      <c r="AE369" s="11"/>
      <c r="AF369" s="11"/>
      <c r="AG369" s="11"/>
      <c r="AH369" s="11"/>
      <c r="AI369" s="11"/>
      <c r="AJ369" s="6"/>
      <c r="AK369" s="7"/>
      <c r="AL369" s="15"/>
      <c r="AM369" s="6"/>
      <c r="AN369" s="5"/>
      <c r="AO369" s="10">
        <v>43956</v>
      </c>
      <c r="AP369" s="14"/>
      <c r="AQ369" s="13"/>
    </row>
    <row r="370" spans="1:43" s="12" customFormat="1" hidden="1" x14ac:dyDescent="0.2">
      <c r="A370" s="9"/>
      <c r="B370" s="9"/>
      <c r="C370" s="8"/>
      <c r="D370" s="9"/>
      <c r="E370" s="8"/>
      <c r="F370" s="1"/>
      <c r="G370" s="1"/>
      <c r="H370" s="1"/>
      <c r="I370" s="1"/>
      <c r="J370" s="1"/>
      <c r="K370" s="1"/>
      <c r="L370" s="1"/>
      <c r="M370" s="1"/>
      <c r="N370" s="1"/>
      <c r="O370" s="1"/>
      <c r="P370" s="1"/>
      <c r="Q370" s="1"/>
      <c r="R370" s="1"/>
      <c r="S370" s="1"/>
      <c r="T370" s="1"/>
      <c r="U370" s="1"/>
      <c r="V370" s="1"/>
      <c r="W370" s="1"/>
      <c r="X370" s="8"/>
      <c r="Y370" s="1"/>
      <c r="Z370" s="1"/>
      <c r="AA370" s="1"/>
      <c r="AB370" s="1"/>
      <c r="AC370" s="1"/>
      <c r="AD370" s="11"/>
      <c r="AE370" s="11"/>
      <c r="AF370" s="11"/>
      <c r="AG370" s="11"/>
      <c r="AH370" s="11"/>
      <c r="AI370" s="11"/>
      <c r="AJ370" s="6"/>
      <c r="AK370" s="7"/>
      <c r="AL370" s="15"/>
      <c r="AM370" s="6"/>
      <c r="AN370" s="5"/>
      <c r="AO370" s="10">
        <v>43957</v>
      </c>
      <c r="AP370" s="14"/>
      <c r="AQ370" s="13"/>
    </row>
    <row r="371" spans="1:43" s="12" customFormat="1" hidden="1" x14ac:dyDescent="0.2">
      <c r="A371" s="9"/>
      <c r="B371" s="9"/>
      <c r="C371" s="8"/>
      <c r="D371" s="9"/>
      <c r="E371" s="8"/>
      <c r="F371" s="1"/>
      <c r="G371" s="1"/>
      <c r="H371" s="1"/>
      <c r="I371" s="1"/>
      <c r="J371" s="1"/>
      <c r="K371" s="1"/>
      <c r="L371" s="1"/>
      <c r="M371" s="1"/>
      <c r="N371" s="1"/>
      <c r="O371" s="1"/>
      <c r="P371" s="1"/>
      <c r="Q371" s="1"/>
      <c r="R371" s="1"/>
      <c r="S371" s="1"/>
      <c r="T371" s="1"/>
      <c r="U371" s="1"/>
      <c r="V371" s="1"/>
      <c r="W371" s="1"/>
      <c r="X371" s="8"/>
      <c r="Y371" s="1"/>
      <c r="Z371" s="1"/>
      <c r="AA371" s="1"/>
      <c r="AB371" s="1"/>
      <c r="AC371" s="1"/>
      <c r="AD371" s="11"/>
      <c r="AE371" s="11"/>
      <c r="AF371" s="11"/>
      <c r="AG371" s="11"/>
      <c r="AH371" s="11"/>
      <c r="AI371" s="11"/>
      <c r="AJ371" s="6"/>
      <c r="AK371" s="7"/>
      <c r="AL371" s="15"/>
      <c r="AM371" s="6"/>
      <c r="AN371" s="5"/>
      <c r="AO371" s="10">
        <v>43958</v>
      </c>
      <c r="AP371" s="14"/>
      <c r="AQ371" s="13"/>
    </row>
    <row r="372" spans="1:43" s="12" customFormat="1" hidden="1" x14ac:dyDescent="0.2">
      <c r="A372" s="9"/>
      <c r="B372" s="9"/>
      <c r="C372" s="8"/>
      <c r="D372" s="9"/>
      <c r="E372" s="8"/>
      <c r="F372" s="1"/>
      <c r="G372" s="1"/>
      <c r="H372" s="1"/>
      <c r="I372" s="1"/>
      <c r="J372" s="1"/>
      <c r="K372" s="1"/>
      <c r="L372" s="1"/>
      <c r="M372" s="1"/>
      <c r="N372" s="1"/>
      <c r="O372" s="1"/>
      <c r="P372" s="1"/>
      <c r="Q372" s="1"/>
      <c r="R372" s="1"/>
      <c r="S372" s="1"/>
      <c r="T372" s="1"/>
      <c r="U372" s="1"/>
      <c r="V372" s="1"/>
      <c r="W372" s="1"/>
      <c r="X372" s="8"/>
      <c r="Y372" s="1"/>
      <c r="Z372" s="1"/>
      <c r="AA372" s="1"/>
      <c r="AB372" s="1"/>
      <c r="AC372" s="1"/>
      <c r="AD372" s="11"/>
      <c r="AE372" s="11"/>
      <c r="AF372" s="11"/>
      <c r="AG372" s="11"/>
      <c r="AH372" s="11"/>
      <c r="AI372" s="11"/>
      <c r="AJ372" s="6"/>
      <c r="AK372" s="7"/>
      <c r="AL372" s="15"/>
      <c r="AM372" s="6"/>
      <c r="AN372" s="5"/>
      <c r="AO372" s="10">
        <v>43959</v>
      </c>
      <c r="AP372" s="14"/>
      <c r="AQ372" s="13"/>
    </row>
    <row r="373" spans="1:43" s="12" customFormat="1" hidden="1" x14ac:dyDescent="0.2">
      <c r="A373" s="9"/>
      <c r="B373" s="9"/>
      <c r="C373" s="8"/>
      <c r="D373" s="9"/>
      <c r="E373" s="8"/>
      <c r="F373" s="1"/>
      <c r="G373" s="1"/>
      <c r="H373" s="1"/>
      <c r="I373" s="1"/>
      <c r="J373" s="1"/>
      <c r="K373" s="1"/>
      <c r="L373" s="1"/>
      <c r="M373" s="1"/>
      <c r="N373" s="1"/>
      <c r="O373" s="1"/>
      <c r="P373" s="1"/>
      <c r="Q373" s="1"/>
      <c r="R373" s="1"/>
      <c r="S373" s="1"/>
      <c r="T373" s="1"/>
      <c r="U373" s="1"/>
      <c r="V373" s="1"/>
      <c r="W373" s="1"/>
      <c r="X373" s="8"/>
      <c r="Y373" s="1"/>
      <c r="Z373" s="1"/>
      <c r="AA373" s="1"/>
      <c r="AB373" s="1"/>
      <c r="AC373" s="1"/>
      <c r="AD373" s="11"/>
      <c r="AE373" s="11"/>
      <c r="AF373" s="11"/>
      <c r="AG373" s="11"/>
      <c r="AH373" s="11"/>
      <c r="AI373" s="11"/>
      <c r="AJ373" s="6"/>
      <c r="AK373" s="7"/>
      <c r="AL373" s="15"/>
      <c r="AM373" s="6"/>
      <c r="AN373" s="5"/>
      <c r="AO373" s="10">
        <v>43960</v>
      </c>
      <c r="AP373" s="14"/>
      <c r="AQ373" s="13"/>
    </row>
    <row r="374" spans="1:43" s="12" customFormat="1" hidden="1" x14ac:dyDescent="0.2">
      <c r="A374" s="9"/>
      <c r="B374" s="9"/>
      <c r="C374" s="8"/>
      <c r="D374" s="9"/>
      <c r="E374" s="8"/>
      <c r="F374" s="1"/>
      <c r="G374" s="1"/>
      <c r="H374" s="1"/>
      <c r="I374" s="1"/>
      <c r="J374" s="1"/>
      <c r="K374" s="1"/>
      <c r="L374" s="1"/>
      <c r="M374" s="1"/>
      <c r="N374" s="1"/>
      <c r="O374" s="1"/>
      <c r="P374" s="1"/>
      <c r="Q374" s="1"/>
      <c r="R374" s="1"/>
      <c r="S374" s="1"/>
      <c r="T374" s="1"/>
      <c r="U374" s="1"/>
      <c r="V374" s="1"/>
      <c r="W374" s="1"/>
      <c r="X374" s="8"/>
      <c r="Y374" s="1"/>
      <c r="Z374" s="1"/>
      <c r="AA374" s="1"/>
      <c r="AB374" s="1"/>
      <c r="AC374" s="1"/>
      <c r="AD374" s="11"/>
      <c r="AE374" s="11"/>
      <c r="AF374" s="11"/>
      <c r="AG374" s="11"/>
      <c r="AH374" s="11"/>
      <c r="AI374" s="11"/>
      <c r="AJ374" s="6"/>
      <c r="AK374" s="7"/>
      <c r="AL374" s="15"/>
      <c r="AM374" s="6"/>
      <c r="AN374" s="5"/>
      <c r="AO374" s="10">
        <v>43961</v>
      </c>
      <c r="AP374" s="14"/>
      <c r="AQ374" s="13"/>
    </row>
    <row r="375" spans="1:43" s="12" customFormat="1" hidden="1" x14ac:dyDescent="0.2">
      <c r="A375" s="9"/>
      <c r="B375" s="9"/>
      <c r="C375" s="8"/>
      <c r="D375" s="9"/>
      <c r="E375" s="8"/>
      <c r="F375" s="1"/>
      <c r="G375" s="1"/>
      <c r="H375" s="1"/>
      <c r="I375" s="1"/>
      <c r="J375" s="1"/>
      <c r="K375" s="1"/>
      <c r="L375" s="1"/>
      <c r="M375" s="1"/>
      <c r="N375" s="1"/>
      <c r="O375" s="1"/>
      <c r="P375" s="1"/>
      <c r="Q375" s="1"/>
      <c r="R375" s="1"/>
      <c r="S375" s="1"/>
      <c r="T375" s="1"/>
      <c r="U375" s="1"/>
      <c r="V375" s="1"/>
      <c r="W375" s="1"/>
      <c r="X375" s="8"/>
      <c r="Y375" s="1"/>
      <c r="Z375" s="1"/>
      <c r="AA375" s="1"/>
      <c r="AB375" s="1"/>
      <c r="AC375" s="1"/>
      <c r="AD375" s="11"/>
      <c r="AE375" s="11"/>
      <c r="AF375" s="11"/>
      <c r="AG375" s="11"/>
      <c r="AH375" s="11"/>
      <c r="AI375" s="11"/>
      <c r="AJ375" s="6"/>
      <c r="AK375" s="7"/>
      <c r="AL375" s="15"/>
      <c r="AM375" s="6"/>
      <c r="AN375" s="5"/>
      <c r="AO375" s="10">
        <v>43962</v>
      </c>
      <c r="AP375" s="14"/>
      <c r="AQ375" s="13"/>
    </row>
    <row r="376" spans="1:43" s="12" customFormat="1" hidden="1" x14ac:dyDescent="0.2">
      <c r="A376" s="9"/>
      <c r="B376" s="9"/>
      <c r="C376" s="8"/>
      <c r="D376" s="9"/>
      <c r="E376" s="8"/>
      <c r="F376" s="1"/>
      <c r="G376" s="1"/>
      <c r="H376" s="1"/>
      <c r="I376" s="1"/>
      <c r="J376" s="1"/>
      <c r="K376" s="1"/>
      <c r="L376" s="1"/>
      <c r="M376" s="1"/>
      <c r="N376" s="1"/>
      <c r="O376" s="1"/>
      <c r="P376" s="1"/>
      <c r="Q376" s="1"/>
      <c r="R376" s="1"/>
      <c r="S376" s="1"/>
      <c r="T376" s="1"/>
      <c r="U376" s="1"/>
      <c r="V376" s="1"/>
      <c r="W376" s="1"/>
      <c r="X376" s="8"/>
      <c r="Y376" s="1"/>
      <c r="Z376" s="1"/>
      <c r="AA376" s="1"/>
      <c r="AB376" s="1"/>
      <c r="AC376" s="1"/>
      <c r="AD376" s="11"/>
      <c r="AE376" s="11"/>
      <c r="AF376" s="11"/>
      <c r="AG376" s="11"/>
      <c r="AH376" s="11"/>
      <c r="AI376" s="11"/>
      <c r="AJ376" s="6"/>
      <c r="AK376" s="7"/>
      <c r="AL376" s="15"/>
      <c r="AM376" s="6"/>
      <c r="AN376" s="5"/>
      <c r="AO376" s="10">
        <v>43963</v>
      </c>
      <c r="AP376" s="14"/>
      <c r="AQ376" s="13"/>
    </row>
    <row r="377" spans="1:43" s="12" customFormat="1" hidden="1" x14ac:dyDescent="0.2">
      <c r="A377" s="9"/>
      <c r="B377" s="9"/>
      <c r="C377" s="8"/>
      <c r="D377" s="9"/>
      <c r="E377" s="8"/>
      <c r="F377" s="1"/>
      <c r="G377" s="1"/>
      <c r="H377" s="1"/>
      <c r="I377" s="1"/>
      <c r="J377" s="1"/>
      <c r="K377" s="1"/>
      <c r="L377" s="1"/>
      <c r="M377" s="1"/>
      <c r="N377" s="1"/>
      <c r="O377" s="1"/>
      <c r="P377" s="1"/>
      <c r="Q377" s="1"/>
      <c r="R377" s="1"/>
      <c r="S377" s="1"/>
      <c r="T377" s="1"/>
      <c r="U377" s="1"/>
      <c r="V377" s="1"/>
      <c r="W377" s="1"/>
      <c r="X377" s="8"/>
      <c r="Y377" s="1"/>
      <c r="Z377" s="1"/>
      <c r="AA377" s="1"/>
      <c r="AB377" s="1"/>
      <c r="AC377" s="1"/>
      <c r="AD377" s="11"/>
      <c r="AE377" s="11"/>
      <c r="AF377" s="11"/>
      <c r="AG377" s="11"/>
      <c r="AH377" s="11"/>
      <c r="AI377" s="11"/>
      <c r="AJ377" s="6"/>
      <c r="AK377" s="7"/>
      <c r="AL377" s="15"/>
      <c r="AM377" s="6"/>
      <c r="AN377" s="5"/>
      <c r="AO377" s="10">
        <v>43964</v>
      </c>
      <c r="AP377" s="14"/>
      <c r="AQ377" s="13"/>
    </row>
    <row r="378" spans="1:43" hidden="1" x14ac:dyDescent="0.2">
      <c r="AD378" s="11"/>
      <c r="AE378" s="11"/>
      <c r="AF378" s="11"/>
      <c r="AG378" s="11"/>
      <c r="AH378" s="11"/>
      <c r="AI378" s="11"/>
      <c r="AL378" s="15"/>
      <c r="AO378" s="10">
        <v>43965</v>
      </c>
    </row>
    <row r="379" spans="1:43" s="12" customFormat="1" hidden="1" x14ac:dyDescent="0.2">
      <c r="A379" s="9"/>
      <c r="B379" s="9"/>
      <c r="C379" s="8"/>
      <c r="D379" s="9"/>
      <c r="E379" s="8"/>
      <c r="F379" s="1"/>
      <c r="G379" s="1"/>
      <c r="H379" s="1"/>
      <c r="I379" s="1"/>
      <c r="J379" s="1"/>
      <c r="K379" s="1"/>
      <c r="L379" s="1"/>
      <c r="M379" s="1"/>
      <c r="N379" s="1"/>
      <c r="O379" s="1"/>
      <c r="P379" s="1"/>
      <c r="Q379" s="1"/>
      <c r="R379" s="1"/>
      <c r="S379" s="1"/>
      <c r="T379" s="1"/>
      <c r="U379" s="1"/>
      <c r="V379" s="1"/>
      <c r="W379" s="1"/>
      <c r="X379" s="8"/>
      <c r="Y379" s="1"/>
      <c r="Z379" s="1"/>
      <c r="AA379" s="1"/>
      <c r="AB379" s="1"/>
      <c r="AC379" s="1"/>
      <c r="AD379" s="11"/>
      <c r="AE379" s="11"/>
      <c r="AF379" s="11"/>
      <c r="AG379" s="11"/>
      <c r="AH379" s="11"/>
      <c r="AI379" s="11"/>
      <c r="AJ379" s="6"/>
      <c r="AK379" s="7"/>
      <c r="AL379" s="15"/>
      <c r="AM379" s="6"/>
      <c r="AN379" s="5"/>
      <c r="AO379" s="10">
        <v>43966</v>
      </c>
      <c r="AP379" s="14"/>
      <c r="AQ379" s="13"/>
    </row>
    <row r="380" spans="1:43" s="12" customFormat="1" hidden="1" x14ac:dyDescent="0.2">
      <c r="A380" s="9"/>
      <c r="B380" s="9"/>
      <c r="C380" s="8"/>
      <c r="D380" s="9"/>
      <c r="E380" s="8"/>
      <c r="F380" s="1"/>
      <c r="G380" s="1"/>
      <c r="H380" s="1"/>
      <c r="I380" s="1"/>
      <c r="J380" s="1"/>
      <c r="K380" s="1"/>
      <c r="L380" s="1"/>
      <c r="M380" s="1"/>
      <c r="N380" s="1"/>
      <c r="O380" s="1"/>
      <c r="P380" s="1"/>
      <c r="Q380" s="1"/>
      <c r="R380" s="1"/>
      <c r="S380" s="1"/>
      <c r="T380" s="1"/>
      <c r="U380" s="1"/>
      <c r="V380" s="1"/>
      <c r="W380" s="1"/>
      <c r="X380" s="8"/>
      <c r="Y380" s="1"/>
      <c r="Z380" s="1"/>
      <c r="AA380" s="1"/>
      <c r="AB380" s="1"/>
      <c r="AC380" s="1"/>
      <c r="AD380" s="11"/>
      <c r="AE380" s="11"/>
      <c r="AF380" s="11"/>
      <c r="AG380" s="11"/>
      <c r="AH380" s="11"/>
      <c r="AI380" s="11"/>
      <c r="AJ380" s="6"/>
      <c r="AK380" s="7"/>
      <c r="AL380" s="15"/>
      <c r="AM380" s="6"/>
      <c r="AN380" s="5"/>
      <c r="AO380" s="10">
        <v>43967</v>
      </c>
      <c r="AP380" s="14"/>
      <c r="AQ380" s="13"/>
    </row>
    <row r="381" spans="1:43" s="12" customFormat="1" hidden="1" x14ac:dyDescent="0.2">
      <c r="A381" s="9"/>
      <c r="B381" s="9"/>
      <c r="C381" s="8"/>
      <c r="D381" s="9"/>
      <c r="E381" s="8"/>
      <c r="F381" s="1"/>
      <c r="G381" s="1"/>
      <c r="H381" s="1"/>
      <c r="I381" s="1"/>
      <c r="J381" s="1"/>
      <c r="K381" s="1"/>
      <c r="L381" s="1"/>
      <c r="M381" s="1"/>
      <c r="N381" s="1"/>
      <c r="O381" s="1"/>
      <c r="P381" s="1"/>
      <c r="Q381" s="1"/>
      <c r="R381" s="1"/>
      <c r="S381" s="1"/>
      <c r="T381" s="1"/>
      <c r="U381" s="1"/>
      <c r="V381" s="1"/>
      <c r="W381" s="1"/>
      <c r="X381" s="8"/>
      <c r="Y381" s="1"/>
      <c r="Z381" s="1"/>
      <c r="AA381" s="1"/>
      <c r="AB381" s="1"/>
      <c r="AC381" s="1"/>
      <c r="AD381" s="11"/>
      <c r="AE381" s="11"/>
      <c r="AF381" s="11"/>
      <c r="AG381" s="11"/>
      <c r="AH381" s="11"/>
      <c r="AI381" s="11"/>
      <c r="AJ381" s="6"/>
      <c r="AK381" s="7"/>
      <c r="AL381" s="15"/>
      <c r="AM381" s="6"/>
      <c r="AN381" s="5"/>
      <c r="AO381" s="10">
        <v>43968</v>
      </c>
      <c r="AP381" s="14"/>
      <c r="AQ381" s="13"/>
    </row>
    <row r="382" spans="1:43" s="12" customFormat="1" hidden="1" x14ac:dyDescent="0.2">
      <c r="A382" s="9"/>
      <c r="B382" s="9"/>
      <c r="C382" s="8"/>
      <c r="D382" s="9"/>
      <c r="E382" s="8"/>
      <c r="F382" s="1"/>
      <c r="G382" s="1"/>
      <c r="H382" s="1"/>
      <c r="I382" s="1"/>
      <c r="J382" s="1"/>
      <c r="K382" s="1"/>
      <c r="L382" s="1"/>
      <c r="M382" s="1"/>
      <c r="N382" s="1"/>
      <c r="O382" s="1"/>
      <c r="P382" s="1"/>
      <c r="Q382" s="1"/>
      <c r="R382" s="1"/>
      <c r="S382" s="1"/>
      <c r="T382" s="1"/>
      <c r="U382" s="1"/>
      <c r="V382" s="1"/>
      <c r="W382" s="1"/>
      <c r="X382" s="8"/>
      <c r="Y382" s="1"/>
      <c r="Z382" s="1"/>
      <c r="AA382" s="1"/>
      <c r="AB382" s="1"/>
      <c r="AC382" s="1"/>
      <c r="AD382" s="11"/>
      <c r="AE382" s="11"/>
      <c r="AF382" s="11"/>
      <c r="AG382" s="11"/>
      <c r="AH382" s="11"/>
      <c r="AI382" s="11"/>
      <c r="AJ382" s="6"/>
      <c r="AK382" s="7"/>
      <c r="AL382" s="15"/>
      <c r="AM382" s="6"/>
      <c r="AN382" s="5"/>
      <c r="AO382" s="10">
        <v>43969</v>
      </c>
      <c r="AP382" s="14"/>
      <c r="AQ382" s="13"/>
    </row>
    <row r="383" spans="1:43" s="12" customFormat="1" hidden="1" x14ac:dyDescent="0.2">
      <c r="A383" s="9"/>
      <c r="B383" s="9"/>
      <c r="C383" s="8"/>
      <c r="D383" s="9"/>
      <c r="E383" s="8"/>
      <c r="F383" s="1"/>
      <c r="G383" s="1"/>
      <c r="H383" s="1"/>
      <c r="I383" s="1"/>
      <c r="J383" s="1"/>
      <c r="K383" s="1"/>
      <c r="L383" s="1"/>
      <c r="M383" s="1"/>
      <c r="N383" s="1"/>
      <c r="O383" s="1"/>
      <c r="P383" s="1"/>
      <c r="Q383" s="1"/>
      <c r="R383" s="1"/>
      <c r="S383" s="1"/>
      <c r="T383" s="1"/>
      <c r="U383" s="1"/>
      <c r="V383" s="1"/>
      <c r="W383" s="1"/>
      <c r="X383" s="8"/>
      <c r="Y383" s="1"/>
      <c r="Z383" s="1"/>
      <c r="AA383" s="1"/>
      <c r="AB383" s="1"/>
      <c r="AC383" s="1"/>
      <c r="AD383" s="11"/>
      <c r="AE383" s="11"/>
      <c r="AF383" s="11"/>
      <c r="AG383" s="11"/>
      <c r="AH383" s="11"/>
      <c r="AI383" s="11"/>
      <c r="AJ383" s="6"/>
      <c r="AK383" s="7"/>
      <c r="AL383" s="15"/>
      <c r="AM383" s="6"/>
      <c r="AN383" s="5"/>
      <c r="AO383" s="10">
        <v>43970</v>
      </c>
      <c r="AP383" s="14"/>
      <c r="AQ383" s="13"/>
    </row>
    <row r="384" spans="1:43" s="12" customFormat="1" hidden="1" x14ac:dyDescent="0.2">
      <c r="A384" s="9"/>
      <c r="B384" s="9"/>
      <c r="C384" s="8"/>
      <c r="D384" s="9"/>
      <c r="E384" s="8"/>
      <c r="F384" s="1"/>
      <c r="G384" s="1"/>
      <c r="H384" s="1"/>
      <c r="I384" s="1"/>
      <c r="J384" s="1"/>
      <c r="K384" s="1"/>
      <c r="L384" s="1"/>
      <c r="M384" s="1"/>
      <c r="N384" s="1"/>
      <c r="O384" s="1"/>
      <c r="P384" s="1"/>
      <c r="Q384" s="1"/>
      <c r="R384" s="1"/>
      <c r="S384" s="1"/>
      <c r="T384" s="1"/>
      <c r="U384" s="1"/>
      <c r="V384" s="1"/>
      <c r="W384" s="1"/>
      <c r="X384" s="8"/>
      <c r="Y384" s="1"/>
      <c r="Z384" s="1"/>
      <c r="AA384" s="1"/>
      <c r="AB384" s="1"/>
      <c r="AC384" s="1"/>
      <c r="AD384" s="11"/>
      <c r="AE384" s="11"/>
      <c r="AF384" s="11"/>
      <c r="AG384" s="11"/>
      <c r="AH384" s="11"/>
      <c r="AI384" s="11"/>
      <c r="AJ384" s="6"/>
      <c r="AK384" s="7"/>
      <c r="AL384" s="15"/>
      <c r="AM384" s="6"/>
      <c r="AN384" s="5"/>
      <c r="AO384" s="10">
        <v>43971</v>
      </c>
      <c r="AP384" s="14"/>
      <c r="AQ384" s="13"/>
    </row>
    <row r="385" spans="1:43" s="12" customFormat="1" hidden="1" x14ac:dyDescent="0.2">
      <c r="A385" s="9"/>
      <c r="B385" s="9"/>
      <c r="C385" s="8"/>
      <c r="D385" s="9"/>
      <c r="E385" s="8"/>
      <c r="F385" s="1"/>
      <c r="G385" s="1"/>
      <c r="H385" s="1"/>
      <c r="I385" s="1"/>
      <c r="J385" s="1"/>
      <c r="K385" s="1"/>
      <c r="L385" s="1"/>
      <c r="M385" s="1"/>
      <c r="N385" s="1"/>
      <c r="O385" s="1"/>
      <c r="P385" s="1"/>
      <c r="Q385" s="1"/>
      <c r="R385" s="1"/>
      <c r="S385" s="1"/>
      <c r="T385" s="1"/>
      <c r="U385" s="1"/>
      <c r="V385" s="1"/>
      <c r="W385" s="1"/>
      <c r="X385" s="8"/>
      <c r="Y385" s="1"/>
      <c r="Z385" s="1"/>
      <c r="AA385" s="1"/>
      <c r="AB385" s="1"/>
      <c r="AC385" s="1"/>
      <c r="AD385" s="11"/>
      <c r="AE385" s="11"/>
      <c r="AF385" s="11"/>
      <c r="AG385" s="11"/>
      <c r="AH385" s="11"/>
      <c r="AI385" s="11"/>
      <c r="AJ385" s="6"/>
      <c r="AK385" s="7"/>
      <c r="AL385" s="15"/>
      <c r="AM385" s="6"/>
      <c r="AN385" s="5"/>
      <c r="AO385" s="10">
        <v>43972</v>
      </c>
      <c r="AP385" s="14"/>
      <c r="AQ385" s="13"/>
    </row>
    <row r="386" spans="1:43" s="12" customFormat="1" hidden="1" x14ac:dyDescent="0.2">
      <c r="A386" s="9"/>
      <c r="B386" s="9"/>
      <c r="C386" s="8"/>
      <c r="D386" s="9"/>
      <c r="E386" s="8"/>
      <c r="F386" s="1"/>
      <c r="G386" s="1"/>
      <c r="H386" s="1"/>
      <c r="I386" s="1"/>
      <c r="J386" s="1"/>
      <c r="K386" s="1"/>
      <c r="L386" s="1"/>
      <c r="M386" s="1"/>
      <c r="N386" s="1"/>
      <c r="O386" s="1"/>
      <c r="P386" s="1"/>
      <c r="Q386" s="1"/>
      <c r="R386" s="1"/>
      <c r="S386" s="1"/>
      <c r="T386" s="1"/>
      <c r="U386" s="1"/>
      <c r="V386" s="1"/>
      <c r="W386" s="1"/>
      <c r="X386" s="8"/>
      <c r="Y386" s="1"/>
      <c r="Z386" s="1"/>
      <c r="AA386" s="1"/>
      <c r="AB386" s="1"/>
      <c r="AC386" s="1"/>
      <c r="AD386" s="11"/>
      <c r="AE386" s="11"/>
      <c r="AF386" s="11"/>
      <c r="AG386" s="11"/>
      <c r="AH386" s="11"/>
      <c r="AI386" s="11"/>
      <c r="AJ386" s="6"/>
      <c r="AK386" s="7"/>
      <c r="AL386" s="15"/>
      <c r="AM386" s="6"/>
      <c r="AN386" s="5"/>
      <c r="AO386" s="10">
        <v>43973</v>
      </c>
      <c r="AP386" s="14"/>
      <c r="AQ386" s="13"/>
    </row>
    <row r="387" spans="1:43" s="12" customFormat="1" hidden="1" x14ac:dyDescent="0.2">
      <c r="A387" s="9"/>
      <c r="B387" s="9"/>
      <c r="C387" s="8"/>
      <c r="D387" s="9"/>
      <c r="E387" s="8"/>
      <c r="F387" s="1"/>
      <c r="G387" s="1"/>
      <c r="H387" s="1"/>
      <c r="I387" s="1"/>
      <c r="J387" s="1"/>
      <c r="K387" s="1"/>
      <c r="L387" s="1"/>
      <c r="M387" s="1"/>
      <c r="N387" s="1"/>
      <c r="O387" s="1"/>
      <c r="P387" s="1"/>
      <c r="Q387" s="1"/>
      <c r="R387" s="1"/>
      <c r="S387" s="1"/>
      <c r="T387" s="1"/>
      <c r="U387" s="1"/>
      <c r="V387" s="1"/>
      <c r="W387" s="1"/>
      <c r="X387" s="8"/>
      <c r="Y387" s="1"/>
      <c r="Z387" s="1"/>
      <c r="AA387" s="1"/>
      <c r="AB387" s="1"/>
      <c r="AC387" s="1"/>
      <c r="AD387" s="11"/>
      <c r="AE387" s="11"/>
      <c r="AF387" s="11"/>
      <c r="AG387" s="11"/>
      <c r="AH387" s="11"/>
      <c r="AI387" s="11"/>
      <c r="AJ387" s="6"/>
      <c r="AK387" s="7"/>
      <c r="AL387" s="15"/>
      <c r="AM387" s="6"/>
      <c r="AN387" s="5"/>
      <c r="AO387" s="10">
        <v>43974</v>
      </c>
      <c r="AP387" s="14"/>
      <c r="AQ387" s="13"/>
    </row>
    <row r="388" spans="1:43" s="12" customFormat="1" hidden="1" x14ac:dyDescent="0.2">
      <c r="A388" s="9"/>
      <c r="B388" s="9"/>
      <c r="C388" s="8"/>
      <c r="D388" s="9"/>
      <c r="E388" s="8"/>
      <c r="F388" s="1"/>
      <c r="G388" s="1"/>
      <c r="H388" s="1"/>
      <c r="I388" s="1"/>
      <c r="J388" s="1"/>
      <c r="K388" s="1"/>
      <c r="L388" s="1"/>
      <c r="M388" s="1"/>
      <c r="N388" s="1"/>
      <c r="O388" s="1"/>
      <c r="P388" s="1"/>
      <c r="Q388" s="1"/>
      <c r="R388" s="1"/>
      <c r="S388" s="1"/>
      <c r="T388" s="1"/>
      <c r="U388" s="1"/>
      <c r="V388" s="1"/>
      <c r="W388" s="1"/>
      <c r="X388" s="8"/>
      <c r="Y388" s="1"/>
      <c r="Z388" s="1"/>
      <c r="AA388" s="1"/>
      <c r="AB388" s="1"/>
      <c r="AC388" s="1"/>
      <c r="AD388" s="11"/>
      <c r="AE388" s="11"/>
      <c r="AF388" s="11"/>
      <c r="AG388" s="11"/>
      <c r="AH388" s="11"/>
      <c r="AI388" s="11"/>
      <c r="AJ388" s="6"/>
      <c r="AK388" s="7"/>
      <c r="AL388" s="15"/>
      <c r="AM388" s="6"/>
      <c r="AN388" s="5"/>
      <c r="AO388" s="10">
        <v>43975</v>
      </c>
      <c r="AP388" s="14"/>
      <c r="AQ388" s="13"/>
    </row>
    <row r="389" spans="1:43" s="12" customFormat="1" hidden="1" x14ac:dyDescent="0.2">
      <c r="A389" s="9"/>
      <c r="B389" s="9"/>
      <c r="C389" s="8"/>
      <c r="D389" s="9"/>
      <c r="E389" s="8"/>
      <c r="F389" s="1"/>
      <c r="G389" s="1"/>
      <c r="H389" s="1"/>
      <c r="I389" s="1"/>
      <c r="J389" s="1"/>
      <c r="K389" s="1"/>
      <c r="L389" s="1"/>
      <c r="M389" s="1"/>
      <c r="N389" s="1"/>
      <c r="O389" s="1"/>
      <c r="P389" s="1"/>
      <c r="Q389" s="1"/>
      <c r="R389" s="1"/>
      <c r="S389" s="1"/>
      <c r="T389" s="1"/>
      <c r="U389" s="1"/>
      <c r="V389" s="1"/>
      <c r="W389" s="1"/>
      <c r="X389" s="8"/>
      <c r="Y389" s="1"/>
      <c r="Z389" s="1"/>
      <c r="AA389" s="1"/>
      <c r="AB389" s="1"/>
      <c r="AC389" s="1"/>
      <c r="AD389" s="11"/>
      <c r="AE389" s="11"/>
      <c r="AF389" s="11"/>
      <c r="AG389" s="11"/>
      <c r="AH389" s="11"/>
      <c r="AI389" s="11"/>
      <c r="AJ389" s="6"/>
      <c r="AK389" s="7"/>
      <c r="AL389" s="15"/>
      <c r="AM389" s="6"/>
      <c r="AN389" s="5"/>
      <c r="AO389" s="10">
        <v>43976</v>
      </c>
      <c r="AP389" s="14"/>
      <c r="AQ389" s="13"/>
    </row>
    <row r="390" spans="1:43" s="12" customFormat="1" hidden="1" x14ac:dyDescent="0.2">
      <c r="A390" s="9"/>
      <c r="B390" s="9"/>
      <c r="C390" s="8"/>
      <c r="D390" s="9"/>
      <c r="E390" s="8"/>
      <c r="F390" s="1"/>
      <c r="G390" s="1"/>
      <c r="H390" s="1"/>
      <c r="I390" s="1"/>
      <c r="J390" s="1"/>
      <c r="K390" s="1"/>
      <c r="L390" s="1"/>
      <c r="M390" s="1"/>
      <c r="N390" s="1"/>
      <c r="O390" s="1"/>
      <c r="P390" s="1"/>
      <c r="Q390" s="1"/>
      <c r="R390" s="1"/>
      <c r="S390" s="1"/>
      <c r="T390" s="1"/>
      <c r="U390" s="1"/>
      <c r="V390" s="1"/>
      <c r="W390" s="1"/>
      <c r="X390" s="8"/>
      <c r="Y390" s="1"/>
      <c r="Z390" s="1"/>
      <c r="AA390" s="1"/>
      <c r="AB390" s="1"/>
      <c r="AC390" s="1"/>
      <c r="AD390" s="11"/>
      <c r="AE390" s="11"/>
      <c r="AF390" s="11"/>
      <c r="AG390" s="11"/>
      <c r="AH390" s="11"/>
      <c r="AI390" s="11"/>
      <c r="AJ390" s="6"/>
      <c r="AK390" s="7"/>
      <c r="AL390" s="15"/>
      <c r="AM390" s="6"/>
      <c r="AN390" s="5"/>
      <c r="AO390" s="10">
        <v>43977</v>
      </c>
      <c r="AP390" s="14"/>
      <c r="AQ390" s="13"/>
    </row>
    <row r="391" spans="1:43" s="12" customFormat="1" hidden="1" x14ac:dyDescent="0.2">
      <c r="A391" s="9"/>
      <c r="B391" s="9"/>
      <c r="C391" s="8"/>
      <c r="D391" s="9"/>
      <c r="E391" s="8"/>
      <c r="F391" s="1"/>
      <c r="G391" s="1"/>
      <c r="H391" s="1"/>
      <c r="I391" s="1"/>
      <c r="J391" s="1"/>
      <c r="K391" s="1"/>
      <c r="L391" s="1"/>
      <c r="M391" s="1"/>
      <c r="N391" s="1"/>
      <c r="O391" s="1"/>
      <c r="P391" s="1"/>
      <c r="Q391" s="1"/>
      <c r="R391" s="1"/>
      <c r="S391" s="1"/>
      <c r="T391" s="1"/>
      <c r="U391" s="1"/>
      <c r="V391" s="1"/>
      <c r="W391" s="1"/>
      <c r="X391" s="8"/>
      <c r="Y391" s="1"/>
      <c r="Z391" s="1"/>
      <c r="AA391" s="1"/>
      <c r="AB391" s="1"/>
      <c r="AC391" s="1"/>
      <c r="AD391" s="11"/>
      <c r="AE391" s="11"/>
      <c r="AF391" s="11"/>
      <c r="AG391" s="11"/>
      <c r="AH391" s="11"/>
      <c r="AI391" s="11"/>
      <c r="AJ391" s="6"/>
      <c r="AK391" s="7"/>
      <c r="AL391" s="15"/>
      <c r="AM391" s="6"/>
      <c r="AN391" s="5"/>
      <c r="AO391" s="10">
        <v>43978</v>
      </c>
      <c r="AP391" s="14"/>
      <c r="AQ391" s="13"/>
    </row>
    <row r="392" spans="1:43" s="12" customFormat="1" hidden="1" x14ac:dyDescent="0.2">
      <c r="A392" s="9"/>
      <c r="B392" s="9"/>
      <c r="C392" s="8"/>
      <c r="D392" s="9"/>
      <c r="E392" s="8"/>
      <c r="F392" s="1"/>
      <c r="G392" s="1"/>
      <c r="H392" s="1"/>
      <c r="I392" s="1"/>
      <c r="J392" s="1"/>
      <c r="K392" s="1"/>
      <c r="L392" s="1"/>
      <c r="M392" s="1"/>
      <c r="N392" s="1"/>
      <c r="O392" s="1"/>
      <c r="P392" s="1"/>
      <c r="Q392" s="1"/>
      <c r="R392" s="1"/>
      <c r="S392" s="1"/>
      <c r="T392" s="1"/>
      <c r="U392" s="1"/>
      <c r="V392" s="1"/>
      <c r="W392" s="1"/>
      <c r="X392" s="8"/>
      <c r="Y392" s="1"/>
      <c r="Z392" s="1"/>
      <c r="AA392" s="1"/>
      <c r="AB392" s="1"/>
      <c r="AC392" s="1"/>
      <c r="AD392" s="11"/>
      <c r="AE392" s="11"/>
      <c r="AF392" s="11"/>
      <c r="AG392" s="11"/>
      <c r="AH392" s="11"/>
      <c r="AI392" s="11"/>
      <c r="AJ392" s="6"/>
      <c r="AK392" s="7"/>
      <c r="AL392" s="15"/>
      <c r="AM392" s="6"/>
      <c r="AN392" s="5"/>
      <c r="AO392" s="10">
        <v>43979</v>
      </c>
      <c r="AP392" s="14"/>
      <c r="AQ392" s="13"/>
    </row>
    <row r="393" spans="1:43" s="12" customFormat="1" hidden="1" x14ac:dyDescent="0.2">
      <c r="A393" s="9"/>
      <c r="B393" s="9"/>
      <c r="C393" s="8"/>
      <c r="D393" s="9"/>
      <c r="E393" s="8"/>
      <c r="F393" s="1"/>
      <c r="G393" s="1"/>
      <c r="H393" s="1"/>
      <c r="I393" s="1"/>
      <c r="J393" s="1"/>
      <c r="K393" s="1"/>
      <c r="L393" s="1"/>
      <c r="M393" s="1"/>
      <c r="N393" s="1"/>
      <c r="O393" s="1"/>
      <c r="P393" s="1"/>
      <c r="Q393" s="1"/>
      <c r="R393" s="1"/>
      <c r="S393" s="1"/>
      <c r="T393" s="1"/>
      <c r="U393" s="1"/>
      <c r="V393" s="1"/>
      <c r="W393" s="1"/>
      <c r="X393" s="8"/>
      <c r="Y393" s="1"/>
      <c r="Z393" s="1"/>
      <c r="AA393" s="1"/>
      <c r="AB393" s="1"/>
      <c r="AC393" s="1"/>
      <c r="AD393" s="11"/>
      <c r="AE393" s="11"/>
      <c r="AF393" s="11"/>
      <c r="AG393" s="11"/>
      <c r="AH393" s="11"/>
      <c r="AI393" s="11"/>
      <c r="AJ393" s="6"/>
      <c r="AK393" s="7"/>
      <c r="AL393" s="15"/>
      <c r="AM393" s="6"/>
      <c r="AN393" s="5"/>
      <c r="AO393" s="10">
        <v>43980</v>
      </c>
      <c r="AP393" s="14"/>
      <c r="AQ393" s="13"/>
    </row>
    <row r="394" spans="1:43" s="12" customFormat="1" hidden="1" x14ac:dyDescent="0.2">
      <c r="A394" s="9"/>
      <c r="B394" s="9"/>
      <c r="C394" s="8"/>
      <c r="D394" s="9"/>
      <c r="E394" s="8"/>
      <c r="F394" s="1"/>
      <c r="G394" s="1"/>
      <c r="H394" s="1"/>
      <c r="I394" s="1"/>
      <c r="J394" s="1"/>
      <c r="K394" s="1"/>
      <c r="L394" s="1"/>
      <c r="M394" s="1"/>
      <c r="N394" s="1"/>
      <c r="O394" s="1"/>
      <c r="P394" s="1"/>
      <c r="Q394" s="1"/>
      <c r="R394" s="1"/>
      <c r="S394" s="1"/>
      <c r="T394" s="1"/>
      <c r="U394" s="1"/>
      <c r="V394" s="1"/>
      <c r="W394" s="1"/>
      <c r="X394" s="8"/>
      <c r="Y394" s="1"/>
      <c r="Z394" s="1"/>
      <c r="AA394" s="1"/>
      <c r="AB394" s="1"/>
      <c r="AC394" s="1"/>
      <c r="AD394" s="11"/>
      <c r="AE394" s="11"/>
      <c r="AF394" s="11"/>
      <c r="AG394" s="11"/>
      <c r="AH394" s="11"/>
      <c r="AI394" s="11"/>
      <c r="AJ394" s="6"/>
      <c r="AK394" s="7"/>
      <c r="AL394" s="15"/>
      <c r="AM394" s="6"/>
      <c r="AN394" s="5"/>
      <c r="AO394" s="10">
        <v>43981</v>
      </c>
      <c r="AP394" s="14"/>
      <c r="AQ394" s="13"/>
    </row>
    <row r="395" spans="1:43" s="12" customFormat="1" hidden="1" x14ac:dyDescent="0.2">
      <c r="A395" s="9"/>
      <c r="B395" s="9"/>
      <c r="C395" s="8"/>
      <c r="D395" s="9"/>
      <c r="E395" s="8"/>
      <c r="F395" s="1"/>
      <c r="G395" s="1"/>
      <c r="H395" s="1"/>
      <c r="I395" s="1"/>
      <c r="J395" s="1"/>
      <c r="K395" s="1"/>
      <c r="L395" s="1"/>
      <c r="M395" s="1"/>
      <c r="N395" s="1"/>
      <c r="O395" s="1"/>
      <c r="P395" s="1"/>
      <c r="Q395" s="1"/>
      <c r="R395" s="1"/>
      <c r="S395" s="1"/>
      <c r="T395" s="1"/>
      <c r="U395" s="1"/>
      <c r="V395" s="1"/>
      <c r="W395" s="1"/>
      <c r="X395" s="8"/>
      <c r="Y395" s="1"/>
      <c r="Z395" s="1"/>
      <c r="AA395" s="1"/>
      <c r="AB395" s="1"/>
      <c r="AC395" s="1"/>
      <c r="AD395" s="11"/>
      <c r="AE395" s="11"/>
      <c r="AF395" s="11"/>
      <c r="AG395" s="11"/>
      <c r="AH395" s="11"/>
      <c r="AI395" s="11"/>
      <c r="AJ395" s="6"/>
      <c r="AK395" s="7"/>
      <c r="AL395" s="15"/>
      <c r="AM395" s="6"/>
      <c r="AN395" s="5"/>
      <c r="AO395" s="10">
        <v>43982</v>
      </c>
      <c r="AP395" s="14"/>
      <c r="AQ395" s="13"/>
    </row>
    <row r="396" spans="1:43" s="12" customFormat="1" hidden="1" x14ac:dyDescent="0.2">
      <c r="A396" s="9"/>
      <c r="B396" s="9"/>
      <c r="C396" s="8"/>
      <c r="D396" s="9"/>
      <c r="E396" s="8"/>
      <c r="F396" s="1"/>
      <c r="G396" s="1"/>
      <c r="H396" s="1"/>
      <c r="I396" s="1"/>
      <c r="J396" s="1"/>
      <c r="K396" s="1"/>
      <c r="L396" s="1"/>
      <c r="M396" s="1"/>
      <c r="N396" s="1"/>
      <c r="O396" s="1"/>
      <c r="P396" s="1"/>
      <c r="Q396" s="1"/>
      <c r="R396" s="1"/>
      <c r="S396" s="1"/>
      <c r="T396" s="1"/>
      <c r="U396" s="1"/>
      <c r="V396" s="1"/>
      <c r="W396" s="1"/>
      <c r="X396" s="8"/>
      <c r="Y396" s="1"/>
      <c r="Z396" s="1"/>
      <c r="AA396" s="1"/>
      <c r="AB396" s="1"/>
      <c r="AC396" s="1"/>
      <c r="AD396" s="11"/>
      <c r="AE396" s="11"/>
      <c r="AF396" s="11"/>
      <c r="AG396" s="11"/>
      <c r="AH396" s="11"/>
      <c r="AI396" s="11"/>
      <c r="AJ396" s="6"/>
      <c r="AK396" s="7"/>
      <c r="AL396" s="15"/>
      <c r="AM396" s="6"/>
      <c r="AN396" s="5"/>
      <c r="AO396" s="10">
        <v>43983</v>
      </c>
      <c r="AP396" s="14"/>
      <c r="AQ396" s="13"/>
    </row>
    <row r="397" spans="1:43" s="12" customFormat="1" hidden="1" x14ac:dyDescent="0.2">
      <c r="A397" s="9"/>
      <c r="B397" s="9"/>
      <c r="C397" s="8"/>
      <c r="D397" s="9"/>
      <c r="E397" s="8"/>
      <c r="F397" s="1"/>
      <c r="G397" s="1"/>
      <c r="H397" s="1"/>
      <c r="I397" s="1"/>
      <c r="J397" s="1"/>
      <c r="K397" s="1"/>
      <c r="L397" s="1"/>
      <c r="M397" s="1"/>
      <c r="N397" s="1"/>
      <c r="O397" s="1"/>
      <c r="P397" s="1"/>
      <c r="Q397" s="1"/>
      <c r="R397" s="1"/>
      <c r="S397" s="1"/>
      <c r="T397" s="1"/>
      <c r="U397" s="1"/>
      <c r="V397" s="1"/>
      <c r="W397" s="1"/>
      <c r="X397" s="8"/>
      <c r="Y397" s="1"/>
      <c r="Z397" s="1"/>
      <c r="AA397" s="1"/>
      <c r="AB397" s="1"/>
      <c r="AC397" s="1"/>
      <c r="AD397" s="11"/>
      <c r="AE397" s="11"/>
      <c r="AF397" s="11"/>
      <c r="AG397" s="11"/>
      <c r="AH397" s="11"/>
      <c r="AI397" s="11"/>
      <c r="AJ397" s="6"/>
      <c r="AK397" s="7"/>
      <c r="AL397" s="15"/>
      <c r="AM397" s="6"/>
      <c r="AN397" s="5"/>
      <c r="AO397" s="10">
        <v>43984</v>
      </c>
      <c r="AP397" s="14"/>
      <c r="AQ397" s="13"/>
    </row>
    <row r="398" spans="1:43" s="12" customFormat="1" hidden="1" x14ac:dyDescent="0.2">
      <c r="A398" s="9"/>
      <c r="B398" s="9"/>
      <c r="C398" s="8"/>
      <c r="D398" s="9"/>
      <c r="E398" s="8"/>
      <c r="F398" s="1"/>
      <c r="G398" s="1"/>
      <c r="H398" s="1"/>
      <c r="I398" s="1"/>
      <c r="J398" s="1"/>
      <c r="K398" s="1"/>
      <c r="L398" s="1"/>
      <c r="M398" s="1"/>
      <c r="N398" s="1"/>
      <c r="O398" s="1"/>
      <c r="P398" s="1"/>
      <c r="Q398" s="1"/>
      <c r="R398" s="1"/>
      <c r="S398" s="1"/>
      <c r="T398" s="1"/>
      <c r="U398" s="1"/>
      <c r="V398" s="1"/>
      <c r="W398" s="1"/>
      <c r="X398" s="8"/>
      <c r="Y398" s="1"/>
      <c r="Z398" s="1"/>
      <c r="AA398" s="1"/>
      <c r="AB398" s="1"/>
      <c r="AC398" s="1"/>
      <c r="AD398" s="11"/>
      <c r="AE398" s="11"/>
      <c r="AF398" s="11"/>
      <c r="AG398" s="11"/>
      <c r="AH398" s="11"/>
      <c r="AI398" s="11"/>
      <c r="AJ398" s="6"/>
      <c r="AK398" s="7"/>
      <c r="AL398" s="15"/>
      <c r="AM398" s="6"/>
      <c r="AN398" s="5"/>
      <c r="AO398" s="10">
        <v>43985</v>
      </c>
      <c r="AP398" s="14"/>
      <c r="AQ398" s="13"/>
    </row>
    <row r="399" spans="1:43" s="12" customFormat="1" hidden="1" x14ac:dyDescent="0.2">
      <c r="A399" s="9"/>
      <c r="B399" s="9"/>
      <c r="C399" s="8"/>
      <c r="D399" s="9"/>
      <c r="E399" s="8"/>
      <c r="F399" s="1"/>
      <c r="G399" s="1"/>
      <c r="H399" s="1"/>
      <c r="I399" s="1"/>
      <c r="J399" s="1"/>
      <c r="K399" s="1"/>
      <c r="L399" s="1"/>
      <c r="M399" s="1"/>
      <c r="N399" s="1"/>
      <c r="O399" s="1"/>
      <c r="P399" s="1"/>
      <c r="Q399" s="1"/>
      <c r="R399" s="1"/>
      <c r="S399" s="1"/>
      <c r="T399" s="1"/>
      <c r="U399" s="1"/>
      <c r="V399" s="1"/>
      <c r="W399" s="1"/>
      <c r="X399" s="8"/>
      <c r="Y399" s="1"/>
      <c r="Z399" s="1"/>
      <c r="AA399" s="1"/>
      <c r="AB399" s="1"/>
      <c r="AC399" s="1"/>
      <c r="AD399" s="11"/>
      <c r="AE399" s="11"/>
      <c r="AF399" s="11"/>
      <c r="AG399" s="11"/>
      <c r="AH399" s="11"/>
      <c r="AI399" s="11"/>
      <c r="AJ399" s="6"/>
      <c r="AK399" s="7"/>
      <c r="AL399" s="15"/>
      <c r="AM399" s="6"/>
      <c r="AN399" s="5"/>
      <c r="AO399" s="10">
        <v>43986</v>
      </c>
      <c r="AP399" s="14"/>
      <c r="AQ399" s="13"/>
    </row>
    <row r="400" spans="1:43" s="12" customFormat="1" hidden="1" x14ac:dyDescent="0.2">
      <c r="A400" s="9"/>
      <c r="B400" s="9"/>
      <c r="C400" s="8"/>
      <c r="D400" s="9"/>
      <c r="E400" s="8"/>
      <c r="F400" s="1"/>
      <c r="G400" s="1"/>
      <c r="H400" s="1"/>
      <c r="I400" s="1"/>
      <c r="J400" s="1"/>
      <c r="K400" s="1"/>
      <c r="L400" s="1"/>
      <c r="M400" s="1"/>
      <c r="N400" s="1"/>
      <c r="O400" s="1"/>
      <c r="P400" s="1"/>
      <c r="Q400" s="1"/>
      <c r="R400" s="1"/>
      <c r="S400" s="1"/>
      <c r="T400" s="1"/>
      <c r="U400" s="1"/>
      <c r="V400" s="1"/>
      <c r="W400" s="1"/>
      <c r="X400" s="8"/>
      <c r="Y400" s="1"/>
      <c r="Z400" s="1"/>
      <c r="AA400" s="1"/>
      <c r="AB400" s="1"/>
      <c r="AC400" s="1"/>
      <c r="AD400" s="11"/>
      <c r="AE400" s="11"/>
      <c r="AF400" s="11"/>
      <c r="AG400" s="11"/>
      <c r="AH400" s="11"/>
      <c r="AI400" s="11"/>
      <c r="AJ400" s="6"/>
      <c r="AK400" s="7"/>
      <c r="AL400" s="15"/>
      <c r="AM400" s="6"/>
      <c r="AN400" s="5"/>
      <c r="AO400" s="10">
        <v>43987</v>
      </c>
      <c r="AP400" s="14"/>
      <c r="AQ400" s="13"/>
    </row>
    <row r="401" spans="1:43" s="12" customFormat="1" hidden="1" x14ac:dyDescent="0.2">
      <c r="A401" s="9"/>
      <c r="B401" s="9"/>
      <c r="C401" s="8"/>
      <c r="D401" s="9"/>
      <c r="E401" s="8"/>
      <c r="F401" s="1"/>
      <c r="G401" s="1"/>
      <c r="H401" s="1"/>
      <c r="I401" s="1"/>
      <c r="J401" s="1"/>
      <c r="K401" s="1"/>
      <c r="L401" s="1"/>
      <c r="M401" s="1"/>
      <c r="N401" s="1"/>
      <c r="O401" s="1"/>
      <c r="P401" s="1"/>
      <c r="Q401" s="1"/>
      <c r="R401" s="1"/>
      <c r="S401" s="1"/>
      <c r="T401" s="1"/>
      <c r="U401" s="1"/>
      <c r="V401" s="1"/>
      <c r="W401" s="1"/>
      <c r="X401" s="8"/>
      <c r="Y401" s="1"/>
      <c r="Z401" s="1"/>
      <c r="AA401" s="1"/>
      <c r="AB401" s="1"/>
      <c r="AC401" s="1"/>
      <c r="AD401" s="11"/>
      <c r="AE401" s="11"/>
      <c r="AF401" s="11"/>
      <c r="AG401" s="11"/>
      <c r="AH401" s="11"/>
      <c r="AI401" s="11"/>
      <c r="AJ401" s="6"/>
      <c r="AK401" s="7"/>
      <c r="AL401" s="15"/>
      <c r="AM401" s="6"/>
      <c r="AN401" s="5"/>
      <c r="AO401" s="10">
        <v>43988</v>
      </c>
      <c r="AP401" s="14"/>
      <c r="AQ401" s="13"/>
    </row>
    <row r="402" spans="1:43" s="12" customFormat="1" hidden="1" x14ac:dyDescent="0.2">
      <c r="A402" s="9"/>
      <c r="B402" s="9"/>
      <c r="C402" s="8"/>
      <c r="D402" s="9"/>
      <c r="E402" s="8"/>
      <c r="F402" s="1"/>
      <c r="G402" s="1"/>
      <c r="H402" s="1"/>
      <c r="I402" s="1"/>
      <c r="J402" s="1"/>
      <c r="K402" s="1"/>
      <c r="L402" s="1"/>
      <c r="M402" s="1"/>
      <c r="N402" s="1"/>
      <c r="O402" s="1"/>
      <c r="P402" s="1"/>
      <c r="Q402" s="1"/>
      <c r="R402" s="1"/>
      <c r="S402" s="1"/>
      <c r="T402" s="1"/>
      <c r="U402" s="1"/>
      <c r="V402" s="1"/>
      <c r="W402" s="1"/>
      <c r="X402" s="8"/>
      <c r="Y402" s="1"/>
      <c r="Z402" s="1"/>
      <c r="AA402" s="1"/>
      <c r="AB402" s="1"/>
      <c r="AC402" s="1"/>
      <c r="AD402" s="11"/>
      <c r="AE402" s="11"/>
      <c r="AF402" s="11"/>
      <c r="AG402" s="11"/>
      <c r="AH402" s="11"/>
      <c r="AI402" s="11"/>
      <c r="AJ402" s="6"/>
      <c r="AK402" s="7"/>
      <c r="AL402" s="15"/>
      <c r="AM402" s="6"/>
      <c r="AN402" s="5"/>
      <c r="AO402" s="10">
        <v>43989</v>
      </c>
      <c r="AP402" s="14"/>
      <c r="AQ402" s="13"/>
    </row>
    <row r="403" spans="1:43" s="12" customFormat="1" hidden="1" x14ac:dyDescent="0.2">
      <c r="A403" s="9"/>
      <c r="B403" s="9"/>
      <c r="C403" s="8"/>
      <c r="D403" s="9"/>
      <c r="E403" s="8"/>
      <c r="F403" s="1"/>
      <c r="G403" s="1"/>
      <c r="H403" s="1"/>
      <c r="I403" s="1"/>
      <c r="J403" s="1"/>
      <c r="K403" s="1"/>
      <c r="L403" s="1"/>
      <c r="M403" s="1"/>
      <c r="N403" s="1"/>
      <c r="O403" s="1"/>
      <c r="P403" s="1"/>
      <c r="Q403" s="1"/>
      <c r="R403" s="1"/>
      <c r="S403" s="1"/>
      <c r="T403" s="1"/>
      <c r="U403" s="1"/>
      <c r="V403" s="1"/>
      <c r="W403" s="1"/>
      <c r="X403" s="8"/>
      <c r="Y403" s="1"/>
      <c r="Z403" s="1"/>
      <c r="AA403" s="1"/>
      <c r="AB403" s="1"/>
      <c r="AC403" s="1"/>
      <c r="AD403" s="11"/>
      <c r="AE403" s="11"/>
      <c r="AF403" s="11"/>
      <c r="AG403" s="11"/>
      <c r="AH403" s="11"/>
      <c r="AI403" s="11"/>
      <c r="AJ403" s="6"/>
      <c r="AK403" s="7"/>
      <c r="AL403" s="15"/>
      <c r="AM403" s="6"/>
      <c r="AN403" s="5"/>
      <c r="AO403" s="10">
        <v>43990</v>
      </c>
      <c r="AP403" s="14"/>
      <c r="AQ403" s="13"/>
    </row>
    <row r="404" spans="1:43" s="12" customFormat="1" hidden="1" x14ac:dyDescent="0.2">
      <c r="A404" s="9"/>
      <c r="B404" s="9"/>
      <c r="C404" s="8"/>
      <c r="D404" s="9"/>
      <c r="E404" s="8"/>
      <c r="F404" s="1"/>
      <c r="G404" s="1"/>
      <c r="H404" s="1"/>
      <c r="I404" s="1"/>
      <c r="J404" s="1"/>
      <c r="K404" s="1"/>
      <c r="L404" s="1"/>
      <c r="M404" s="1"/>
      <c r="N404" s="1"/>
      <c r="O404" s="1"/>
      <c r="P404" s="1"/>
      <c r="Q404" s="1"/>
      <c r="R404" s="1"/>
      <c r="S404" s="1"/>
      <c r="T404" s="1"/>
      <c r="U404" s="1"/>
      <c r="V404" s="1"/>
      <c r="W404" s="1"/>
      <c r="X404" s="8"/>
      <c r="Y404" s="1"/>
      <c r="Z404" s="1"/>
      <c r="AA404" s="1"/>
      <c r="AB404" s="1"/>
      <c r="AC404" s="1"/>
      <c r="AD404" s="11"/>
      <c r="AE404" s="11"/>
      <c r="AF404" s="11"/>
      <c r="AG404" s="11"/>
      <c r="AH404" s="11"/>
      <c r="AI404" s="11"/>
      <c r="AJ404" s="6"/>
      <c r="AK404" s="7"/>
      <c r="AL404" s="15"/>
      <c r="AM404" s="6"/>
      <c r="AN404" s="5"/>
      <c r="AO404" s="10">
        <v>43991</v>
      </c>
      <c r="AP404" s="14"/>
      <c r="AQ404" s="13"/>
    </row>
    <row r="405" spans="1:43" s="12" customFormat="1" hidden="1" x14ac:dyDescent="0.2">
      <c r="A405" s="9"/>
      <c r="B405" s="9"/>
      <c r="C405" s="8"/>
      <c r="D405" s="9"/>
      <c r="E405" s="8"/>
      <c r="F405" s="1"/>
      <c r="G405" s="1"/>
      <c r="H405" s="1"/>
      <c r="I405" s="1"/>
      <c r="J405" s="1"/>
      <c r="K405" s="1"/>
      <c r="L405" s="1"/>
      <c r="M405" s="1"/>
      <c r="N405" s="1"/>
      <c r="O405" s="1"/>
      <c r="P405" s="1"/>
      <c r="Q405" s="1"/>
      <c r="R405" s="1"/>
      <c r="S405" s="1"/>
      <c r="T405" s="1"/>
      <c r="U405" s="1"/>
      <c r="V405" s="1"/>
      <c r="W405" s="1"/>
      <c r="X405" s="8"/>
      <c r="Y405" s="1"/>
      <c r="Z405" s="1"/>
      <c r="AA405" s="1"/>
      <c r="AB405" s="1"/>
      <c r="AC405" s="1"/>
      <c r="AD405" s="11"/>
      <c r="AE405" s="11"/>
      <c r="AF405" s="11"/>
      <c r="AG405" s="11"/>
      <c r="AH405" s="11"/>
      <c r="AI405" s="11"/>
      <c r="AJ405" s="6"/>
      <c r="AK405" s="7"/>
      <c r="AL405" s="15"/>
      <c r="AM405" s="6"/>
      <c r="AN405" s="5"/>
      <c r="AO405" s="10">
        <v>43992</v>
      </c>
      <c r="AP405" s="14"/>
      <c r="AQ405" s="13"/>
    </row>
    <row r="406" spans="1:43" s="12" customFormat="1" hidden="1" x14ac:dyDescent="0.2">
      <c r="A406" s="9"/>
      <c r="B406" s="9"/>
      <c r="C406" s="8"/>
      <c r="D406" s="9"/>
      <c r="E406" s="8"/>
      <c r="F406" s="1"/>
      <c r="G406" s="1"/>
      <c r="H406" s="1"/>
      <c r="I406" s="1"/>
      <c r="J406" s="1"/>
      <c r="K406" s="1"/>
      <c r="L406" s="1"/>
      <c r="M406" s="1"/>
      <c r="N406" s="1"/>
      <c r="O406" s="1"/>
      <c r="P406" s="1"/>
      <c r="Q406" s="1"/>
      <c r="R406" s="1"/>
      <c r="S406" s="1"/>
      <c r="T406" s="1"/>
      <c r="U406" s="1"/>
      <c r="V406" s="1"/>
      <c r="W406" s="1"/>
      <c r="X406" s="8"/>
      <c r="Y406" s="1"/>
      <c r="Z406" s="1"/>
      <c r="AA406" s="1"/>
      <c r="AB406" s="1"/>
      <c r="AC406" s="1"/>
      <c r="AD406" s="11"/>
      <c r="AE406" s="11"/>
      <c r="AF406" s="11"/>
      <c r="AG406" s="11"/>
      <c r="AH406" s="11"/>
      <c r="AI406" s="11"/>
      <c r="AJ406" s="6"/>
      <c r="AK406" s="7"/>
      <c r="AL406" s="15"/>
      <c r="AM406" s="6"/>
      <c r="AN406" s="5"/>
      <c r="AO406" s="10">
        <v>43993</v>
      </c>
      <c r="AP406" s="14"/>
      <c r="AQ406" s="13"/>
    </row>
    <row r="407" spans="1:43" s="12" customFormat="1" hidden="1" x14ac:dyDescent="0.2">
      <c r="A407" s="9"/>
      <c r="B407" s="9"/>
      <c r="C407" s="8"/>
      <c r="D407" s="9"/>
      <c r="E407" s="8"/>
      <c r="F407" s="1"/>
      <c r="G407" s="1"/>
      <c r="H407" s="1"/>
      <c r="I407" s="1"/>
      <c r="J407" s="1"/>
      <c r="K407" s="1"/>
      <c r="L407" s="1"/>
      <c r="M407" s="1"/>
      <c r="N407" s="1"/>
      <c r="O407" s="1"/>
      <c r="P407" s="1"/>
      <c r="Q407" s="1"/>
      <c r="R407" s="1"/>
      <c r="S407" s="1"/>
      <c r="T407" s="1"/>
      <c r="U407" s="1"/>
      <c r="V407" s="1"/>
      <c r="W407" s="1"/>
      <c r="X407" s="8"/>
      <c r="Y407" s="1"/>
      <c r="Z407" s="1"/>
      <c r="AA407" s="1"/>
      <c r="AB407" s="1"/>
      <c r="AC407" s="1"/>
      <c r="AD407" s="11"/>
      <c r="AE407" s="11"/>
      <c r="AF407" s="11"/>
      <c r="AG407" s="11"/>
      <c r="AH407" s="11"/>
      <c r="AI407" s="11"/>
      <c r="AJ407" s="6"/>
      <c r="AK407" s="7"/>
      <c r="AL407" s="15"/>
      <c r="AM407" s="6"/>
      <c r="AN407" s="5"/>
      <c r="AO407" s="10">
        <v>43994</v>
      </c>
      <c r="AP407" s="14"/>
      <c r="AQ407" s="13"/>
    </row>
    <row r="408" spans="1:43" s="12" customFormat="1" hidden="1" x14ac:dyDescent="0.2">
      <c r="A408" s="9"/>
      <c r="B408" s="9"/>
      <c r="C408" s="8"/>
      <c r="D408" s="9"/>
      <c r="E408" s="8"/>
      <c r="F408" s="1"/>
      <c r="G408" s="1"/>
      <c r="H408" s="1"/>
      <c r="I408" s="1"/>
      <c r="J408" s="1"/>
      <c r="K408" s="1"/>
      <c r="L408" s="1"/>
      <c r="M408" s="1"/>
      <c r="N408" s="1"/>
      <c r="O408" s="1"/>
      <c r="P408" s="1"/>
      <c r="Q408" s="1"/>
      <c r="R408" s="1"/>
      <c r="S408" s="1"/>
      <c r="T408" s="1"/>
      <c r="U408" s="1"/>
      <c r="V408" s="1"/>
      <c r="W408" s="1"/>
      <c r="X408" s="8"/>
      <c r="Y408" s="1"/>
      <c r="Z408" s="1"/>
      <c r="AA408" s="1"/>
      <c r="AB408" s="1"/>
      <c r="AC408" s="1"/>
      <c r="AD408" s="11"/>
      <c r="AE408" s="11"/>
      <c r="AF408" s="11"/>
      <c r="AG408" s="11"/>
      <c r="AH408" s="11"/>
      <c r="AI408" s="11"/>
      <c r="AJ408" s="6"/>
      <c r="AK408" s="7"/>
      <c r="AL408" s="15"/>
      <c r="AM408" s="6"/>
      <c r="AN408" s="5"/>
      <c r="AO408" s="10">
        <v>43995</v>
      </c>
      <c r="AP408" s="14"/>
      <c r="AQ408" s="13"/>
    </row>
    <row r="409" spans="1:43" s="12" customFormat="1" hidden="1" x14ac:dyDescent="0.2">
      <c r="A409" s="9"/>
      <c r="B409" s="9"/>
      <c r="C409" s="8"/>
      <c r="D409" s="9"/>
      <c r="E409" s="8"/>
      <c r="F409" s="1"/>
      <c r="G409" s="1"/>
      <c r="H409" s="1"/>
      <c r="I409" s="1"/>
      <c r="J409" s="1"/>
      <c r="K409" s="1"/>
      <c r="L409" s="1"/>
      <c r="M409" s="1"/>
      <c r="N409" s="1"/>
      <c r="O409" s="1"/>
      <c r="P409" s="1"/>
      <c r="Q409" s="1"/>
      <c r="R409" s="1"/>
      <c r="S409" s="1"/>
      <c r="T409" s="1"/>
      <c r="U409" s="1"/>
      <c r="V409" s="1"/>
      <c r="W409" s="1"/>
      <c r="X409" s="8"/>
      <c r="Y409" s="1"/>
      <c r="Z409" s="1"/>
      <c r="AA409" s="1"/>
      <c r="AB409" s="1"/>
      <c r="AC409" s="1"/>
      <c r="AD409" s="11"/>
      <c r="AE409" s="11"/>
      <c r="AF409" s="11"/>
      <c r="AG409" s="11"/>
      <c r="AH409" s="11"/>
      <c r="AI409" s="11"/>
      <c r="AJ409" s="6"/>
      <c r="AK409" s="7"/>
      <c r="AL409" s="15"/>
      <c r="AM409" s="6"/>
      <c r="AN409" s="5"/>
      <c r="AO409" s="10">
        <v>43996</v>
      </c>
      <c r="AP409" s="14"/>
      <c r="AQ409" s="13"/>
    </row>
    <row r="410" spans="1:43" s="12" customFormat="1" hidden="1" x14ac:dyDescent="0.2">
      <c r="A410" s="9"/>
      <c r="B410" s="9"/>
      <c r="C410" s="8"/>
      <c r="D410" s="9"/>
      <c r="E410" s="8"/>
      <c r="F410" s="1"/>
      <c r="G410" s="1"/>
      <c r="H410" s="1"/>
      <c r="I410" s="1"/>
      <c r="J410" s="1"/>
      <c r="K410" s="1"/>
      <c r="L410" s="1"/>
      <c r="M410" s="1"/>
      <c r="N410" s="1"/>
      <c r="O410" s="1"/>
      <c r="P410" s="1"/>
      <c r="Q410" s="1"/>
      <c r="R410" s="1"/>
      <c r="S410" s="1"/>
      <c r="T410" s="1"/>
      <c r="U410" s="1"/>
      <c r="V410" s="1"/>
      <c r="W410" s="1"/>
      <c r="X410" s="8"/>
      <c r="Y410" s="1"/>
      <c r="Z410" s="1"/>
      <c r="AA410" s="1"/>
      <c r="AB410" s="1"/>
      <c r="AC410" s="1"/>
      <c r="AD410" s="11"/>
      <c r="AE410" s="11"/>
      <c r="AF410" s="11"/>
      <c r="AG410" s="11"/>
      <c r="AH410" s="11"/>
      <c r="AI410" s="11"/>
      <c r="AJ410" s="6"/>
      <c r="AK410" s="7"/>
      <c r="AL410" s="15"/>
      <c r="AM410" s="6"/>
      <c r="AN410" s="5"/>
      <c r="AO410" s="10">
        <v>43997</v>
      </c>
      <c r="AP410" s="14"/>
      <c r="AQ410" s="13"/>
    </row>
    <row r="411" spans="1:43" s="12" customFormat="1" hidden="1" x14ac:dyDescent="0.2">
      <c r="A411" s="9"/>
      <c r="B411" s="9"/>
      <c r="C411" s="8"/>
      <c r="D411" s="9"/>
      <c r="E411" s="8"/>
      <c r="F411" s="1"/>
      <c r="G411" s="1"/>
      <c r="H411" s="1"/>
      <c r="I411" s="1"/>
      <c r="J411" s="1"/>
      <c r="K411" s="1"/>
      <c r="L411" s="1"/>
      <c r="M411" s="1"/>
      <c r="N411" s="1"/>
      <c r="O411" s="1"/>
      <c r="P411" s="1"/>
      <c r="Q411" s="1"/>
      <c r="R411" s="1"/>
      <c r="S411" s="1"/>
      <c r="T411" s="1"/>
      <c r="U411" s="1"/>
      <c r="V411" s="1"/>
      <c r="W411" s="1"/>
      <c r="X411" s="8"/>
      <c r="Y411" s="1"/>
      <c r="Z411" s="1"/>
      <c r="AA411" s="1"/>
      <c r="AB411" s="1"/>
      <c r="AC411" s="1"/>
      <c r="AD411" s="11"/>
      <c r="AE411" s="11"/>
      <c r="AF411" s="11"/>
      <c r="AG411" s="11"/>
      <c r="AH411" s="11"/>
      <c r="AI411" s="11"/>
      <c r="AJ411" s="6"/>
      <c r="AK411" s="7"/>
      <c r="AL411" s="15"/>
      <c r="AM411" s="6"/>
      <c r="AN411" s="5"/>
      <c r="AO411" s="10">
        <v>43998</v>
      </c>
      <c r="AP411" s="14"/>
      <c r="AQ411" s="13"/>
    </row>
    <row r="412" spans="1:43" s="12" customFormat="1" hidden="1" x14ac:dyDescent="0.2">
      <c r="A412" s="9"/>
      <c r="B412" s="9"/>
      <c r="C412" s="8"/>
      <c r="D412" s="9"/>
      <c r="E412" s="8"/>
      <c r="F412" s="1"/>
      <c r="G412" s="1"/>
      <c r="H412" s="1"/>
      <c r="I412" s="1"/>
      <c r="J412" s="1"/>
      <c r="K412" s="1"/>
      <c r="L412" s="1"/>
      <c r="M412" s="1"/>
      <c r="N412" s="1"/>
      <c r="O412" s="1"/>
      <c r="P412" s="1"/>
      <c r="Q412" s="1"/>
      <c r="R412" s="1"/>
      <c r="S412" s="1"/>
      <c r="T412" s="1"/>
      <c r="U412" s="1"/>
      <c r="V412" s="1"/>
      <c r="W412" s="1"/>
      <c r="X412" s="8"/>
      <c r="Y412" s="1"/>
      <c r="Z412" s="1"/>
      <c r="AA412" s="1"/>
      <c r="AB412" s="1"/>
      <c r="AC412" s="1"/>
      <c r="AD412" s="11"/>
      <c r="AE412" s="11"/>
      <c r="AF412" s="11"/>
      <c r="AG412" s="11"/>
      <c r="AH412" s="11"/>
      <c r="AI412" s="11"/>
      <c r="AJ412" s="6"/>
      <c r="AK412" s="7"/>
      <c r="AL412" s="15"/>
      <c r="AM412" s="6"/>
      <c r="AN412" s="5"/>
      <c r="AO412" s="10">
        <v>43999</v>
      </c>
      <c r="AP412" s="14"/>
      <c r="AQ412" s="13"/>
    </row>
    <row r="413" spans="1:43" s="12" customFormat="1" hidden="1" x14ac:dyDescent="0.2">
      <c r="A413" s="9"/>
      <c r="B413" s="9"/>
      <c r="C413" s="8"/>
      <c r="D413" s="9"/>
      <c r="E413" s="8"/>
      <c r="F413" s="1"/>
      <c r="G413" s="1"/>
      <c r="H413" s="1"/>
      <c r="I413" s="1"/>
      <c r="J413" s="1"/>
      <c r="K413" s="1"/>
      <c r="L413" s="1"/>
      <c r="M413" s="1"/>
      <c r="N413" s="1"/>
      <c r="O413" s="1"/>
      <c r="P413" s="1"/>
      <c r="Q413" s="1"/>
      <c r="R413" s="1"/>
      <c r="S413" s="1"/>
      <c r="T413" s="1"/>
      <c r="U413" s="1"/>
      <c r="V413" s="1"/>
      <c r="W413" s="1"/>
      <c r="X413" s="8"/>
      <c r="Y413" s="1"/>
      <c r="Z413" s="1"/>
      <c r="AA413" s="1"/>
      <c r="AB413" s="1"/>
      <c r="AC413" s="1"/>
      <c r="AD413" s="11"/>
      <c r="AE413" s="11"/>
      <c r="AF413" s="11"/>
      <c r="AG413" s="11"/>
      <c r="AH413" s="11"/>
      <c r="AI413" s="11"/>
      <c r="AJ413" s="6"/>
      <c r="AK413" s="7"/>
      <c r="AL413" s="7"/>
      <c r="AM413" s="6"/>
      <c r="AN413" s="5"/>
      <c r="AO413" s="10">
        <v>44000</v>
      </c>
      <c r="AP413" s="14"/>
      <c r="AQ413" s="13"/>
    </row>
    <row r="414" spans="1:43" hidden="1" x14ac:dyDescent="0.2">
      <c r="AD414" s="11"/>
      <c r="AE414" s="11"/>
      <c r="AF414" s="11"/>
      <c r="AG414" s="11"/>
      <c r="AH414" s="11"/>
      <c r="AI414" s="11"/>
      <c r="AO414" s="10">
        <v>44001</v>
      </c>
    </row>
    <row r="415" spans="1:43" s="12" customFormat="1" hidden="1" x14ac:dyDescent="0.2">
      <c r="A415" s="9"/>
      <c r="B415" s="9"/>
      <c r="C415" s="8"/>
      <c r="D415" s="9"/>
      <c r="E415" s="8"/>
      <c r="F415" s="1"/>
      <c r="G415" s="1"/>
      <c r="H415" s="1"/>
      <c r="I415" s="1"/>
      <c r="J415" s="1"/>
      <c r="K415" s="1"/>
      <c r="L415" s="1"/>
      <c r="M415" s="1"/>
      <c r="N415" s="1"/>
      <c r="O415" s="1"/>
      <c r="P415" s="1"/>
      <c r="Q415" s="1"/>
      <c r="R415" s="1"/>
      <c r="S415" s="1"/>
      <c r="T415" s="1"/>
      <c r="U415" s="1"/>
      <c r="V415" s="1"/>
      <c r="W415" s="1"/>
      <c r="X415" s="8"/>
      <c r="Y415" s="1"/>
      <c r="Z415" s="1"/>
      <c r="AA415" s="1"/>
      <c r="AB415" s="1"/>
      <c r="AC415" s="1"/>
      <c r="AD415" s="11"/>
      <c r="AE415" s="11"/>
      <c r="AF415" s="11"/>
      <c r="AG415" s="11"/>
      <c r="AH415" s="11"/>
      <c r="AI415" s="11"/>
      <c r="AJ415" s="6"/>
      <c r="AK415" s="7"/>
      <c r="AL415" s="7"/>
      <c r="AM415" s="6"/>
      <c r="AN415" s="5"/>
      <c r="AO415" s="10">
        <v>44002</v>
      </c>
      <c r="AP415" s="14"/>
      <c r="AQ415" s="13"/>
    </row>
    <row r="416" spans="1:43" s="12" customFormat="1" hidden="1" x14ac:dyDescent="0.2">
      <c r="A416" s="9"/>
      <c r="B416" s="9"/>
      <c r="C416" s="8"/>
      <c r="D416" s="9"/>
      <c r="E416" s="8"/>
      <c r="F416" s="1"/>
      <c r="G416" s="1"/>
      <c r="H416" s="1"/>
      <c r="I416" s="1"/>
      <c r="J416" s="1"/>
      <c r="K416" s="1"/>
      <c r="L416" s="1"/>
      <c r="M416" s="1"/>
      <c r="N416" s="1"/>
      <c r="O416" s="1"/>
      <c r="P416" s="1"/>
      <c r="Q416" s="1"/>
      <c r="R416" s="1"/>
      <c r="S416" s="1"/>
      <c r="T416" s="1"/>
      <c r="U416" s="1"/>
      <c r="V416" s="1"/>
      <c r="W416" s="1"/>
      <c r="X416" s="8"/>
      <c r="Y416" s="1"/>
      <c r="Z416" s="1"/>
      <c r="AA416" s="1"/>
      <c r="AB416" s="1"/>
      <c r="AC416" s="1"/>
      <c r="AD416" s="11"/>
      <c r="AE416" s="11"/>
      <c r="AF416" s="11"/>
      <c r="AG416" s="11"/>
      <c r="AH416" s="11"/>
      <c r="AI416" s="11"/>
      <c r="AJ416" s="6"/>
      <c r="AK416" s="7"/>
      <c r="AL416" s="7"/>
      <c r="AM416" s="6"/>
      <c r="AN416" s="5"/>
      <c r="AO416" s="10">
        <v>44003</v>
      </c>
      <c r="AP416" s="14"/>
      <c r="AQ416" s="13"/>
    </row>
    <row r="417" spans="1:43" s="12" customFormat="1" hidden="1" x14ac:dyDescent="0.2">
      <c r="A417" s="9"/>
      <c r="B417" s="9"/>
      <c r="C417" s="8"/>
      <c r="D417" s="9"/>
      <c r="E417" s="8"/>
      <c r="F417" s="1"/>
      <c r="G417" s="1"/>
      <c r="H417" s="1"/>
      <c r="I417" s="1"/>
      <c r="J417" s="1"/>
      <c r="K417" s="1"/>
      <c r="L417" s="1"/>
      <c r="M417" s="1"/>
      <c r="N417" s="1"/>
      <c r="O417" s="1"/>
      <c r="P417" s="1"/>
      <c r="Q417" s="1"/>
      <c r="R417" s="1"/>
      <c r="S417" s="1"/>
      <c r="T417" s="1"/>
      <c r="U417" s="1"/>
      <c r="V417" s="1"/>
      <c r="W417" s="1"/>
      <c r="X417" s="8"/>
      <c r="Y417" s="1"/>
      <c r="Z417" s="1"/>
      <c r="AA417" s="1"/>
      <c r="AB417" s="1"/>
      <c r="AC417" s="1"/>
      <c r="AD417" s="11"/>
      <c r="AE417" s="11"/>
      <c r="AF417" s="11"/>
      <c r="AG417" s="4"/>
      <c r="AH417" s="4"/>
      <c r="AI417" s="11"/>
      <c r="AJ417" s="6"/>
      <c r="AK417" s="7"/>
      <c r="AL417" s="7"/>
      <c r="AM417" s="6"/>
      <c r="AN417" s="5"/>
      <c r="AO417" s="10">
        <v>44004</v>
      </c>
      <c r="AP417" s="14"/>
      <c r="AQ417" s="13"/>
    </row>
    <row r="418" spans="1:43" s="12" customFormat="1" hidden="1" x14ac:dyDescent="0.2">
      <c r="A418" s="9"/>
      <c r="B418" s="9"/>
      <c r="C418" s="8"/>
      <c r="D418" s="9"/>
      <c r="E418" s="8"/>
      <c r="F418" s="1"/>
      <c r="G418" s="1"/>
      <c r="H418" s="1"/>
      <c r="I418" s="1"/>
      <c r="J418" s="1"/>
      <c r="K418" s="1"/>
      <c r="L418" s="1"/>
      <c r="M418" s="1"/>
      <c r="N418" s="1"/>
      <c r="O418" s="1"/>
      <c r="P418" s="1"/>
      <c r="Q418" s="1"/>
      <c r="R418" s="1"/>
      <c r="S418" s="1"/>
      <c r="T418" s="1"/>
      <c r="U418" s="1"/>
      <c r="V418" s="1"/>
      <c r="W418" s="1"/>
      <c r="X418" s="8"/>
      <c r="Y418" s="1"/>
      <c r="Z418" s="1"/>
      <c r="AA418" s="1"/>
      <c r="AB418" s="1"/>
      <c r="AC418" s="1"/>
      <c r="AD418" s="11"/>
      <c r="AE418" s="11"/>
      <c r="AF418" s="11"/>
      <c r="AG418" s="4"/>
      <c r="AH418" s="4"/>
      <c r="AI418" s="11"/>
      <c r="AJ418" s="6"/>
      <c r="AK418" s="7"/>
      <c r="AL418" s="7"/>
      <c r="AM418" s="6"/>
      <c r="AN418" s="5"/>
      <c r="AO418" s="10">
        <v>44005</v>
      </c>
      <c r="AP418" s="14"/>
      <c r="AQ418" s="13"/>
    </row>
    <row r="419" spans="1:43" s="12" customFormat="1" hidden="1" x14ac:dyDescent="0.2">
      <c r="A419" s="9"/>
      <c r="B419" s="9"/>
      <c r="C419" s="8"/>
      <c r="D419" s="9"/>
      <c r="E419" s="8"/>
      <c r="F419" s="1"/>
      <c r="G419" s="1"/>
      <c r="H419" s="1"/>
      <c r="I419" s="1"/>
      <c r="J419" s="1"/>
      <c r="K419" s="1"/>
      <c r="L419" s="1"/>
      <c r="M419" s="1"/>
      <c r="N419" s="1"/>
      <c r="O419" s="1"/>
      <c r="P419" s="1"/>
      <c r="Q419" s="1"/>
      <c r="R419" s="1"/>
      <c r="S419" s="1"/>
      <c r="T419" s="1"/>
      <c r="U419" s="1"/>
      <c r="V419" s="1"/>
      <c r="W419" s="1"/>
      <c r="X419" s="8"/>
      <c r="Y419" s="1"/>
      <c r="Z419" s="1"/>
      <c r="AA419" s="1"/>
      <c r="AB419" s="1"/>
      <c r="AC419" s="1"/>
      <c r="AD419" s="11"/>
      <c r="AE419" s="11"/>
      <c r="AF419" s="11"/>
      <c r="AG419" s="4"/>
      <c r="AH419" s="4"/>
      <c r="AI419" s="11"/>
      <c r="AJ419" s="6"/>
      <c r="AK419" s="7"/>
      <c r="AL419" s="7"/>
      <c r="AM419" s="6"/>
      <c r="AN419" s="5"/>
      <c r="AO419" s="10">
        <v>44006</v>
      </c>
      <c r="AP419" s="14"/>
      <c r="AQ419" s="13"/>
    </row>
    <row r="420" spans="1:43" hidden="1" x14ac:dyDescent="0.2">
      <c r="AD420" s="11"/>
      <c r="AO420" s="10">
        <v>44007</v>
      </c>
    </row>
    <row r="421" spans="1:43" hidden="1" x14ac:dyDescent="0.2">
      <c r="AO421" s="10">
        <v>44008</v>
      </c>
    </row>
    <row r="422" spans="1:43" hidden="1" x14ac:dyDescent="0.2">
      <c r="AO422" s="10">
        <v>44009</v>
      </c>
    </row>
    <row r="423" spans="1:43" hidden="1" x14ac:dyDescent="0.2">
      <c r="AO423" s="10">
        <v>44010</v>
      </c>
    </row>
    <row r="424" spans="1:43" hidden="1" x14ac:dyDescent="0.2">
      <c r="AO424" s="10">
        <v>44011</v>
      </c>
    </row>
    <row r="425" spans="1:43" hidden="1" x14ac:dyDescent="0.2">
      <c r="AO425" s="10">
        <v>44012</v>
      </c>
    </row>
  </sheetData>
  <sheetProtection selectLockedCells="1"/>
  <autoFilter ref="AD3:AN425" xr:uid="{00000000-0009-0000-0000-000000000000}">
    <filterColumn colId="10">
      <filters>
        <filter val="Acad Aff"/>
      </filters>
    </filterColumn>
  </autoFilter>
  <mergeCells count="39">
    <mergeCell ref="F19:G19"/>
    <mergeCell ref="I19:J19"/>
    <mergeCell ref="R19:S19"/>
    <mergeCell ref="F20:G20"/>
    <mergeCell ref="I20:J20"/>
    <mergeCell ref="R20:S20"/>
    <mergeCell ref="F17:G17"/>
    <mergeCell ref="I17:J17"/>
    <mergeCell ref="R17:S17"/>
    <mergeCell ref="F18:G18"/>
    <mergeCell ref="I18:J18"/>
    <mergeCell ref="R18:S18"/>
    <mergeCell ref="F15:G15"/>
    <mergeCell ref="I15:J15"/>
    <mergeCell ref="R15:S15"/>
    <mergeCell ref="F16:G16"/>
    <mergeCell ref="I16:J16"/>
    <mergeCell ref="R16:S16"/>
    <mergeCell ref="F13:G13"/>
    <mergeCell ref="I13:J13"/>
    <mergeCell ref="R13:S13"/>
    <mergeCell ref="F14:G14"/>
    <mergeCell ref="I14:J14"/>
    <mergeCell ref="R14:S14"/>
    <mergeCell ref="F12:G12"/>
    <mergeCell ref="I12:J12"/>
    <mergeCell ref="L12:P12"/>
    <mergeCell ref="R12:S12"/>
    <mergeCell ref="T12:U12"/>
    <mergeCell ref="C7:G7"/>
    <mergeCell ref="U7:W7"/>
    <mergeCell ref="C8:I8"/>
    <mergeCell ref="U8:W8"/>
    <mergeCell ref="E9:I9"/>
    <mergeCell ref="J1:U1"/>
    <mergeCell ref="A3:W3"/>
    <mergeCell ref="A4:W4"/>
    <mergeCell ref="J5:K5"/>
    <mergeCell ref="G6:Y6"/>
  </mergeCells>
  <dataValidations count="12">
    <dataValidation type="list" allowBlank="1" showInputMessage="1" showErrorMessage="1" sqref="AM196:AM197 AM184:AM185 AM187:AM188 AM190:AM191 AM193:AM194 AG187:AH188 AI202:AI203 AG199:AI200 AJ186:AJ187 AJ183:AJ184 AJ192:AJ193 AG193:AI194 AJ195:AJ196 AG196:AI197 AJ189:AJ190 AG190:AI191" xr:uid="{00000000-0002-0000-0000-000000000000}">
      <formula1>INDIRECT(SUBSTITUTE(#REF!," ","_"))</formula1>
    </dataValidation>
    <dataValidation type="list" allowBlank="1" showInputMessage="1" showErrorMessage="1" sqref="AM3:AN3 AM40:AM41 AG36:AH38 AI39:AI41" xr:uid="{00000000-0002-0000-0000-000001000000}">
      <formula1>#REF!</formula1>
    </dataValidation>
    <dataValidation type="list" allowBlank="1" showInputMessage="1" showErrorMessage="1" sqref="B13:C13 B14:B20" xr:uid="{00000000-0002-0000-0000-000002000000}">
      <formula1>$AD$4:$AD$15</formula1>
    </dataValidation>
    <dataValidation type="list" showInputMessage="1" showErrorMessage="1" sqref="I13:J13" xr:uid="{00000000-0002-0000-0000-000003000000}">
      <formula1>INDIRECT(SUBSTITUTE($B$13," ","_"))</formula1>
    </dataValidation>
    <dataValidation type="list" showInputMessage="1" showErrorMessage="1" sqref="I14:J14" xr:uid="{00000000-0002-0000-0000-000004000000}">
      <formula1>INDIRECT(SUBSTITUTE($B$14," ","_"))</formula1>
    </dataValidation>
    <dataValidation type="list" showInputMessage="1" showErrorMessage="1" sqref="I15:J15" xr:uid="{00000000-0002-0000-0000-000005000000}">
      <formula1>INDIRECT(SUBSTITUTE($B$15," ","_"))</formula1>
    </dataValidation>
    <dataValidation type="list" showInputMessage="1" showErrorMessage="1" sqref="I16:J16" xr:uid="{00000000-0002-0000-0000-000006000000}">
      <formula1>INDIRECT(SUBSTITUTE($B$16," ","_"))</formula1>
    </dataValidation>
    <dataValidation type="list" showInputMessage="1" showErrorMessage="1" sqref="I17:J17" xr:uid="{00000000-0002-0000-0000-000007000000}">
      <formula1>INDIRECT(SUBSTITUTE($B$17," ","_"))</formula1>
    </dataValidation>
    <dataValidation type="list" showInputMessage="1" showErrorMessage="1" sqref="I18:J18" xr:uid="{00000000-0002-0000-0000-000008000000}">
      <formula1>INDIRECT(SUBSTITUTE($B$18," ","_"))</formula1>
    </dataValidation>
    <dataValidation type="list" showInputMessage="1" showErrorMessage="1" sqref="I19:J19" xr:uid="{00000000-0002-0000-0000-000009000000}">
      <formula1>INDIRECT(SUBSTITUTE($B$19," ","_"))</formula1>
    </dataValidation>
    <dataValidation type="list" showInputMessage="1" showErrorMessage="1" sqref="I20:J20" xr:uid="{00000000-0002-0000-0000-00000A000000}">
      <formula1>INDIRECT(SUBSTITUTE($B$20," ","_"))</formula1>
    </dataValidation>
    <dataValidation type="list" allowBlank="1" showInputMessage="1" showErrorMessage="1" sqref="Q8" xr:uid="{00000000-0002-0000-0000-00000B000000}">
      <formula1>$AO$4:$AO$425</formula1>
    </dataValidation>
  </dataValidations>
  <hyperlinks>
    <hyperlink ref="J1" r:id="rId1" xr:uid="{00000000-0004-0000-0000-000000000000}"/>
  </hyperlinks>
  <printOptions horizontalCentered="1"/>
  <pageMargins left="0" right="0" top="0.65" bottom="0.69" header="0.44" footer="0.5"/>
  <pageSetup scale="65" orientation="landscape"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1027" r:id="rId5" name="Drop Down 3">
              <controlPr defaultSize="0" autoLine="0" autoPict="0">
                <anchor moveWithCells="1">
                  <from>
                    <xdr:col>22</xdr:col>
                    <xdr:colOff>9525</xdr:colOff>
                    <xdr:row>12</xdr:row>
                    <xdr:rowOff>104775</xdr:rowOff>
                  </from>
                  <to>
                    <xdr:col>23</xdr:col>
                    <xdr:colOff>28575</xdr:colOff>
                    <xdr:row>13</xdr:row>
                    <xdr:rowOff>0</xdr:rowOff>
                  </to>
                </anchor>
              </controlPr>
            </control>
          </mc:Choice>
        </mc:AlternateContent>
        <mc:AlternateContent xmlns:mc="http://schemas.openxmlformats.org/markup-compatibility/2006">
          <mc:Choice Requires="x14">
            <control shapeId="1028" r:id="rId6" name="Drop Down 4">
              <controlPr defaultSize="0" autoLine="0" autoPict="0">
                <anchor moveWithCells="1">
                  <from>
                    <xdr:col>11</xdr:col>
                    <xdr:colOff>0</xdr:colOff>
                    <xdr:row>12</xdr:row>
                    <xdr:rowOff>85725</xdr:rowOff>
                  </from>
                  <to>
                    <xdr:col>15</xdr:col>
                    <xdr:colOff>95250</xdr:colOff>
                    <xdr:row>13</xdr:row>
                    <xdr:rowOff>0</xdr:rowOff>
                  </to>
                </anchor>
              </controlPr>
            </control>
          </mc:Choice>
        </mc:AlternateContent>
        <mc:AlternateContent xmlns:mc="http://schemas.openxmlformats.org/markup-compatibility/2006">
          <mc:Choice Requires="x14">
            <control shapeId="1029" r:id="rId7" name="Drop Down 5">
              <controlPr defaultSize="0" autoLine="0" autoPict="0">
                <anchor moveWithCells="1">
                  <from>
                    <xdr:col>22</xdr:col>
                    <xdr:colOff>9525</xdr:colOff>
                    <xdr:row>13</xdr:row>
                    <xdr:rowOff>104775</xdr:rowOff>
                  </from>
                  <to>
                    <xdr:col>23</xdr:col>
                    <xdr:colOff>28575</xdr:colOff>
                    <xdr:row>14</xdr:row>
                    <xdr:rowOff>0</xdr:rowOff>
                  </to>
                </anchor>
              </controlPr>
            </control>
          </mc:Choice>
        </mc:AlternateContent>
        <mc:AlternateContent xmlns:mc="http://schemas.openxmlformats.org/markup-compatibility/2006">
          <mc:Choice Requires="x14">
            <control shapeId="1030" r:id="rId8" name="Drop Down 6">
              <controlPr defaultSize="0" autoLine="0" autoPict="0">
                <anchor moveWithCells="1">
                  <from>
                    <xdr:col>22</xdr:col>
                    <xdr:colOff>9525</xdr:colOff>
                    <xdr:row>14</xdr:row>
                    <xdr:rowOff>104775</xdr:rowOff>
                  </from>
                  <to>
                    <xdr:col>23</xdr:col>
                    <xdr:colOff>28575</xdr:colOff>
                    <xdr:row>15</xdr:row>
                    <xdr:rowOff>0</xdr:rowOff>
                  </to>
                </anchor>
              </controlPr>
            </control>
          </mc:Choice>
        </mc:AlternateContent>
        <mc:AlternateContent xmlns:mc="http://schemas.openxmlformats.org/markup-compatibility/2006">
          <mc:Choice Requires="x14">
            <control shapeId="1031" r:id="rId9" name="Drop Down 7">
              <controlPr defaultSize="0" autoLine="0" autoPict="0">
                <anchor moveWithCells="1">
                  <from>
                    <xdr:col>22</xdr:col>
                    <xdr:colOff>9525</xdr:colOff>
                    <xdr:row>15</xdr:row>
                    <xdr:rowOff>104775</xdr:rowOff>
                  </from>
                  <to>
                    <xdr:col>23</xdr:col>
                    <xdr:colOff>28575</xdr:colOff>
                    <xdr:row>425</xdr:row>
                    <xdr:rowOff>0</xdr:rowOff>
                  </to>
                </anchor>
              </controlPr>
            </control>
          </mc:Choice>
        </mc:AlternateContent>
        <mc:AlternateContent xmlns:mc="http://schemas.openxmlformats.org/markup-compatibility/2006">
          <mc:Choice Requires="x14">
            <control shapeId="1032" r:id="rId10" name="Drop Down 8">
              <controlPr defaultSize="0" autoLine="0" autoPict="0">
                <anchor moveWithCells="1">
                  <from>
                    <xdr:col>22</xdr:col>
                    <xdr:colOff>9525</xdr:colOff>
                    <xdr:row>16</xdr:row>
                    <xdr:rowOff>104775</xdr:rowOff>
                  </from>
                  <to>
                    <xdr:col>23</xdr:col>
                    <xdr:colOff>28575</xdr:colOff>
                    <xdr:row>426</xdr:row>
                    <xdr:rowOff>38100</xdr:rowOff>
                  </to>
                </anchor>
              </controlPr>
            </control>
          </mc:Choice>
        </mc:AlternateContent>
        <mc:AlternateContent xmlns:mc="http://schemas.openxmlformats.org/markup-compatibility/2006">
          <mc:Choice Requires="x14">
            <control shapeId="1033" r:id="rId11" name="Drop Down 9">
              <controlPr defaultSize="0" autoLine="0" autoPict="0">
                <anchor moveWithCells="1">
                  <from>
                    <xdr:col>22</xdr:col>
                    <xdr:colOff>9525</xdr:colOff>
                    <xdr:row>17</xdr:row>
                    <xdr:rowOff>104775</xdr:rowOff>
                  </from>
                  <to>
                    <xdr:col>23</xdr:col>
                    <xdr:colOff>28575</xdr:colOff>
                    <xdr:row>426</xdr:row>
                    <xdr:rowOff>38100</xdr:rowOff>
                  </to>
                </anchor>
              </controlPr>
            </control>
          </mc:Choice>
        </mc:AlternateContent>
        <mc:AlternateContent xmlns:mc="http://schemas.openxmlformats.org/markup-compatibility/2006">
          <mc:Choice Requires="x14">
            <control shapeId="1034" r:id="rId12" name="Drop Down 10">
              <controlPr defaultSize="0" autoLine="0" autoPict="0">
                <anchor moveWithCells="1">
                  <from>
                    <xdr:col>22</xdr:col>
                    <xdr:colOff>9525</xdr:colOff>
                    <xdr:row>18</xdr:row>
                    <xdr:rowOff>104775</xdr:rowOff>
                  </from>
                  <to>
                    <xdr:col>23</xdr:col>
                    <xdr:colOff>28575</xdr:colOff>
                    <xdr:row>426</xdr:row>
                    <xdr:rowOff>38100</xdr:rowOff>
                  </to>
                </anchor>
              </controlPr>
            </control>
          </mc:Choice>
        </mc:AlternateContent>
        <mc:AlternateContent xmlns:mc="http://schemas.openxmlformats.org/markup-compatibility/2006">
          <mc:Choice Requires="x14">
            <control shapeId="1035" r:id="rId13" name="Drop Down 11">
              <controlPr defaultSize="0" autoLine="0" autoPict="0">
                <anchor moveWithCells="1">
                  <from>
                    <xdr:col>22</xdr:col>
                    <xdr:colOff>9525</xdr:colOff>
                    <xdr:row>19</xdr:row>
                    <xdr:rowOff>104775</xdr:rowOff>
                  </from>
                  <to>
                    <xdr:col>23</xdr:col>
                    <xdr:colOff>28575</xdr:colOff>
                    <xdr:row>426</xdr:row>
                    <xdr:rowOff>38100</xdr:rowOff>
                  </to>
                </anchor>
              </controlPr>
            </control>
          </mc:Choice>
        </mc:AlternateContent>
        <mc:AlternateContent xmlns:mc="http://schemas.openxmlformats.org/markup-compatibility/2006">
          <mc:Choice Requires="x14">
            <control shapeId="1036" r:id="rId14" name="Drop Down 12">
              <controlPr defaultSize="0" autoLine="0" autoPict="0">
                <anchor moveWithCells="1">
                  <from>
                    <xdr:col>11</xdr:col>
                    <xdr:colOff>0</xdr:colOff>
                    <xdr:row>13</xdr:row>
                    <xdr:rowOff>85725</xdr:rowOff>
                  </from>
                  <to>
                    <xdr:col>15</xdr:col>
                    <xdr:colOff>95250</xdr:colOff>
                    <xdr:row>14</xdr:row>
                    <xdr:rowOff>0</xdr:rowOff>
                  </to>
                </anchor>
              </controlPr>
            </control>
          </mc:Choice>
        </mc:AlternateContent>
        <mc:AlternateContent xmlns:mc="http://schemas.openxmlformats.org/markup-compatibility/2006">
          <mc:Choice Requires="x14">
            <control shapeId="1037" r:id="rId15" name="Drop Down 13">
              <controlPr defaultSize="0" autoLine="0" autoPict="0">
                <anchor moveWithCells="1">
                  <from>
                    <xdr:col>11</xdr:col>
                    <xdr:colOff>0</xdr:colOff>
                    <xdr:row>14</xdr:row>
                    <xdr:rowOff>85725</xdr:rowOff>
                  </from>
                  <to>
                    <xdr:col>15</xdr:col>
                    <xdr:colOff>95250</xdr:colOff>
                    <xdr:row>15</xdr:row>
                    <xdr:rowOff>0</xdr:rowOff>
                  </to>
                </anchor>
              </controlPr>
            </control>
          </mc:Choice>
        </mc:AlternateContent>
        <mc:AlternateContent xmlns:mc="http://schemas.openxmlformats.org/markup-compatibility/2006">
          <mc:Choice Requires="x14">
            <control shapeId="1038" r:id="rId16" name="Drop Down 14">
              <controlPr defaultSize="0" autoLine="0" autoPict="0">
                <anchor moveWithCells="1">
                  <from>
                    <xdr:col>11</xdr:col>
                    <xdr:colOff>0</xdr:colOff>
                    <xdr:row>15</xdr:row>
                    <xdr:rowOff>85725</xdr:rowOff>
                  </from>
                  <to>
                    <xdr:col>15</xdr:col>
                    <xdr:colOff>95250</xdr:colOff>
                    <xdr:row>425</xdr:row>
                    <xdr:rowOff>0</xdr:rowOff>
                  </to>
                </anchor>
              </controlPr>
            </control>
          </mc:Choice>
        </mc:AlternateContent>
        <mc:AlternateContent xmlns:mc="http://schemas.openxmlformats.org/markup-compatibility/2006">
          <mc:Choice Requires="x14">
            <control shapeId="1039" r:id="rId17" name="Drop Down 15">
              <controlPr defaultSize="0" autoLine="0" autoPict="0">
                <anchor moveWithCells="1">
                  <from>
                    <xdr:col>11</xdr:col>
                    <xdr:colOff>0</xdr:colOff>
                    <xdr:row>16</xdr:row>
                    <xdr:rowOff>85725</xdr:rowOff>
                  </from>
                  <to>
                    <xdr:col>15</xdr:col>
                    <xdr:colOff>95250</xdr:colOff>
                    <xdr:row>426</xdr:row>
                    <xdr:rowOff>57150</xdr:rowOff>
                  </to>
                </anchor>
              </controlPr>
            </control>
          </mc:Choice>
        </mc:AlternateContent>
        <mc:AlternateContent xmlns:mc="http://schemas.openxmlformats.org/markup-compatibility/2006">
          <mc:Choice Requires="x14">
            <control shapeId="1040" r:id="rId18" name="Drop Down 16">
              <controlPr defaultSize="0" autoLine="0" autoPict="0">
                <anchor moveWithCells="1">
                  <from>
                    <xdr:col>11</xdr:col>
                    <xdr:colOff>0</xdr:colOff>
                    <xdr:row>17</xdr:row>
                    <xdr:rowOff>85725</xdr:rowOff>
                  </from>
                  <to>
                    <xdr:col>15</xdr:col>
                    <xdr:colOff>95250</xdr:colOff>
                    <xdr:row>426</xdr:row>
                    <xdr:rowOff>57150</xdr:rowOff>
                  </to>
                </anchor>
              </controlPr>
            </control>
          </mc:Choice>
        </mc:AlternateContent>
        <mc:AlternateContent xmlns:mc="http://schemas.openxmlformats.org/markup-compatibility/2006">
          <mc:Choice Requires="x14">
            <control shapeId="1041" r:id="rId19" name="Drop Down 17">
              <controlPr defaultSize="0" autoLine="0" autoPict="0">
                <anchor moveWithCells="1">
                  <from>
                    <xdr:col>11</xdr:col>
                    <xdr:colOff>0</xdr:colOff>
                    <xdr:row>18</xdr:row>
                    <xdr:rowOff>85725</xdr:rowOff>
                  </from>
                  <to>
                    <xdr:col>15</xdr:col>
                    <xdr:colOff>95250</xdr:colOff>
                    <xdr:row>426</xdr:row>
                    <xdr:rowOff>57150</xdr:rowOff>
                  </to>
                </anchor>
              </controlPr>
            </control>
          </mc:Choice>
        </mc:AlternateContent>
        <mc:AlternateContent xmlns:mc="http://schemas.openxmlformats.org/markup-compatibility/2006">
          <mc:Choice Requires="x14">
            <control shapeId="1042" r:id="rId20" name="Drop Down 18">
              <controlPr defaultSize="0" autoLine="0" autoPict="0">
                <anchor moveWithCells="1">
                  <from>
                    <xdr:col>11</xdr:col>
                    <xdr:colOff>0</xdr:colOff>
                    <xdr:row>19</xdr:row>
                    <xdr:rowOff>85725</xdr:rowOff>
                  </from>
                  <to>
                    <xdr:col>15</xdr:col>
                    <xdr:colOff>95250</xdr:colOff>
                    <xdr:row>426</xdr:row>
                    <xdr:rowOff>57150</xdr:rowOff>
                  </to>
                </anchor>
              </controlPr>
            </control>
          </mc:Choice>
        </mc:AlternateContent>
        <mc:AlternateContent xmlns:mc="http://schemas.openxmlformats.org/markup-compatibility/2006">
          <mc:Choice Requires="x14">
            <control shapeId="1043" r:id="rId21" name="Drop Down 19">
              <controlPr defaultSize="0" autoLine="0" autoPict="0">
                <anchor moveWithCells="1">
                  <from>
                    <xdr:col>16</xdr:col>
                    <xdr:colOff>0</xdr:colOff>
                    <xdr:row>12</xdr:row>
                    <xdr:rowOff>85725</xdr:rowOff>
                  </from>
                  <to>
                    <xdr:col>16</xdr:col>
                    <xdr:colOff>1371600</xdr:colOff>
                    <xdr:row>13</xdr:row>
                    <xdr:rowOff>0</xdr:rowOff>
                  </to>
                </anchor>
              </controlPr>
            </control>
          </mc:Choice>
        </mc:AlternateContent>
        <mc:AlternateContent xmlns:mc="http://schemas.openxmlformats.org/markup-compatibility/2006">
          <mc:Choice Requires="x14">
            <control shapeId="1044" r:id="rId22" name="Drop Down 20">
              <controlPr defaultSize="0" autoLine="0" autoPict="0">
                <anchor moveWithCells="1">
                  <from>
                    <xdr:col>16</xdr:col>
                    <xdr:colOff>0</xdr:colOff>
                    <xdr:row>13</xdr:row>
                    <xdr:rowOff>85725</xdr:rowOff>
                  </from>
                  <to>
                    <xdr:col>16</xdr:col>
                    <xdr:colOff>1371600</xdr:colOff>
                    <xdr:row>14</xdr:row>
                    <xdr:rowOff>0</xdr:rowOff>
                  </to>
                </anchor>
              </controlPr>
            </control>
          </mc:Choice>
        </mc:AlternateContent>
        <mc:AlternateContent xmlns:mc="http://schemas.openxmlformats.org/markup-compatibility/2006">
          <mc:Choice Requires="x14">
            <control shapeId="1045" r:id="rId23" name="Drop Down 21">
              <controlPr defaultSize="0" autoLine="0" autoPict="0">
                <anchor moveWithCells="1">
                  <from>
                    <xdr:col>16</xdr:col>
                    <xdr:colOff>0</xdr:colOff>
                    <xdr:row>14</xdr:row>
                    <xdr:rowOff>85725</xdr:rowOff>
                  </from>
                  <to>
                    <xdr:col>16</xdr:col>
                    <xdr:colOff>1371600</xdr:colOff>
                    <xdr:row>15</xdr:row>
                    <xdr:rowOff>9525</xdr:rowOff>
                  </to>
                </anchor>
              </controlPr>
            </control>
          </mc:Choice>
        </mc:AlternateContent>
        <mc:AlternateContent xmlns:mc="http://schemas.openxmlformats.org/markup-compatibility/2006">
          <mc:Choice Requires="x14">
            <control shapeId="1046" r:id="rId24" name="Drop Down 22">
              <controlPr defaultSize="0" autoLine="0" autoPict="0">
                <anchor moveWithCells="1">
                  <from>
                    <xdr:col>16</xdr:col>
                    <xdr:colOff>0</xdr:colOff>
                    <xdr:row>15</xdr:row>
                    <xdr:rowOff>85725</xdr:rowOff>
                  </from>
                  <to>
                    <xdr:col>16</xdr:col>
                    <xdr:colOff>1371600</xdr:colOff>
                    <xdr:row>425</xdr:row>
                    <xdr:rowOff>0</xdr:rowOff>
                  </to>
                </anchor>
              </controlPr>
            </control>
          </mc:Choice>
        </mc:AlternateContent>
        <mc:AlternateContent xmlns:mc="http://schemas.openxmlformats.org/markup-compatibility/2006">
          <mc:Choice Requires="x14">
            <control shapeId="1047" r:id="rId25" name="Drop Down 23">
              <controlPr defaultSize="0" autoLine="0" autoPict="0">
                <anchor moveWithCells="1">
                  <from>
                    <xdr:col>16</xdr:col>
                    <xdr:colOff>0</xdr:colOff>
                    <xdr:row>16</xdr:row>
                    <xdr:rowOff>85725</xdr:rowOff>
                  </from>
                  <to>
                    <xdr:col>16</xdr:col>
                    <xdr:colOff>1371600</xdr:colOff>
                    <xdr:row>426</xdr:row>
                    <xdr:rowOff>76200</xdr:rowOff>
                  </to>
                </anchor>
              </controlPr>
            </control>
          </mc:Choice>
        </mc:AlternateContent>
        <mc:AlternateContent xmlns:mc="http://schemas.openxmlformats.org/markup-compatibility/2006">
          <mc:Choice Requires="x14">
            <control shapeId="1048" r:id="rId26" name="Drop Down 24">
              <controlPr defaultSize="0" autoLine="0" autoPict="0">
                <anchor moveWithCells="1">
                  <from>
                    <xdr:col>16</xdr:col>
                    <xdr:colOff>0</xdr:colOff>
                    <xdr:row>17</xdr:row>
                    <xdr:rowOff>85725</xdr:rowOff>
                  </from>
                  <to>
                    <xdr:col>16</xdr:col>
                    <xdr:colOff>1371600</xdr:colOff>
                    <xdr:row>426</xdr:row>
                    <xdr:rowOff>76200</xdr:rowOff>
                  </to>
                </anchor>
              </controlPr>
            </control>
          </mc:Choice>
        </mc:AlternateContent>
        <mc:AlternateContent xmlns:mc="http://schemas.openxmlformats.org/markup-compatibility/2006">
          <mc:Choice Requires="x14">
            <control shapeId="1049" r:id="rId27" name="Drop Down 25">
              <controlPr defaultSize="0" autoLine="0" autoPict="0">
                <anchor moveWithCells="1">
                  <from>
                    <xdr:col>16</xdr:col>
                    <xdr:colOff>0</xdr:colOff>
                    <xdr:row>18</xdr:row>
                    <xdr:rowOff>85725</xdr:rowOff>
                  </from>
                  <to>
                    <xdr:col>16</xdr:col>
                    <xdr:colOff>1371600</xdr:colOff>
                    <xdr:row>426</xdr:row>
                    <xdr:rowOff>57150</xdr:rowOff>
                  </to>
                </anchor>
              </controlPr>
            </control>
          </mc:Choice>
        </mc:AlternateContent>
        <mc:AlternateContent xmlns:mc="http://schemas.openxmlformats.org/markup-compatibility/2006">
          <mc:Choice Requires="x14">
            <control shapeId="1050" r:id="rId28" name="Drop Down 26">
              <controlPr defaultSize="0" autoLine="0" autoPict="0">
                <anchor moveWithCells="1">
                  <from>
                    <xdr:col>16</xdr:col>
                    <xdr:colOff>0</xdr:colOff>
                    <xdr:row>19</xdr:row>
                    <xdr:rowOff>85725</xdr:rowOff>
                  </from>
                  <to>
                    <xdr:col>16</xdr:col>
                    <xdr:colOff>1371600</xdr:colOff>
                    <xdr:row>426</xdr:row>
                    <xdr:rowOff>57150</xdr:rowOff>
                  </to>
                </anchor>
              </controlPr>
            </control>
          </mc:Choice>
        </mc:AlternateContent>
        <mc:AlternateContent xmlns:mc="http://schemas.openxmlformats.org/markup-compatibility/2006">
          <mc:Choice Requires="x14">
            <control shapeId="1051" r:id="rId29" name="Drop Down 27">
              <controlPr defaultSize="0" autoLine="0" autoPict="0">
                <anchor moveWithCells="1">
                  <from>
                    <xdr:col>17</xdr:col>
                    <xdr:colOff>104775</xdr:colOff>
                    <xdr:row>12</xdr:row>
                    <xdr:rowOff>9525</xdr:rowOff>
                  </from>
                  <to>
                    <xdr:col>18</xdr:col>
                    <xdr:colOff>1247775</xdr:colOff>
                    <xdr:row>12</xdr:row>
                    <xdr:rowOff>276225</xdr:rowOff>
                  </to>
                </anchor>
              </controlPr>
            </control>
          </mc:Choice>
        </mc:AlternateContent>
        <mc:AlternateContent xmlns:mc="http://schemas.openxmlformats.org/markup-compatibility/2006">
          <mc:Choice Requires="x14">
            <control shapeId="1052" r:id="rId30" name="Drop Down 28">
              <controlPr defaultSize="0" autoLine="0" autoPict="0">
                <anchor moveWithCells="1">
                  <from>
                    <xdr:col>2</xdr:col>
                    <xdr:colOff>0</xdr:colOff>
                    <xdr:row>6</xdr:row>
                    <xdr:rowOff>9525</xdr:rowOff>
                  </from>
                  <to>
                    <xdr:col>8</xdr:col>
                    <xdr:colOff>0</xdr:colOff>
                    <xdr:row>6</xdr:row>
                    <xdr:rowOff>228600</xdr:rowOff>
                  </to>
                </anchor>
              </controlPr>
            </control>
          </mc:Choice>
        </mc:AlternateContent>
        <mc:AlternateContent xmlns:mc="http://schemas.openxmlformats.org/markup-compatibility/2006">
          <mc:Choice Requires="x14">
            <control shapeId="1053" r:id="rId31" name="Drop Down 29">
              <controlPr defaultSize="0" autoLine="0" autoPict="0">
                <anchor moveWithCells="1">
                  <from>
                    <xdr:col>2</xdr:col>
                    <xdr:colOff>0</xdr:colOff>
                    <xdr:row>7</xdr:row>
                    <xdr:rowOff>57150</xdr:rowOff>
                  </from>
                  <to>
                    <xdr:col>8</xdr:col>
                    <xdr:colOff>866775</xdr:colOff>
                    <xdr:row>8</xdr:row>
                    <xdr:rowOff>47625</xdr:rowOff>
                  </to>
                </anchor>
              </controlPr>
            </control>
          </mc:Choice>
        </mc:AlternateContent>
        <mc:AlternateContent xmlns:mc="http://schemas.openxmlformats.org/markup-compatibility/2006">
          <mc:Choice Requires="x14">
            <control shapeId="1054" r:id="rId32" name="Drop Down 30">
              <controlPr defaultSize="0" autoLine="0" autoPict="0">
                <anchor moveWithCells="1">
                  <from>
                    <xdr:col>17</xdr:col>
                    <xdr:colOff>76200</xdr:colOff>
                    <xdr:row>19</xdr:row>
                    <xdr:rowOff>19050</xdr:rowOff>
                  </from>
                  <to>
                    <xdr:col>18</xdr:col>
                    <xdr:colOff>1219200</xdr:colOff>
                    <xdr:row>426</xdr:row>
                    <xdr:rowOff>95250</xdr:rowOff>
                  </to>
                </anchor>
              </controlPr>
            </control>
          </mc:Choice>
        </mc:AlternateContent>
        <mc:AlternateContent xmlns:mc="http://schemas.openxmlformats.org/markup-compatibility/2006">
          <mc:Choice Requires="x14">
            <control shapeId="1055" r:id="rId33" name="Drop Down 31">
              <controlPr defaultSize="0" autoLine="0" autoPict="0">
                <anchor moveWithCells="1">
                  <from>
                    <xdr:col>17</xdr:col>
                    <xdr:colOff>76200</xdr:colOff>
                    <xdr:row>13</xdr:row>
                    <xdr:rowOff>19050</xdr:rowOff>
                  </from>
                  <to>
                    <xdr:col>18</xdr:col>
                    <xdr:colOff>1219200</xdr:colOff>
                    <xdr:row>13</xdr:row>
                    <xdr:rowOff>285750</xdr:rowOff>
                  </to>
                </anchor>
              </controlPr>
            </control>
          </mc:Choice>
        </mc:AlternateContent>
        <mc:AlternateContent xmlns:mc="http://schemas.openxmlformats.org/markup-compatibility/2006">
          <mc:Choice Requires="x14">
            <control shapeId="1056" r:id="rId34" name="Drop Down 32">
              <controlPr defaultSize="0" autoLine="0" autoPict="0">
                <anchor moveWithCells="1">
                  <from>
                    <xdr:col>17</xdr:col>
                    <xdr:colOff>76200</xdr:colOff>
                    <xdr:row>14</xdr:row>
                    <xdr:rowOff>19050</xdr:rowOff>
                  </from>
                  <to>
                    <xdr:col>18</xdr:col>
                    <xdr:colOff>1219200</xdr:colOff>
                    <xdr:row>14</xdr:row>
                    <xdr:rowOff>285750</xdr:rowOff>
                  </to>
                </anchor>
              </controlPr>
            </control>
          </mc:Choice>
        </mc:AlternateContent>
        <mc:AlternateContent xmlns:mc="http://schemas.openxmlformats.org/markup-compatibility/2006">
          <mc:Choice Requires="x14">
            <control shapeId="1057" r:id="rId35" name="Drop Down 33">
              <controlPr defaultSize="0" autoLine="0" autoPict="0">
                <anchor moveWithCells="1">
                  <from>
                    <xdr:col>17</xdr:col>
                    <xdr:colOff>76200</xdr:colOff>
                    <xdr:row>15</xdr:row>
                    <xdr:rowOff>19050</xdr:rowOff>
                  </from>
                  <to>
                    <xdr:col>18</xdr:col>
                    <xdr:colOff>1219200</xdr:colOff>
                    <xdr:row>15</xdr:row>
                    <xdr:rowOff>285750</xdr:rowOff>
                  </to>
                </anchor>
              </controlPr>
            </control>
          </mc:Choice>
        </mc:AlternateContent>
        <mc:AlternateContent xmlns:mc="http://schemas.openxmlformats.org/markup-compatibility/2006">
          <mc:Choice Requires="x14">
            <control shapeId="1058" r:id="rId36" name="Drop Down 34">
              <controlPr defaultSize="0" autoLine="0" autoPict="0">
                <anchor moveWithCells="1">
                  <from>
                    <xdr:col>17</xdr:col>
                    <xdr:colOff>76200</xdr:colOff>
                    <xdr:row>16</xdr:row>
                    <xdr:rowOff>19050</xdr:rowOff>
                  </from>
                  <to>
                    <xdr:col>18</xdr:col>
                    <xdr:colOff>1219200</xdr:colOff>
                    <xdr:row>426</xdr:row>
                    <xdr:rowOff>95250</xdr:rowOff>
                  </to>
                </anchor>
              </controlPr>
            </control>
          </mc:Choice>
        </mc:AlternateContent>
        <mc:AlternateContent xmlns:mc="http://schemas.openxmlformats.org/markup-compatibility/2006">
          <mc:Choice Requires="x14">
            <control shapeId="1059" r:id="rId37" name="Drop Down 35">
              <controlPr defaultSize="0" autoLine="0" autoPict="0">
                <anchor moveWithCells="1">
                  <from>
                    <xdr:col>17</xdr:col>
                    <xdr:colOff>76200</xdr:colOff>
                    <xdr:row>17</xdr:row>
                    <xdr:rowOff>19050</xdr:rowOff>
                  </from>
                  <to>
                    <xdr:col>18</xdr:col>
                    <xdr:colOff>1219200</xdr:colOff>
                    <xdr:row>426</xdr:row>
                    <xdr:rowOff>95250</xdr:rowOff>
                  </to>
                </anchor>
              </controlPr>
            </control>
          </mc:Choice>
        </mc:AlternateContent>
        <mc:AlternateContent xmlns:mc="http://schemas.openxmlformats.org/markup-compatibility/2006">
          <mc:Choice Requires="x14">
            <control shapeId="1060" r:id="rId38" name="Drop Down 36">
              <controlPr defaultSize="0" autoLine="0" autoPict="0">
                <anchor moveWithCells="1">
                  <from>
                    <xdr:col>17</xdr:col>
                    <xdr:colOff>76200</xdr:colOff>
                    <xdr:row>18</xdr:row>
                    <xdr:rowOff>19050</xdr:rowOff>
                  </from>
                  <to>
                    <xdr:col>18</xdr:col>
                    <xdr:colOff>1219200</xdr:colOff>
                    <xdr:row>426</xdr:row>
                    <xdr:rowOff>95250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0000"/>
    <pageSetUpPr fitToPage="1"/>
  </sheetPr>
  <dimension ref="A1:BC425"/>
  <sheetViews>
    <sheetView workbookViewId="0"/>
  </sheetViews>
  <sheetFormatPr defaultColWidth="9.140625" defaultRowHeight="12.75" x14ac:dyDescent="0.2"/>
  <cols>
    <col min="1" max="1" width="3.140625" style="1" bestFit="1" customWidth="1"/>
    <col min="2" max="2" width="11.42578125" style="9" customWidth="1"/>
    <col min="3" max="3" width="1.85546875" style="8" customWidth="1"/>
    <col min="4" max="4" width="6.42578125" style="9" customWidth="1"/>
    <col min="5" max="5" width="1" style="8" customWidth="1"/>
    <col min="6" max="6" width="4.85546875" style="1" customWidth="1"/>
    <col min="7" max="7" width="8.5703125" style="1" customWidth="1"/>
    <col min="8" max="8" width="1" style="1" customWidth="1"/>
    <col min="9" max="9" width="21" style="1" customWidth="1"/>
    <col min="10" max="10" width="10.85546875" style="1" customWidth="1"/>
    <col min="11" max="11" width="19.85546875" style="1" customWidth="1"/>
    <col min="12" max="17" width="16.42578125" style="1" customWidth="1"/>
    <col min="18" max="18" width="5.140625" style="1" customWidth="1"/>
    <col min="19" max="19" width="7.28515625" style="1" customWidth="1"/>
    <col min="20" max="20" width="4.85546875" style="1" customWidth="1"/>
    <col min="21" max="21" width="1.85546875" style="1" customWidth="1"/>
    <col min="22" max="22" width="2.85546875" style="1" customWidth="1"/>
    <col min="23" max="23" width="20.7109375" style="1" customWidth="1"/>
    <col min="24" max="24" width="20.42578125" style="1" customWidth="1"/>
    <col min="25" max="25" width="18.85546875" style="1" bestFit="1" customWidth="1"/>
    <col min="26" max="26" width="2" style="1" customWidth="1"/>
    <col min="27" max="27" width="14.28515625" style="1" customWidth="1"/>
    <col min="28" max="28" width="0.7109375" style="1" customWidth="1"/>
    <col min="29" max="29" width="15.5703125" style="1" customWidth="1"/>
    <col min="30" max="30" width="1.140625" style="8" customWidth="1"/>
    <col min="31" max="31" width="23.42578125" style="1" customWidth="1"/>
    <col min="32" max="32" width="6" style="1" customWidth="1"/>
    <col min="33" max="33" width="5.42578125" style="1" customWidth="1"/>
    <col min="34" max="34" width="1.7109375" style="1" customWidth="1"/>
    <col min="35" max="35" width="9.140625" style="1" hidden="1" customWidth="1"/>
    <col min="36" max="36" width="9.42578125" style="4" customWidth="1"/>
    <col min="37" max="37" width="21.42578125" style="4" customWidth="1"/>
    <col min="38" max="38" width="25.140625" style="4" customWidth="1"/>
    <col min="39" max="39" width="17.42578125" style="4" customWidth="1"/>
    <col min="40" max="40" width="15.5703125" style="4" customWidth="1"/>
    <col min="41" max="41" width="58" style="4" customWidth="1"/>
    <col min="42" max="42" width="43.140625" style="6" customWidth="1"/>
    <col min="43" max="43" width="23.7109375" style="7" customWidth="1"/>
    <col min="44" max="44" width="7.42578125" style="154" customWidth="1"/>
    <col min="45" max="45" width="25.42578125" style="6" customWidth="1"/>
    <col min="46" max="46" width="9.28515625" style="5" customWidth="1"/>
    <col min="47" max="47" width="13.85546875" style="5" bestFit="1" customWidth="1"/>
    <col min="48" max="52" width="9.28515625" style="5" customWidth="1"/>
    <col min="53" max="53" width="8.42578125" style="4" customWidth="1"/>
    <col min="54" max="54" width="9.140625" style="3" customWidth="1"/>
    <col min="55" max="55" width="9.140625" style="2" customWidth="1"/>
    <col min="56" max="57" width="9.140625" style="1" customWidth="1"/>
    <col min="58" max="16384" width="9.140625" style="1"/>
  </cols>
  <sheetData>
    <row r="1" spans="1:55" ht="15" customHeight="1" x14ac:dyDescent="0.2">
      <c r="A1" s="32"/>
      <c r="B1" s="1"/>
      <c r="C1" s="1"/>
      <c r="D1" s="1"/>
      <c r="E1" s="38"/>
      <c r="F1" s="133" t="s">
        <v>266</v>
      </c>
      <c r="G1" s="130"/>
      <c r="H1" s="130"/>
      <c r="I1" s="130"/>
      <c r="J1" s="583" t="s">
        <v>265</v>
      </c>
      <c r="K1" s="583"/>
      <c r="L1" s="584"/>
      <c r="M1" s="584"/>
      <c r="N1" s="584"/>
      <c r="O1" s="584"/>
      <c r="P1" s="584"/>
      <c r="Q1" s="584"/>
      <c r="R1" s="584"/>
      <c r="S1" s="584"/>
      <c r="T1" s="584"/>
      <c r="U1" s="584"/>
      <c r="V1" s="584"/>
      <c r="W1" s="584"/>
      <c r="X1" s="584"/>
      <c r="Y1" s="584"/>
      <c r="Z1" s="584"/>
      <c r="AA1" s="584"/>
      <c r="AB1" s="130"/>
      <c r="AC1" s="130"/>
      <c r="AD1" s="130"/>
      <c r="AE1" s="129"/>
      <c r="AF1" s="30"/>
      <c r="AG1" s="128"/>
      <c r="AH1" s="127"/>
      <c r="AI1" s="25"/>
    </row>
    <row r="2" spans="1:55" ht="10.5" customHeight="1" thickBot="1" x14ac:dyDescent="0.35">
      <c r="B2" s="1"/>
      <c r="C2" s="1"/>
      <c r="D2" s="1"/>
      <c r="E2" s="36"/>
      <c r="F2" s="126" t="s">
        <v>264</v>
      </c>
      <c r="G2" s="123"/>
      <c r="H2" s="122"/>
      <c r="I2" s="122"/>
      <c r="J2" s="122"/>
      <c r="K2" s="122"/>
      <c r="L2" s="122"/>
      <c r="M2" s="122"/>
      <c r="N2" s="122"/>
      <c r="O2" s="122"/>
      <c r="P2" s="122"/>
      <c r="Q2" s="122"/>
      <c r="R2" s="122"/>
      <c r="S2" s="122"/>
      <c r="T2" s="122"/>
      <c r="U2" s="125"/>
      <c r="V2" s="122"/>
      <c r="W2" s="122"/>
      <c r="X2" s="122"/>
      <c r="Y2" s="122"/>
      <c r="Z2" s="124"/>
      <c r="AA2" s="123"/>
      <c r="AB2" s="122"/>
      <c r="AC2" s="122"/>
      <c r="AD2" s="122"/>
      <c r="AE2" s="121"/>
      <c r="AF2" s="30"/>
      <c r="AG2" s="67"/>
      <c r="AH2" s="108"/>
      <c r="AI2" s="28"/>
    </row>
    <row r="3" spans="1:55" ht="23.25" customHeight="1" x14ac:dyDescent="0.3">
      <c r="A3" s="585" t="s">
        <v>263</v>
      </c>
      <c r="B3" s="586"/>
      <c r="C3" s="586"/>
      <c r="D3" s="586"/>
      <c r="E3" s="586"/>
      <c r="F3" s="586"/>
      <c r="G3" s="586"/>
      <c r="H3" s="586"/>
      <c r="I3" s="586"/>
      <c r="J3" s="586"/>
      <c r="K3" s="586"/>
      <c r="L3" s="586"/>
      <c r="M3" s="586"/>
      <c r="N3" s="586"/>
      <c r="O3" s="586"/>
      <c r="P3" s="586"/>
      <c r="Q3" s="586"/>
      <c r="R3" s="586"/>
      <c r="S3" s="586"/>
      <c r="T3" s="586"/>
      <c r="U3" s="586"/>
      <c r="V3" s="586"/>
      <c r="W3" s="586"/>
      <c r="X3" s="586"/>
      <c r="Y3" s="586"/>
      <c r="Z3" s="586"/>
      <c r="AA3" s="586"/>
      <c r="AB3" s="586"/>
      <c r="AC3" s="586"/>
      <c r="AD3" s="103"/>
      <c r="AE3" s="102"/>
      <c r="AF3" s="102"/>
      <c r="AG3" s="63"/>
      <c r="AH3" s="108"/>
      <c r="AI3" s="28"/>
      <c r="AJ3" s="113" t="s">
        <v>253</v>
      </c>
      <c r="AK3" s="113" t="s">
        <v>262</v>
      </c>
      <c r="AL3" s="120" t="s">
        <v>261</v>
      </c>
      <c r="AM3" s="113" t="s">
        <v>260</v>
      </c>
      <c r="AN3" s="113" t="s">
        <v>259</v>
      </c>
      <c r="AO3" s="113" t="s">
        <v>267</v>
      </c>
      <c r="AP3" s="119" t="s">
        <v>257</v>
      </c>
      <c r="AQ3" s="119" t="s">
        <v>256</v>
      </c>
      <c r="AR3" s="155" t="s">
        <v>255</v>
      </c>
      <c r="AS3" s="118" t="s">
        <v>254</v>
      </c>
      <c r="AT3" s="112" t="s">
        <v>253</v>
      </c>
      <c r="AU3" s="147" t="s">
        <v>270</v>
      </c>
      <c r="AV3" s="147" t="s">
        <v>271</v>
      </c>
      <c r="AW3" s="147" t="s">
        <v>272</v>
      </c>
      <c r="AX3" s="147" t="s">
        <v>273</v>
      </c>
      <c r="AY3" s="147" t="s">
        <v>274</v>
      </c>
      <c r="AZ3" s="147" t="s">
        <v>275</v>
      </c>
      <c r="BA3" s="117" t="s">
        <v>252</v>
      </c>
    </row>
    <row r="4" spans="1:55" ht="21" customHeight="1" x14ac:dyDescent="0.35">
      <c r="A4" s="587" t="s">
        <v>251</v>
      </c>
      <c r="B4" s="586"/>
      <c r="C4" s="586"/>
      <c r="D4" s="586"/>
      <c r="E4" s="586"/>
      <c r="F4" s="586"/>
      <c r="G4" s="586"/>
      <c r="H4" s="586"/>
      <c r="I4" s="586"/>
      <c r="J4" s="586"/>
      <c r="K4" s="586"/>
      <c r="L4" s="586"/>
      <c r="M4" s="586"/>
      <c r="N4" s="586"/>
      <c r="O4" s="586"/>
      <c r="P4" s="586"/>
      <c r="Q4" s="586"/>
      <c r="R4" s="586"/>
      <c r="S4" s="586"/>
      <c r="T4" s="586"/>
      <c r="U4" s="586"/>
      <c r="V4" s="586"/>
      <c r="W4" s="586"/>
      <c r="X4" s="586"/>
      <c r="Y4" s="586"/>
      <c r="Z4" s="586"/>
      <c r="AA4" s="586"/>
      <c r="AB4" s="586"/>
      <c r="AC4" s="586"/>
      <c r="AD4" s="103"/>
      <c r="AE4" s="102"/>
      <c r="AF4" s="102"/>
      <c r="AG4" s="115"/>
      <c r="AH4" s="114"/>
      <c r="AI4" s="2"/>
      <c r="AJ4" s="113"/>
      <c r="AK4" s="11"/>
      <c r="AL4" s="11"/>
      <c r="AM4" s="11"/>
      <c r="AN4" s="11"/>
      <c r="AO4" s="11"/>
      <c r="AP4" s="6" t="s">
        <v>250</v>
      </c>
      <c r="AQ4" s="112" t="s">
        <v>249</v>
      </c>
      <c r="AR4" s="156" t="s">
        <v>249</v>
      </c>
      <c r="AS4" s="6" t="s">
        <v>250</v>
      </c>
      <c r="AT4" s="111" t="s">
        <v>249</v>
      </c>
      <c r="AU4" s="111"/>
      <c r="AV4" s="111"/>
      <c r="AW4" s="111"/>
      <c r="AX4" s="111"/>
      <c r="AY4" s="111"/>
      <c r="AZ4" s="111"/>
      <c r="BA4" s="10"/>
    </row>
    <row r="5" spans="1:55" s="9" customFormat="1" ht="24.75" customHeight="1" x14ac:dyDescent="0.35">
      <c r="A5" s="110"/>
      <c r="B5" s="109"/>
      <c r="C5" s="109"/>
      <c r="D5" s="109"/>
      <c r="E5" s="108"/>
      <c r="F5" s="108"/>
      <c r="G5" s="104"/>
      <c r="H5" s="104"/>
      <c r="I5" s="104"/>
      <c r="J5" s="588"/>
      <c r="K5" s="588"/>
      <c r="L5" s="589"/>
      <c r="M5" s="138"/>
      <c r="N5" s="138"/>
      <c r="O5" s="138"/>
      <c r="P5" s="138"/>
      <c r="Q5" s="138"/>
      <c r="R5" s="106"/>
      <c r="S5" s="106"/>
      <c r="T5" s="106"/>
      <c r="Y5" s="105"/>
      <c r="Z5" s="104"/>
      <c r="AA5" s="104"/>
      <c r="AB5" s="104"/>
      <c r="AC5" s="104"/>
      <c r="AD5" s="103"/>
      <c r="AE5" s="102"/>
      <c r="AF5" s="102"/>
      <c r="AG5" s="95"/>
      <c r="AH5" s="2"/>
      <c r="AI5" s="37"/>
      <c r="AJ5" s="146" t="s">
        <v>248</v>
      </c>
      <c r="AK5" s="11" t="s">
        <v>247</v>
      </c>
      <c r="AL5" s="11" t="s">
        <v>246</v>
      </c>
      <c r="AM5" s="11" t="s">
        <v>245</v>
      </c>
      <c r="AN5" s="78" t="s">
        <v>244</v>
      </c>
      <c r="AO5" s="148" t="s">
        <v>213</v>
      </c>
      <c r="AP5" s="134" t="s">
        <v>213</v>
      </c>
      <c r="AQ5" s="150">
        <v>65017</v>
      </c>
      <c r="AR5" s="135">
        <v>8601</v>
      </c>
      <c r="AS5" s="134" t="s">
        <v>213</v>
      </c>
      <c r="AT5" s="151" t="s">
        <v>182</v>
      </c>
      <c r="AU5" s="151">
        <v>40020</v>
      </c>
      <c r="AV5" s="151">
        <v>100</v>
      </c>
      <c r="AW5" s="151">
        <v>9999</v>
      </c>
      <c r="AX5" s="151">
        <v>201000</v>
      </c>
      <c r="AY5" s="151">
        <v>9999</v>
      </c>
      <c r="AZ5" s="151">
        <v>12</v>
      </c>
      <c r="BA5" s="10">
        <v>43592</v>
      </c>
      <c r="BB5" s="101"/>
      <c r="BC5" s="37"/>
    </row>
    <row r="6" spans="1:55" ht="25.5" customHeight="1" x14ac:dyDescent="0.3">
      <c r="B6" s="33"/>
      <c r="C6" s="33"/>
      <c r="D6" s="33"/>
      <c r="E6" s="100"/>
      <c r="F6" s="34"/>
      <c r="G6" s="590"/>
      <c r="H6" s="590"/>
      <c r="I6" s="590"/>
      <c r="J6" s="590"/>
      <c r="K6" s="590"/>
      <c r="L6" s="590"/>
      <c r="M6" s="590"/>
      <c r="N6" s="590"/>
      <c r="O6" s="590"/>
      <c r="P6" s="590"/>
      <c r="Q6" s="590"/>
      <c r="R6" s="590"/>
      <c r="S6" s="590"/>
      <c r="T6" s="590"/>
      <c r="U6" s="590"/>
      <c r="V6" s="590"/>
      <c r="W6" s="590"/>
      <c r="X6" s="590"/>
      <c r="Y6" s="590"/>
      <c r="Z6" s="590"/>
      <c r="AA6" s="590"/>
      <c r="AB6" s="590"/>
      <c r="AC6" s="590"/>
      <c r="AD6" s="590"/>
      <c r="AE6" s="590"/>
      <c r="AG6" s="95"/>
      <c r="AH6" s="2"/>
      <c r="AI6" s="2"/>
      <c r="AJ6" s="11" t="s">
        <v>179</v>
      </c>
      <c r="AK6" s="11" t="s">
        <v>240</v>
      </c>
      <c r="AL6" s="11" t="s">
        <v>239</v>
      </c>
      <c r="AM6" s="11" t="s">
        <v>238</v>
      </c>
      <c r="AN6" s="78" t="s">
        <v>237</v>
      </c>
      <c r="AO6" s="148" t="s">
        <v>154</v>
      </c>
      <c r="AP6" s="134" t="s">
        <v>207</v>
      </c>
      <c r="AQ6" s="150">
        <v>70001</v>
      </c>
      <c r="AR6" s="135">
        <v>9501</v>
      </c>
      <c r="AS6" s="134" t="s">
        <v>207</v>
      </c>
      <c r="AT6" s="151" t="s">
        <v>182</v>
      </c>
      <c r="AU6" s="151">
        <v>40023</v>
      </c>
      <c r="AV6" s="151">
        <v>100</v>
      </c>
      <c r="AW6" s="151">
        <v>9999</v>
      </c>
      <c r="AX6" s="151">
        <v>201000</v>
      </c>
      <c r="AY6" s="151">
        <v>9999</v>
      </c>
      <c r="AZ6" s="151">
        <v>12</v>
      </c>
      <c r="BA6" s="10">
        <v>43593</v>
      </c>
    </row>
    <row r="7" spans="1:55" ht="20.100000000000001" customHeight="1" x14ac:dyDescent="0.3">
      <c r="A7" s="98">
        <v>1</v>
      </c>
      <c r="B7" s="94" t="s">
        <v>233</v>
      </c>
      <c r="C7" s="591"/>
      <c r="D7" s="591"/>
      <c r="E7" s="591"/>
      <c r="F7" s="591"/>
      <c r="G7" s="591"/>
      <c r="H7" s="20"/>
      <c r="I7" s="21"/>
      <c r="R7" s="94"/>
      <c r="S7" s="94" t="s">
        <v>232</v>
      </c>
      <c r="T7" s="94"/>
      <c r="U7" s="20"/>
      <c r="V7" s="20"/>
      <c r="W7" s="97" t="s">
        <v>231</v>
      </c>
      <c r="X7" s="20"/>
      <c r="Z7" s="20"/>
      <c r="AA7" s="592"/>
      <c r="AB7" s="592"/>
      <c r="AC7" s="592"/>
      <c r="AG7" s="95"/>
      <c r="AH7" s="2"/>
      <c r="AI7" s="2"/>
      <c r="AJ7" s="146" t="s">
        <v>176</v>
      </c>
      <c r="AK7" s="11" t="s">
        <v>230</v>
      </c>
      <c r="AL7" s="11"/>
      <c r="AM7" s="11" t="s">
        <v>229</v>
      </c>
      <c r="AN7" s="78" t="s">
        <v>228</v>
      </c>
      <c r="AO7" s="148" t="s">
        <v>268</v>
      </c>
      <c r="AP7" s="134" t="s">
        <v>183</v>
      </c>
      <c r="AQ7" s="150">
        <v>80259</v>
      </c>
      <c r="AR7" s="135">
        <v>88501</v>
      </c>
      <c r="AS7" s="134" t="s">
        <v>183</v>
      </c>
      <c r="AT7" s="151" t="s">
        <v>182</v>
      </c>
      <c r="AU7" s="151">
        <v>40021</v>
      </c>
      <c r="AV7" s="151">
        <v>355</v>
      </c>
      <c r="AW7" s="151">
        <v>9999</v>
      </c>
      <c r="AX7" s="151">
        <v>201000</v>
      </c>
      <c r="AY7" s="151">
        <v>9999</v>
      </c>
      <c r="AZ7" s="151">
        <v>12</v>
      </c>
      <c r="BA7" s="10">
        <v>43594</v>
      </c>
    </row>
    <row r="8" spans="1:55" ht="20.100000000000001" customHeight="1" x14ac:dyDescent="0.3">
      <c r="B8" s="94" t="s">
        <v>224</v>
      </c>
      <c r="C8" s="591"/>
      <c r="D8" s="591"/>
      <c r="E8" s="591"/>
      <c r="F8" s="591"/>
      <c r="G8" s="591"/>
      <c r="H8" s="591"/>
      <c r="I8" s="591"/>
      <c r="R8" s="20"/>
      <c r="S8" s="93" t="s">
        <v>223</v>
      </c>
      <c r="T8" s="43"/>
      <c r="U8" s="20"/>
      <c r="V8" s="20"/>
      <c r="W8" s="92"/>
      <c r="X8" s="20"/>
      <c r="Z8" s="20"/>
      <c r="AA8" s="593"/>
      <c r="AB8" s="593"/>
      <c r="AC8" s="593"/>
      <c r="AG8" s="62"/>
      <c r="AH8" s="2"/>
      <c r="AI8" s="2"/>
      <c r="AJ8" s="146" t="s">
        <v>222</v>
      </c>
      <c r="AK8" s="11" t="s">
        <v>221</v>
      </c>
      <c r="AL8" s="11"/>
      <c r="AM8" s="11" t="s">
        <v>220</v>
      </c>
      <c r="AN8" s="78" t="s">
        <v>219</v>
      </c>
      <c r="AO8" s="148" t="s">
        <v>269</v>
      </c>
      <c r="AP8" s="134" t="s">
        <v>183</v>
      </c>
      <c r="AQ8" s="150">
        <v>80259</v>
      </c>
      <c r="AR8" s="135">
        <v>10901</v>
      </c>
      <c r="AS8" s="134" t="s">
        <v>183</v>
      </c>
      <c r="AT8" s="151" t="s">
        <v>182</v>
      </c>
      <c r="AU8" s="151">
        <v>40024</v>
      </c>
      <c r="AV8" s="151">
        <v>355</v>
      </c>
      <c r="AW8" s="151">
        <v>9999</v>
      </c>
      <c r="AX8" s="151">
        <v>201000</v>
      </c>
      <c r="AY8" s="151">
        <v>9999</v>
      </c>
      <c r="AZ8" s="151">
        <v>12</v>
      </c>
      <c r="BA8" s="10">
        <v>43595</v>
      </c>
    </row>
    <row r="9" spans="1:55" ht="20.100000000000001" customHeight="1" x14ac:dyDescent="0.35">
      <c r="A9" s="90"/>
      <c r="B9" s="85"/>
      <c r="C9" s="89"/>
      <c r="D9" s="88"/>
      <c r="E9" s="594"/>
      <c r="F9" s="594"/>
      <c r="G9" s="594"/>
      <c r="H9" s="594"/>
      <c r="I9" s="594"/>
      <c r="S9" s="86"/>
      <c r="T9" s="43"/>
      <c r="U9" s="20"/>
      <c r="V9" s="20"/>
      <c r="X9" s="20"/>
      <c r="Z9" s="20"/>
      <c r="AG9" s="50"/>
      <c r="AI9" s="2"/>
      <c r="AJ9" s="161" t="s">
        <v>116</v>
      </c>
      <c r="AK9" s="11" t="s">
        <v>215</v>
      </c>
      <c r="AL9" s="11"/>
      <c r="AM9" s="11"/>
      <c r="AN9" s="78"/>
      <c r="AO9" s="148" t="s">
        <v>294</v>
      </c>
      <c r="AP9" s="134" t="s">
        <v>176</v>
      </c>
      <c r="AQ9" s="150">
        <v>80250</v>
      </c>
      <c r="AR9" s="135">
        <v>31701</v>
      </c>
      <c r="AS9" s="134" t="s">
        <v>177</v>
      </c>
      <c r="AT9" s="151" t="s">
        <v>176</v>
      </c>
      <c r="AU9" s="151">
        <v>40003</v>
      </c>
      <c r="AV9" s="151">
        <v>355</v>
      </c>
      <c r="AW9" s="151">
        <v>9999</v>
      </c>
      <c r="AX9" s="151">
        <v>200300</v>
      </c>
      <c r="AY9" s="151">
        <v>9999</v>
      </c>
      <c r="AZ9" s="151">
        <v>12</v>
      </c>
      <c r="BA9" s="10">
        <v>43596</v>
      </c>
    </row>
    <row r="10" spans="1:55" ht="19.5" customHeight="1" x14ac:dyDescent="0.3">
      <c r="A10" s="2"/>
      <c r="B10" s="33"/>
      <c r="C10" s="33"/>
      <c r="D10" s="33"/>
      <c r="E10" s="85"/>
      <c r="F10" s="84"/>
      <c r="G10" s="84"/>
      <c r="H10" s="84"/>
      <c r="I10" s="34"/>
      <c r="J10" s="20"/>
      <c r="K10" s="20"/>
      <c r="L10" s="20"/>
      <c r="M10" s="20"/>
      <c r="N10" s="20"/>
      <c r="O10" s="20"/>
      <c r="P10" s="20"/>
      <c r="Q10" s="20"/>
      <c r="R10" s="20"/>
      <c r="S10" s="20"/>
      <c r="T10" s="20"/>
      <c r="U10" s="20"/>
      <c r="V10" s="20"/>
      <c r="W10" s="20"/>
      <c r="X10" s="20"/>
      <c r="Y10" s="20"/>
      <c r="Z10" s="20"/>
      <c r="AC10" s="20"/>
      <c r="AD10" s="83"/>
      <c r="AE10" s="20"/>
      <c r="AF10" s="20"/>
      <c r="AG10" s="50"/>
      <c r="AJ10" s="146" t="s">
        <v>112</v>
      </c>
      <c r="AK10" s="11"/>
      <c r="AL10" s="11"/>
      <c r="AM10" s="11"/>
      <c r="AN10" s="78"/>
      <c r="AO10" s="158" t="s">
        <v>295</v>
      </c>
      <c r="AP10" s="134" t="s">
        <v>176</v>
      </c>
      <c r="AQ10" s="158">
        <v>80250</v>
      </c>
      <c r="AS10" s="134" t="s">
        <v>177</v>
      </c>
      <c r="AT10" s="159" t="s">
        <v>176</v>
      </c>
      <c r="AU10" s="159">
        <v>40004</v>
      </c>
      <c r="AV10" s="159">
        <v>355</v>
      </c>
      <c r="AW10" s="159">
        <v>9999</v>
      </c>
      <c r="AX10" s="159">
        <v>200300</v>
      </c>
      <c r="AY10" s="159">
        <v>9999</v>
      </c>
      <c r="AZ10" s="159">
        <v>12</v>
      </c>
      <c r="BA10" s="10">
        <v>43597</v>
      </c>
    </row>
    <row r="11" spans="1:55" s="43" customFormat="1" ht="15" customHeight="1" x14ac:dyDescent="0.3">
      <c r="A11" s="58"/>
      <c r="B11" s="74"/>
      <c r="C11" s="82"/>
      <c r="D11" s="74"/>
      <c r="E11" s="82"/>
      <c r="F11" s="74"/>
      <c r="G11" s="74"/>
      <c r="H11" s="74"/>
      <c r="I11" s="58"/>
      <c r="Y11" s="81"/>
      <c r="AA11" s="80"/>
      <c r="AD11" s="52"/>
      <c r="AF11" s="20"/>
      <c r="AG11" s="79"/>
      <c r="AH11" s="1"/>
      <c r="AJ11" s="146" t="s">
        <v>90</v>
      </c>
      <c r="AK11" s="11"/>
      <c r="AL11" s="11"/>
      <c r="AM11" s="11"/>
      <c r="AN11" s="78"/>
      <c r="AO11" s="158" t="s">
        <v>176</v>
      </c>
      <c r="AP11" s="134" t="s">
        <v>176</v>
      </c>
      <c r="AQ11" s="158">
        <v>80250</v>
      </c>
      <c r="AR11" s="154"/>
      <c r="AS11" s="134" t="s">
        <v>177</v>
      </c>
      <c r="AT11" s="159" t="s">
        <v>176</v>
      </c>
      <c r="AU11" s="159">
        <v>40001</v>
      </c>
      <c r="AV11" s="159">
        <v>355</v>
      </c>
      <c r="AW11" s="159">
        <v>9999</v>
      </c>
      <c r="AX11" s="159">
        <v>200300</v>
      </c>
      <c r="AY11" s="159">
        <v>9999</v>
      </c>
      <c r="AZ11" s="159">
        <v>12</v>
      </c>
      <c r="BA11" s="10">
        <v>43598</v>
      </c>
      <c r="BB11" s="3"/>
      <c r="BC11" s="2"/>
    </row>
    <row r="12" spans="1:55" s="43" customFormat="1" ht="39.75" customHeight="1" x14ac:dyDescent="0.3">
      <c r="B12" s="73" t="s">
        <v>206</v>
      </c>
      <c r="C12" s="77"/>
      <c r="D12" s="136" t="s">
        <v>205</v>
      </c>
      <c r="E12" s="75"/>
      <c r="F12" s="595" t="s">
        <v>204</v>
      </c>
      <c r="G12" s="596"/>
      <c r="H12" s="74"/>
      <c r="I12" s="597" t="s">
        <v>287</v>
      </c>
      <c r="J12" s="598"/>
      <c r="K12" s="139" t="s">
        <v>288</v>
      </c>
      <c r="L12" s="70" t="s">
        <v>276</v>
      </c>
      <c r="M12" s="73" t="s">
        <v>277</v>
      </c>
      <c r="N12" s="70" t="s">
        <v>278</v>
      </c>
      <c r="O12" s="73" t="s">
        <v>279</v>
      </c>
      <c r="P12" s="70" t="s">
        <v>280</v>
      </c>
      <c r="Q12" s="73" t="s">
        <v>281</v>
      </c>
      <c r="R12" s="609" t="s">
        <v>282</v>
      </c>
      <c r="S12" s="610"/>
      <c r="T12" s="610"/>
      <c r="U12" s="610"/>
      <c r="V12" s="611"/>
      <c r="W12" s="145" t="s">
        <v>283</v>
      </c>
      <c r="X12" s="612" t="s">
        <v>284</v>
      </c>
      <c r="Y12" s="613"/>
      <c r="Z12" s="597" t="s">
        <v>285</v>
      </c>
      <c r="AA12" s="598"/>
      <c r="AC12" s="70" t="s">
        <v>286</v>
      </c>
      <c r="AD12" s="69"/>
      <c r="AE12" s="68" t="s">
        <v>197</v>
      </c>
      <c r="AF12" s="20"/>
      <c r="AG12" s="67"/>
      <c r="AH12" s="1"/>
      <c r="AJ12" s="146" t="s">
        <v>79</v>
      </c>
      <c r="AK12" s="11"/>
      <c r="AL12" s="11"/>
      <c r="AM12" s="11"/>
      <c r="AN12" s="11"/>
      <c r="AO12" s="148" t="s">
        <v>289</v>
      </c>
      <c r="AP12" s="134" t="s">
        <v>170</v>
      </c>
      <c r="AQ12" s="150">
        <v>10405</v>
      </c>
      <c r="AR12" s="135">
        <v>78201</v>
      </c>
      <c r="AS12" s="134" t="s">
        <v>170</v>
      </c>
      <c r="AT12" s="151" t="s">
        <v>161</v>
      </c>
      <c r="AU12" s="151">
        <v>40236</v>
      </c>
      <c r="AV12" s="151">
        <v>100</v>
      </c>
      <c r="AW12" s="151">
        <v>9999</v>
      </c>
      <c r="AX12" s="151">
        <v>203500</v>
      </c>
      <c r="AY12" s="151">
        <v>9999</v>
      </c>
      <c r="AZ12" s="151">
        <v>12</v>
      </c>
      <c r="BA12" s="10">
        <v>43599</v>
      </c>
      <c r="BB12" s="3"/>
      <c r="BC12" s="58"/>
    </row>
    <row r="13" spans="1:55" ht="24.75" customHeight="1" x14ac:dyDescent="0.3">
      <c r="A13" s="1">
        <v>1</v>
      </c>
      <c r="B13" s="61" t="s">
        <v>35</v>
      </c>
      <c r="C13" s="65"/>
      <c r="D13" s="137" t="e">
        <f t="shared" ref="D13:D20" si="0">IF(I13="","−−−−►",VLOOKUP(F13,$AQ$4:$AR$11,2,FALSE))</f>
        <v>#N/A</v>
      </c>
      <c r="E13" s="59"/>
      <c r="F13" s="604">
        <f>IF(I13="","−−−−►",VLOOKUP(I13,AO:AQ,3,FALSE))</f>
        <v>10060</v>
      </c>
      <c r="G13" s="605"/>
      <c r="H13" s="20"/>
      <c r="I13" s="606" t="s">
        <v>321</v>
      </c>
      <c r="J13" s="606"/>
      <c r="K13" s="143" t="str">
        <f>IF(I13="","−−−−►",VLOOKUP(I13,AO:AS,5,FALSE))</f>
        <v>Communication Studies</v>
      </c>
      <c r="L13" s="142">
        <f>IF(I13="","−−−−►",VLOOKUP(I13,AO:AU,7,FALSE))</f>
        <v>40208</v>
      </c>
      <c r="M13" s="140">
        <f>IF(I13="","−−−−►",VLOOKUP(I13,AO:AV,8,FALSE))</f>
        <v>100</v>
      </c>
      <c r="N13" s="140">
        <f>IF(I13="","−−−−►",VLOOKUP(I13,AO:AX,10,FALSE))</f>
        <v>203000</v>
      </c>
      <c r="O13" s="140">
        <f>IF(I13="","−−−−►",VLOOKUP(I13,AO:AW,9,FALSE))</f>
        <v>9999</v>
      </c>
      <c r="P13" s="140">
        <f>IF(I13="","−−−−►",VLOOKUP(I13,AO:AY,11,FALSE))</f>
        <v>9999</v>
      </c>
      <c r="Q13" s="140">
        <f>IF(I13="","−−−−►",VLOOKUP(I13,AO:AZ,12,FALSE))</f>
        <v>12</v>
      </c>
      <c r="R13" s="20"/>
      <c r="S13" s="20"/>
      <c r="T13" s="20"/>
      <c r="U13" s="20"/>
      <c r="V13" s="20"/>
      <c r="W13" s="58"/>
      <c r="X13" s="607"/>
      <c r="Y13" s="608"/>
      <c r="Z13" s="57" t="s">
        <v>165</v>
      </c>
      <c r="AA13" s="56"/>
      <c r="AB13" s="20"/>
      <c r="AE13" s="55"/>
      <c r="AF13" s="20"/>
      <c r="AG13" s="63"/>
      <c r="AJ13" s="146" t="s">
        <v>61</v>
      </c>
      <c r="AK13" s="11"/>
      <c r="AL13" s="11"/>
      <c r="AM13" s="11"/>
      <c r="AN13" s="11"/>
      <c r="AO13" s="148" t="s">
        <v>290</v>
      </c>
      <c r="AP13" s="134" t="s">
        <v>170</v>
      </c>
      <c r="AQ13" s="150">
        <v>10405</v>
      </c>
      <c r="AR13" s="135">
        <v>22701</v>
      </c>
      <c r="AS13" s="134" t="s">
        <v>170</v>
      </c>
      <c r="AT13" s="151" t="s">
        <v>161</v>
      </c>
      <c r="AU13" s="151">
        <v>40230</v>
      </c>
      <c r="AV13" s="151">
        <v>100</v>
      </c>
      <c r="AW13" s="151">
        <v>9999</v>
      </c>
      <c r="AX13" s="151">
        <v>203500</v>
      </c>
      <c r="AY13" s="151">
        <v>9999</v>
      </c>
      <c r="AZ13" s="151">
        <v>12</v>
      </c>
      <c r="BA13" s="10">
        <v>43600</v>
      </c>
      <c r="BC13" s="58"/>
    </row>
    <row r="14" spans="1:55" ht="24.75" customHeight="1" x14ac:dyDescent="0.3">
      <c r="A14" s="1">
        <v>2</v>
      </c>
      <c r="B14" s="61"/>
      <c r="C14" s="52"/>
      <c r="D14" s="137" t="str">
        <f t="shared" si="0"/>
        <v>−−−−►</v>
      </c>
      <c r="E14" s="59"/>
      <c r="F14" s="604" t="str">
        <f t="shared" ref="F14:F20" si="1">IF(I14="","−−−−►",VLOOKUP(I14,$AP:$AT,2,FALSE))</f>
        <v>−−−−►</v>
      </c>
      <c r="G14" s="605"/>
      <c r="H14" s="20"/>
      <c r="I14" s="606"/>
      <c r="J14" s="606"/>
      <c r="K14" s="144"/>
      <c r="L14" s="140"/>
      <c r="M14" s="140"/>
      <c r="N14" s="140"/>
      <c r="O14" s="140"/>
      <c r="P14" s="140"/>
      <c r="Q14" s="140"/>
      <c r="R14" s="20"/>
      <c r="S14" s="20"/>
      <c r="T14" s="20"/>
      <c r="U14" s="20"/>
      <c r="V14" s="20"/>
      <c r="W14" s="58"/>
      <c r="X14" s="607"/>
      <c r="Y14" s="608"/>
      <c r="Z14" s="57" t="s">
        <v>165</v>
      </c>
      <c r="AA14" s="56"/>
      <c r="AB14" s="20"/>
      <c r="AE14" s="55"/>
      <c r="AF14" s="54"/>
      <c r="AG14" s="63"/>
      <c r="AJ14" s="146" t="s">
        <v>35</v>
      </c>
      <c r="AK14" s="11"/>
      <c r="AL14" s="11"/>
      <c r="AM14" s="11"/>
      <c r="AN14" s="11"/>
      <c r="AO14" s="148" t="s">
        <v>291</v>
      </c>
      <c r="AP14" s="134" t="s">
        <v>173</v>
      </c>
      <c r="AQ14" s="152">
        <v>10250</v>
      </c>
      <c r="AR14" s="157">
        <v>23701</v>
      </c>
      <c r="AS14" s="153" t="s">
        <v>173</v>
      </c>
      <c r="AT14" s="151" t="s">
        <v>161</v>
      </c>
      <c r="AU14" s="151">
        <v>40330</v>
      </c>
      <c r="AV14" s="151">
        <v>100</v>
      </c>
      <c r="AW14" s="151">
        <v>9999</v>
      </c>
      <c r="AX14" s="151">
        <v>303500</v>
      </c>
      <c r="AY14" s="151">
        <v>9999</v>
      </c>
      <c r="AZ14" s="151">
        <v>12</v>
      </c>
      <c r="BA14" s="10">
        <v>43601</v>
      </c>
    </row>
    <row r="15" spans="1:55" ht="24" customHeight="1" x14ac:dyDescent="0.35">
      <c r="A15" s="1">
        <v>3</v>
      </c>
      <c r="B15" s="61"/>
      <c r="C15" s="52"/>
      <c r="D15" s="137" t="str">
        <f t="shared" si="0"/>
        <v>−−−−►</v>
      </c>
      <c r="E15" s="59"/>
      <c r="F15" s="604" t="str">
        <f t="shared" si="1"/>
        <v>−−−−►</v>
      </c>
      <c r="G15" s="605"/>
      <c r="H15" s="20"/>
      <c r="I15" s="606"/>
      <c r="J15" s="606"/>
      <c r="K15" s="144"/>
      <c r="L15" s="140"/>
      <c r="M15" s="140"/>
      <c r="N15" s="140"/>
      <c r="O15" s="140"/>
      <c r="P15" s="140"/>
      <c r="Q15" s="140"/>
      <c r="R15" s="64"/>
      <c r="S15" s="64"/>
      <c r="T15" s="64"/>
      <c r="U15" s="20"/>
      <c r="V15" s="20"/>
      <c r="W15" s="58"/>
      <c r="X15" s="607"/>
      <c r="Y15" s="608"/>
      <c r="Z15" s="57" t="s">
        <v>165</v>
      </c>
      <c r="AA15" s="56"/>
      <c r="AB15" s="20"/>
      <c r="AC15" s="43"/>
      <c r="AD15" s="52"/>
      <c r="AE15" s="55"/>
      <c r="AF15" s="54"/>
      <c r="AG15" s="63"/>
      <c r="AH15" s="43"/>
      <c r="AJ15" s="146" t="s">
        <v>0</v>
      </c>
      <c r="AK15" s="11"/>
      <c r="AL15" s="11"/>
      <c r="AM15" s="11"/>
      <c r="AN15" s="11"/>
      <c r="AO15" s="148" t="s">
        <v>292</v>
      </c>
      <c r="AP15" s="134" t="s">
        <v>173</v>
      </c>
      <c r="AQ15" s="150">
        <v>10250</v>
      </c>
      <c r="AR15" s="135">
        <v>13601</v>
      </c>
      <c r="AS15" s="134" t="s">
        <v>173</v>
      </c>
      <c r="AT15" s="151" t="s">
        <v>161</v>
      </c>
      <c r="AU15" s="151">
        <v>40234</v>
      </c>
      <c r="AV15" s="151">
        <v>100</v>
      </c>
      <c r="AW15" s="151">
        <v>9999</v>
      </c>
      <c r="AX15" s="151">
        <v>203500</v>
      </c>
      <c r="AY15" s="151">
        <v>9999</v>
      </c>
      <c r="AZ15" s="151">
        <v>12</v>
      </c>
      <c r="BA15" s="10">
        <v>43602</v>
      </c>
    </row>
    <row r="16" spans="1:55" ht="24.75" customHeight="1" x14ac:dyDescent="0.3">
      <c r="A16" s="1">
        <v>4</v>
      </c>
      <c r="B16" s="61"/>
      <c r="C16" s="52"/>
      <c r="D16" s="137" t="str">
        <f t="shared" si="0"/>
        <v>−−−−►</v>
      </c>
      <c r="E16" s="59"/>
      <c r="F16" s="604" t="str">
        <f t="shared" si="1"/>
        <v>−−−−►</v>
      </c>
      <c r="G16" s="605"/>
      <c r="H16" s="20"/>
      <c r="I16" s="606"/>
      <c r="J16" s="606"/>
      <c r="K16" s="144"/>
      <c r="L16" s="140"/>
      <c r="M16" s="140"/>
      <c r="N16" s="140"/>
      <c r="O16" s="140"/>
      <c r="P16" s="140"/>
      <c r="Q16" s="140"/>
      <c r="R16" s="20"/>
      <c r="S16" s="20"/>
      <c r="T16" s="20"/>
      <c r="U16" s="20"/>
      <c r="V16" s="20"/>
      <c r="W16" s="58"/>
      <c r="X16" s="607"/>
      <c r="Y16" s="608"/>
      <c r="Z16" s="57" t="s">
        <v>165</v>
      </c>
      <c r="AA16" s="56"/>
      <c r="AB16" s="20"/>
      <c r="AE16" s="55"/>
      <c r="AF16" s="54"/>
      <c r="AG16" s="63"/>
      <c r="AJ16" s="11"/>
      <c r="AK16" s="11"/>
      <c r="AL16" s="11"/>
      <c r="AM16" s="11"/>
      <c r="AN16" s="11"/>
      <c r="AO16" s="149" t="s">
        <v>293</v>
      </c>
      <c r="AP16" s="134" t="s">
        <v>173</v>
      </c>
      <c r="AQ16" s="150">
        <v>10250</v>
      </c>
      <c r="AR16" s="135">
        <v>11401</v>
      </c>
      <c r="AS16" s="134" t="s">
        <v>173</v>
      </c>
      <c r="AT16" s="151" t="s">
        <v>161</v>
      </c>
      <c r="AU16" s="151">
        <v>40235</v>
      </c>
      <c r="AV16" s="151">
        <v>100</v>
      </c>
      <c r="AW16" s="151">
        <v>9999</v>
      </c>
      <c r="AX16" s="151">
        <v>203500</v>
      </c>
      <c r="AY16" s="151">
        <v>9999</v>
      </c>
      <c r="AZ16" s="151">
        <v>12</v>
      </c>
      <c r="BA16" s="10">
        <v>43603</v>
      </c>
    </row>
    <row r="17" spans="1:55" ht="24" customHeight="1" x14ac:dyDescent="0.3">
      <c r="A17" s="1">
        <v>5</v>
      </c>
      <c r="B17" s="61"/>
      <c r="C17" s="52"/>
      <c r="D17" s="60" t="str">
        <f t="shared" si="0"/>
        <v>−−−−►</v>
      </c>
      <c r="E17" s="59"/>
      <c r="F17" s="604" t="str">
        <f t="shared" si="1"/>
        <v>−−−−►</v>
      </c>
      <c r="G17" s="605"/>
      <c r="I17" s="606"/>
      <c r="J17" s="606"/>
      <c r="K17" s="144"/>
      <c r="L17" s="141"/>
      <c r="M17" s="141"/>
      <c r="N17" s="141"/>
      <c r="O17" s="141"/>
      <c r="P17" s="141"/>
      <c r="Q17" s="141"/>
      <c r="W17" s="58"/>
      <c r="X17" s="607"/>
      <c r="Y17" s="608"/>
      <c r="Z17" s="57" t="s">
        <v>165</v>
      </c>
      <c r="AA17" s="56"/>
      <c r="AE17" s="55"/>
      <c r="AF17" s="54"/>
      <c r="AG17" s="63"/>
      <c r="AJ17" s="11"/>
      <c r="AK17" s="11"/>
      <c r="AL17" s="11"/>
      <c r="AM17" s="11"/>
      <c r="AN17" s="11"/>
      <c r="AO17" s="148" t="s">
        <v>296</v>
      </c>
      <c r="AP17" s="134" t="s">
        <v>117</v>
      </c>
      <c r="AQ17" s="150">
        <v>80299</v>
      </c>
      <c r="AR17" s="135">
        <v>17001</v>
      </c>
      <c r="AS17" s="134" t="s">
        <v>117</v>
      </c>
      <c r="AT17" s="151" t="s">
        <v>116</v>
      </c>
      <c r="AU17" s="151">
        <v>40042</v>
      </c>
      <c r="AV17" s="151">
        <v>355</v>
      </c>
      <c r="AW17" s="151">
        <v>9999</v>
      </c>
      <c r="AX17" s="151">
        <v>201500</v>
      </c>
      <c r="AY17" s="151">
        <v>9999</v>
      </c>
      <c r="AZ17" s="151">
        <v>12</v>
      </c>
      <c r="BA17" s="10">
        <v>43604</v>
      </c>
    </row>
    <row r="18" spans="1:55" ht="23.25" customHeight="1" x14ac:dyDescent="0.3">
      <c r="A18" s="1">
        <v>6</v>
      </c>
      <c r="B18" s="61"/>
      <c r="C18" s="52"/>
      <c r="D18" s="60" t="str">
        <f t="shared" si="0"/>
        <v>−−−−►</v>
      </c>
      <c r="E18" s="59"/>
      <c r="F18" s="604" t="str">
        <f t="shared" si="1"/>
        <v>−−−−►</v>
      </c>
      <c r="G18" s="605"/>
      <c r="I18" s="606"/>
      <c r="J18" s="606"/>
      <c r="K18" s="144"/>
      <c r="L18" s="141"/>
      <c r="M18" s="141"/>
      <c r="N18" s="141"/>
      <c r="O18" s="141"/>
      <c r="P18" s="141"/>
      <c r="Q18" s="141"/>
      <c r="W18" s="58"/>
      <c r="X18" s="607"/>
      <c r="Y18" s="608"/>
      <c r="Z18" s="57" t="s">
        <v>165</v>
      </c>
      <c r="AA18" s="56"/>
      <c r="AE18" s="55"/>
      <c r="AF18" s="54"/>
      <c r="AG18" s="62"/>
      <c r="AJ18" s="11"/>
      <c r="AK18" s="11"/>
      <c r="AL18" s="11"/>
      <c r="AM18" s="11"/>
      <c r="AN18" s="11"/>
      <c r="AO18" s="148" t="s">
        <v>297</v>
      </c>
      <c r="AP18" s="134" t="s">
        <v>131</v>
      </c>
      <c r="AQ18" s="150">
        <v>80149</v>
      </c>
      <c r="AR18" s="135">
        <v>17501</v>
      </c>
      <c r="AS18" s="134" t="s">
        <v>131</v>
      </c>
      <c r="AT18" s="151" t="s">
        <v>116</v>
      </c>
      <c r="AU18" s="151">
        <v>40043</v>
      </c>
      <c r="AV18" s="151">
        <v>355</v>
      </c>
      <c r="AW18" s="151">
        <v>9999</v>
      </c>
      <c r="AX18" s="151">
        <v>201500</v>
      </c>
      <c r="AY18" s="151">
        <v>9999</v>
      </c>
      <c r="AZ18" s="151">
        <v>12</v>
      </c>
      <c r="BA18" s="10">
        <v>43605</v>
      </c>
    </row>
    <row r="19" spans="1:55" ht="25.5" customHeight="1" x14ac:dyDescent="0.3">
      <c r="A19" s="1">
        <v>7</v>
      </c>
      <c r="B19" s="61"/>
      <c r="C19" s="52"/>
      <c r="D19" s="60" t="str">
        <f t="shared" si="0"/>
        <v>−−−−►</v>
      </c>
      <c r="E19" s="59"/>
      <c r="F19" s="604" t="str">
        <f t="shared" si="1"/>
        <v>−−−−►</v>
      </c>
      <c r="G19" s="605"/>
      <c r="I19" s="606"/>
      <c r="J19" s="606"/>
      <c r="K19" s="144"/>
      <c r="L19" s="141"/>
      <c r="M19" s="141"/>
      <c r="N19" s="141"/>
      <c r="O19" s="141"/>
      <c r="P19" s="141"/>
      <c r="Q19" s="141"/>
      <c r="W19" s="58"/>
      <c r="X19" s="607"/>
      <c r="Y19" s="608"/>
      <c r="Z19" s="57" t="s">
        <v>165</v>
      </c>
      <c r="AA19" s="56"/>
      <c r="AE19" s="55"/>
      <c r="AF19" s="54"/>
      <c r="AG19" s="53"/>
      <c r="AJ19" s="11"/>
      <c r="AK19" s="11"/>
      <c r="AL19" s="11"/>
      <c r="AM19" s="11"/>
      <c r="AN19" s="11"/>
      <c r="AO19" s="148" t="s">
        <v>136</v>
      </c>
      <c r="AP19" s="134" t="s">
        <v>136</v>
      </c>
      <c r="AQ19" s="150">
        <v>80049</v>
      </c>
      <c r="AR19" s="135">
        <v>16601</v>
      </c>
      <c r="AS19" s="134" t="s">
        <v>136</v>
      </c>
      <c r="AT19" s="151" t="s">
        <v>116</v>
      </c>
      <c r="AU19" s="151">
        <v>40040</v>
      </c>
      <c r="AV19" s="151">
        <v>400</v>
      </c>
      <c r="AW19" s="151">
        <v>9999</v>
      </c>
      <c r="AX19" s="151">
        <v>201500</v>
      </c>
      <c r="AY19" s="151">
        <v>9999</v>
      </c>
      <c r="AZ19" s="151">
        <v>12</v>
      </c>
      <c r="BA19" s="10">
        <v>43606</v>
      </c>
    </row>
    <row r="20" spans="1:55" ht="25.5" customHeight="1" x14ac:dyDescent="0.3">
      <c r="A20" s="1">
        <v>8</v>
      </c>
      <c r="B20" s="61"/>
      <c r="C20" s="52"/>
      <c r="D20" s="60" t="str">
        <f t="shared" si="0"/>
        <v>−−−−►</v>
      </c>
      <c r="E20" s="59"/>
      <c r="F20" s="604" t="str">
        <f t="shared" si="1"/>
        <v>−−−−►</v>
      </c>
      <c r="G20" s="605"/>
      <c r="I20" s="606"/>
      <c r="J20" s="606"/>
      <c r="K20" s="144"/>
      <c r="L20" s="141"/>
      <c r="M20" s="141"/>
      <c r="N20" s="141"/>
      <c r="O20" s="141"/>
      <c r="P20" s="141"/>
      <c r="Q20" s="141"/>
      <c r="W20" s="58"/>
      <c r="X20" s="607"/>
      <c r="Y20" s="608"/>
      <c r="Z20" s="57" t="s">
        <v>165</v>
      </c>
      <c r="AA20" s="56"/>
      <c r="AE20" s="55"/>
      <c r="AF20" s="54"/>
      <c r="AG20" s="53"/>
      <c r="AJ20" s="11"/>
      <c r="AK20" s="11"/>
      <c r="AL20" s="11"/>
      <c r="AM20" s="44"/>
      <c r="AN20" s="44"/>
      <c r="AO20" s="149" t="s">
        <v>158</v>
      </c>
      <c r="AP20" s="134" t="s">
        <v>158</v>
      </c>
      <c r="AQ20" s="150">
        <v>80002</v>
      </c>
      <c r="AR20" s="135">
        <v>18401</v>
      </c>
      <c r="AS20" s="160" t="s">
        <v>158</v>
      </c>
      <c r="AT20" s="151" t="s">
        <v>116</v>
      </c>
      <c r="AU20" s="151">
        <v>40041</v>
      </c>
      <c r="AV20" s="151">
        <v>355</v>
      </c>
      <c r="AW20" s="151">
        <v>9999</v>
      </c>
      <c r="AX20" s="151">
        <v>201500</v>
      </c>
      <c r="AY20" s="151">
        <v>9999</v>
      </c>
      <c r="AZ20" s="151">
        <v>12</v>
      </c>
      <c r="BA20" s="10">
        <v>43607</v>
      </c>
    </row>
    <row r="21" spans="1:55" ht="13.5" thickBot="1" x14ac:dyDescent="0.25">
      <c r="B21" s="42"/>
      <c r="C21" s="52"/>
      <c r="D21" s="42"/>
      <c r="E21" s="52"/>
      <c r="F21" s="42"/>
      <c r="G21" s="42"/>
      <c r="W21" s="2"/>
      <c r="AA21" s="51"/>
      <c r="AG21" s="50"/>
      <c r="AJ21" s="11"/>
      <c r="AK21" s="11"/>
      <c r="AL21" s="11"/>
      <c r="AM21" s="11"/>
      <c r="AN21" s="11"/>
      <c r="AO21" s="148" t="s">
        <v>120</v>
      </c>
      <c r="AP21" s="134" t="s">
        <v>120</v>
      </c>
      <c r="AQ21" s="150">
        <v>80274</v>
      </c>
      <c r="AR21" s="135">
        <v>17701</v>
      </c>
      <c r="AS21" s="134" t="s">
        <v>120</v>
      </c>
      <c r="AT21" s="151" t="s">
        <v>116</v>
      </c>
      <c r="AU21" s="151">
        <v>40044</v>
      </c>
      <c r="AV21" s="151">
        <v>350</v>
      </c>
      <c r="AW21" s="151">
        <v>9999</v>
      </c>
      <c r="AX21" s="151">
        <v>201500</v>
      </c>
      <c r="AY21" s="151">
        <v>9999</v>
      </c>
      <c r="AZ21" s="151">
        <v>12</v>
      </c>
      <c r="BA21" s="10">
        <v>43608</v>
      </c>
    </row>
    <row r="22" spans="1:55" ht="18.75" customHeight="1" thickBot="1" x14ac:dyDescent="0.35">
      <c r="F22" s="9"/>
      <c r="G22" s="9"/>
      <c r="U22" s="21" t="s">
        <v>166</v>
      </c>
      <c r="W22" s="2"/>
      <c r="Z22" s="20" t="s">
        <v>165</v>
      </c>
      <c r="AA22" s="47">
        <f>SUM(AA13:AA20)</f>
        <v>0</v>
      </c>
      <c r="AD22" s="30"/>
      <c r="AE22" s="25"/>
      <c r="AG22" s="33"/>
      <c r="AJ22" s="11"/>
      <c r="AL22" s="11"/>
      <c r="AM22" s="11"/>
      <c r="AN22" s="11"/>
      <c r="AO22" s="148" t="s">
        <v>298</v>
      </c>
      <c r="AP22" s="134" t="s">
        <v>298</v>
      </c>
      <c r="AQ22" s="150">
        <v>80069</v>
      </c>
      <c r="AR22" s="135"/>
      <c r="AS22" s="134" t="s">
        <v>113</v>
      </c>
      <c r="AT22" s="151" t="s">
        <v>112</v>
      </c>
      <c r="AU22" s="151">
        <v>40012</v>
      </c>
      <c r="AV22" s="151">
        <v>350</v>
      </c>
      <c r="AW22" s="151">
        <v>9999</v>
      </c>
      <c r="AX22" s="151">
        <v>200800</v>
      </c>
      <c r="AY22" s="151">
        <v>9999</v>
      </c>
      <c r="AZ22" s="151">
        <v>12</v>
      </c>
      <c r="BA22" s="10">
        <v>43609</v>
      </c>
    </row>
    <row r="23" spans="1:55" s="9" customFormat="1" x14ac:dyDescent="0.2">
      <c r="C23" s="8"/>
      <c r="E23" s="8"/>
      <c r="W23" s="37"/>
      <c r="AD23" s="30"/>
      <c r="AE23" s="30"/>
      <c r="AG23" s="25"/>
      <c r="AJ23" s="4"/>
      <c r="AK23" s="44"/>
      <c r="AL23" s="44"/>
      <c r="AM23" s="11"/>
      <c r="AN23" s="11"/>
      <c r="AO23" s="148" t="s">
        <v>299</v>
      </c>
      <c r="AP23" s="134" t="s">
        <v>299</v>
      </c>
      <c r="AQ23" s="162">
        <v>80069</v>
      </c>
      <c r="AR23" s="135">
        <v>19401</v>
      </c>
      <c r="AS23" s="134" t="s">
        <v>113</v>
      </c>
      <c r="AT23" s="151" t="s">
        <v>112</v>
      </c>
      <c r="AU23" s="151">
        <v>40014</v>
      </c>
      <c r="AV23" s="151">
        <v>350</v>
      </c>
      <c r="AW23" s="151">
        <v>9999</v>
      </c>
      <c r="AX23" s="151">
        <v>200800</v>
      </c>
      <c r="AY23" s="151">
        <v>9999</v>
      </c>
      <c r="AZ23" s="151">
        <v>12</v>
      </c>
      <c r="BA23" s="10">
        <v>43610</v>
      </c>
      <c r="BB23" s="3"/>
      <c r="BC23" s="2"/>
    </row>
    <row r="24" spans="1:55" ht="11.25" customHeight="1" x14ac:dyDescent="0.3">
      <c r="S24" s="21"/>
      <c r="V24" s="20"/>
      <c r="W24" s="46"/>
      <c r="X24" s="20"/>
      <c r="Y24" s="9"/>
      <c r="AD24" s="30"/>
      <c r="AE24" s="25"/>
      <c r="AG24" s="30"/>
      <c r="AJ24" s="44"/>
      <c r="AK24" s="11"/>
      <c r="AL24" s="11"/>
      <c r="AM24" s="44"/>
      <c r="AN24" s="44"/>
      <c r="AO24" s="148" t="s">
        <v>300</v>
      </c>
      <c r="AP24" s="134" t="s">
        <v>109</v>
      </c>
      <c r="AQ24" s="150">
        <v>10393</v>
      </c>
      <c r="AR24" s="135">
        <v>35901</v>
      </c>
      <c r="AS24" s="134" t="s">
        <v>109</v>
      </c>
      <c r="AT24" s="151" t="s">
        <v>90</v>
      </c>
      <c r="AU24" s="151">
        <v>40061</v>
      </c>
      <c r="AV24" s="151">
        <v>300</v>
      </c>
      <c r="AW24" s="151">
        <v>9999</v>
      </c>
      <c r="AX24" s="151">
        <v>202001</v>
      </c>
      <c r="AY24" s="151">
        <v>9999</v>
      </c>
      <c r="AZ24" s="151">
        <v>12</v>
      </c>
      <c r="BA24" s="10">
        <v>43611</v>
      </c>
      <c r="BB24" s="44"/>
      <c r="BC24" s="9"/>
    </row>
    <row r="25" spans="1:55" ht="18.75" customHeight="1" x14ac:dyDescent="0.3">
      <c r="S25" s="21"/>
      <c r="V25" s="20"/>
      <c r="W25" s="20"/>
      <c r="X25" s="20"/>
      <c r="Y25" s="9"/>
      <c r="AD25" s="30"/>
      <c r="AE25" s="25"/>
      <c r="AG25" s="25"/>
      <c r="AJ25" s="11"/>
      <c r="AK25" s="11"/>
      <c r="AL25" s="11"/>
      <c r="AM25" s="11"/>
      <c r="AN25" s="11"/>
      <c r="AO25" s="148" t="s">
        <v>301</v>
      </c>
      <c r="AP25" s="134" t="s">
        <v>97</v>
      </c>
      <c r="AQ25" s="150">
        <v>75065</v>
      </c>
      <c r="AR25" s="135">
        <v>38408</v>
      </c>
      <c r="AS25" s="134" t="s">
        <v>97</v>
      </c>
      <c r="AT25" s="151" t="s">
        <v>90</v>
      </c>
      <c r="AU25" s="151">
        <v>40060</v>
      </c>
      <c r="AV25" s="151">
        <v>300</v>
      </c>
      <c r="AW25" s="151">
        <v>9999</v>
      </c>
      <c r="AX25" s="151">
        <v>202001</v>
      </c>
      <c r="AY25" s="151">
        <v>9999</v>
      </c>
      <c r="AZ25" s="151">
        <v>12</v>
      </c>
      <c r="BA25" s="10">
        <v>43612</v>
      </c>
    </row>
    <row r="26" spans="1:55" ht="18.75" customHeight="1" x14ac:dyDescent="0.3">
      <c r="A26" s="1" t="s">
        <v>148</v>
      </c>
      <c r="B26" s="9" t="s">
        <v>151</v>
      </c>
      <c r="S26" s="21"/>
      <c r="V26" s="20"/>
      <c r="W26" s="20"/>
      <c r="X26" s="20"/>
      <c r="Y26" s="9"/>
      <c r="AD26" s="30"/>
      <c r="AE26" s="25"/>
      <c r="AJ26" s="11"/>
      <c r="AK26" s="11"/>
      <c r="AL26" s="11"/>
      <c r="AM26" s="32"/>
      <c r="AN26" s="32"/>
      <c r="AO26" s="148" t="s">
        <v>302</v>
      </c>
      <c r="AP26" s="134" t="s">
        <v>102</v>
      </c>
      <c r="AQ26" s="150">
        <v>75002</v>
      </c>
      <c r="AR26" s="135">
        <v>8201</v>
      </c>
      <c r="AS26" s="134" t="s">
        <v>102</v>
      </c>
      <c r="AT26" s="151" t="s">
        <v>90</v>
      </c>
      <c r="AU26" s="151">
        <v>40062</v>
      </c>
      <c r="AV26" s="151">
        <v>300</v>
      </c>
      <c r="AW26" s="151">
        <v>9999</v>
      </c>
      <c r="AX26" s="151">
        <v>202001</v>
      </c>
      <c r="AY26" s="151">
        <v>9999</v>
      </c>
      <c r="AZ26" s="151">
        <v>12</v>
      </c>
      <c r="BA26" s="10">
        <v>43613</v>
      </c>
    </row>
    <row r="27" spans="1:55" s="9" customFormat="1" ht="18.75" customHeight="1" x14ac:dyDescent="0.2">
      <c r="A27" s="9" t="s">
        <v>148</v>
      </c>
      <c r="B27" s="9" t="s">
        <v>147</v>
      </c>
      <c r="C27" s="8"/>
      <c r="E27" s="8"/>
      <c r="T27" s="30"/>
      <c r="U27" s="30"/>
      <c r="V27" s="30"/>
      <c r="W27" s="30"/>
      <c r="X27" s="30"/>
      <c r="Y27" s="30"/>
      <c r="Z27" s="30"/>
      <c r="AA27" s="30"/>
      <c r="AB27" s="30"/>
      <c r="AC27" s="30"/>
      <c r="AD27" s="30"/>
      <c r="AE27" s="30"/>
      <c r="AG27" s="1"/>
      <c r="AJ27" s="11"/>
      <c r="AK27" s="44"/>
      <c r="AL27" s="44"/>
      <c r="AM27" s="11"/>
      <c r="AN27" s="11"/>
      <c r="AO27" s="148" t="s">
        <v>303</v>
      </c>
      <c r="AP27" s="134" t="s">
        <v>100</v>
      </c>
      <c r="AQ27" s="150">
        <v>75037</v>
      </c>
      <c r="AR27" s="135">
        <v>13501</v>
      </c>
      <c r="AS27" s="134" t="s">
        <v>100</v>
      </c>
      <c r="AT27" s="151" t="s">
        <v>90</v>
      </c>
      <c r="AU27" s="151">
        <v>40063</v>
      </c>
      <c r="AV27" s="151">
        <v>300</v>
      </c>
      <c r="AW27" s="151">
        <v>9999</v>
      </c>
      <c r="AX27" s="151">
        <v>202001</v>
      </c>
      <c r="AY27" s="151">
        <v>9999</v>
      </c>
      <c r="AZ27" s="151">
        <v>12</v>
      </c>
      <c r="BA27" s="10">
        <v>43614</v>
      </c>
      <c r="BB27" s="3"/>
      <c r="BC27" s="2"/>
    </row>
    <row r="28" spans="1:55" ht="18.75" customHeight="1" x14ac:dyDescent="0.3">
      <c r="A28" s="1" t="s">
        <v>144</v>
      </c>
      <c r="B28" s="9" t="s">
        <v>143</v>
      </c>
      <c r="S28" s="21"/>
      <c r="T28" s="25"/>
      <c r="U28" s="25"/>
      <c r="V28" s="31"/>
      <c r="W28" s="31"/>
      <c r="X28" s="31"/>
      <c r="Y28" s="30"/>
      <c r="Z28" s="25"/>
      <c r="AA28" s="25"/>
      <c r="AB28" s="25"/>
      <c r="AC28" s="25"/>
      <c r="AD28" s="30"/>
      <c r="AE28" s="25"/>
      <c r="AG28" s="9"/>
      <c r="AJ28" s="44"/>
      <c r="AK28" s="11"/>
      <c r="AL28" s="11"/>
      <c r="AM28" s="11"/>
      <c r="AN28" s="11"/>
      <c r="AO28" s="148" t="s">
        <v>304</v>
      </c>
      <c r="AP28" s="134" t="s">
        <v>83</v>
      </c>
      <c r="AQ28" s="150">
        <v>80073</v>
      </c>
      <c r="AR28" s="135">
        <v>14701</v>
      </c>
      <c r="AS28" s="134" t="s">
        <v>83</v>
      </c>
      <c r="AT28" s="151" t="s">
        <v>79</v>
      </c>
      <c r="AU28" s="151">
        <v>40256</v>
      </c>
      <c r="AV28" s="151">
        <v>350</v>
      </c>
      <c r="AW28" s="151">
        <v>9999</v>
      </c>
      <c r="AX28" s="151">
        <v>204000</v>
      </c>
      <c r="AY28" s="151">
        <v>9999</v>
      </c>
      <c r="AZ28" s="151">
        <v>12</v>
      </c>
      <c r="BA28" s="10">
        <v>43615</v>
      </c>
      <c r="BB28" s="44"/>
      <c r="BC28" s="9"/>
    </row>
    <row r="29" spans="1:55" s="32" customFormat="1" ht="18.75" customHeight="1" x14ac:dyDescent="0.2">
      <c r="A29" s="43" t="s">
        <v>139</v>
      </c>
      <c r="B29" s="42" t="s">
        <v>138</v>
      </c>
      <c r="C29" s="38"/>
      <c r="D29" s="38"/>
      <c r="E29" s="38"/>
      <c r="F29" s="38"/>
      <c r="G29" s="38"/>
      <c r="H29" s="38"/>
      <c r="I29" s="41"/>
      <c r="J29" s="38"/>
      <c r="K29" s="38"/>
      <c r="L29" s="38"/>
      <c r="M29" s="38"/>
      <c r="N29" s="38"/>
      <c r="O29" s="38"/>
      <c r="P29" s="38"/>
      <c r="Q29" s="38"/>
      <c r="R29" s="38"/>
      <c r="S29" s="38"/>
      <c r="T29" s="40"/>
      <c r="U29" s="40"/>
      <c r="V29" s="40"/>
      <c r="W29" s="40"/>
      <c r="X29" s="40"/>
      <c r="Y29" s="40"/>
      <c r="Z29" s="40"/>
      <c r="AA29" s="40"/>
      <c r="AB29" s="40"/>
      <c r="AC29" s="40"/>
      <c r="AD29" s="39"/>
      <c r="AE29" s="39"/>
      <c r="AG29" s="1"/>
      <c r="AJ29" s="11"/>
      <c r="AM29" s="11"/>
      <c r="AN29" s="11"/>
      <c r="AO29" s="148" t="s">
        <v>305</v>
      </c>
      <c r="AP29" s="134" t="s">
        <v>83</v>
      </c>
      <c r="AQ29" s="150">
        <v>80073</v>
      </c>
      <c r="AR29" s="135">
        <v>38701</v>
      </c>
      <c r="AS29" s="134" t="s">
        <v>83</v>
      </c>
      <c r="AT29" s="151" t="s">
        <v>79</v>
      </c>
      <c r="AU29" s="151">
        <v>40255</v>
      </c>
      <c r="AV29" s="151">
        <v>350</v>
      </c>
      <c r="AW29" s="151">
        <v>9999</v>
      </c>
      <c r="AX29" s="151">
        <v>204000</v>
      </c>
      <c r="AY29" s="151">
        <v>9999</v>
      </c>
      <c r="AZ29" s="151">
        <v>12</v>
      </c>
      <c r="BA29" s="10">
        <v>43616</v>
      </c>
    </row>
    <row r="30" spans="1:55" ht="18.75" customHeight="1" x14ac:dyDescent="0.3">
      <c r="B30" s="38"/>
      <c r="C30" s="36"/>
      <c r="D30" s="37"/>
      <c r="E30" s="36"/>
      <c r="F30" s="2"/>
      <c r="G30" s="2"/>
      <c r="H30" s="2"/>
      <c r="I30" s="2"/>
      <c r="J30" s="2"/>
      <c r="K30" s="2"/>
      <c r="L30" s="2"/>
      <c r="M30" s="2"/>
      <c r="N30" s="2"/>
      <c r="O30" s="2"/>
      <c r="P30" s="2"/>
      <c r="Q30" s="2"/>
      <c r="R30" s="2"/>
      <c r="S30" s="35"/>
      <c r="T30" s="28"/>
      <c r="U30" s="28"/>
      <c r="V30" s="34"/>
      <c r="W30" s="34"/>
      <c r="X30" s="34"/>
      <c r="Y30" s="33"/>
      <c r="Z30" s="28"/>
      <c r="AA30" s="28"/>
      <c r="AB30" s="28"/>
      <c r="AC30" s="28"/>
      <c r="AD30" s="30"/>
      <c r="AE30" s="25"/>
      <c r="AG30" s="32"/>
      <c r="AJ30" s="32"/>
      <c r="AK30" s="11"/>
      <c r="AL30" s="11"/>
      <c r="AM30" s="11"/>
      <c r="AN30" s="11"/>
      <c r="AO30" s="148" t="s">
        <v>306</v>
      </c>
      <c r="AP30" s="134" t="s">
        <v>83</v>
      </c>
      <c r="AQ30" s="150">
        <v>80073</v>
      </c>
      <c r="AR30" s="135">
        <v>40201</v>
      </c>
      <c r="AS30" s="134" t="s">
        <v>83</v>
      </c>
      <c r="AT30" s="151" t="s">
        <v>79</v>
      </c>
      <c r="AU30" s="151">
        <v>40250</v>
      </c>
      <c r="AV30" s="151">
        <v>350</v>
      </c>
      <c r="AW30" s="151">
        <v>9999</v>
      </c>
      <c r="AX30" s="151">
        <v>204000</v>
      </c>
      <c r="AY30" s="151">
        <v>9999</v>
      </c>
      <c r="AZ30" s="151">
        <v>12</v>
      </c>
      <c r="BA30" s="10">
        <v>43617</v>
      </c>
    </row>
    <row r="31" spans="1:55" ht="18.75" customHeight="1" x14ac:dyDescent="0.3">
      <c r="S31" s="21"/>
      <c r="T31" s="25"/>
      <c r="U31" s="25"/>
      <c r="V31" s="31"/>
      <c r="W31" s="31"/>
      <c r="X31" s="31"/>
      <c r="Y31" s="30"/>
      <c r="Z31" s="25"/>
      <c r="AA31" s="25"/>
      <c r="AB31" s="25"/>
      <c r="AC31" s="25"/>
      <c r="AD31" s="30"/>
      <c r="AE31" s="25"/>
      <c r="AJ31" s="11"/>
      <c r="AK31" s="11"/>
      <c r="AL31" s="11"/>
      <c r="AM31" s="11"/>
      <c r="AN31" s="11"/>
      <c r="AO31" s="148" t="s">
        <v>307</v>
      </c>
      <c r="AP31" s="134" t="s">
        <v>88</v>
      </c>
      <c r="AQ31" s="150">
        <v>70054</v>
      </c>
      <c r="AR31" s="135">
        <v>34501</v>
      </c>
      <c r="AS31" s="134" t="s">
        <v>88</v>
      </c>
      <c r="AT31" s="151" t="s">
        <v>79</v>
      </c>
      <c r="AU31" s="151">
        <v>40257</v>
      </c>
      <c r="AV31" s="151">
        <v>251</v>
      </c>
      <c r="AW31" s="151">
        <v>9999</v>
      </c>
      <c r="AX31" s="151">
        <v>204000</v>
      </c>
      <c r="AY31" s="151">
        <v>9999</v>
      </c>
      <c r="AZ31" s="151">
        <v>12</v>
      </c>
      <c r="BA31" s="10">
        <v>43618</v>
      </c>
    </row>
    <row r="32" spans="1:55" ht="18.75" customHeight="1" x14ac:dyDescent="0.3">
      <c r="S32" s="21"/>
      <c r="V32" s="20"/>
      <c r="W32" s="20"/>
      <c r="X32" s="20"/>
      <c r="Y32" s="9"/>
      <c r="AC32" s="25"/>
      <c r="AD32" s="30"/>
      <c r="AE32" s="25"/>
      <c r="AJ32" s="11"/>
      <c r="AK32" s="11"/>
      <c r="AL32" s="11"/>
      <c r="AM32" s="11"/>
      <c r="AN32" s="11"/>
      <c r="AO32" s="148" t="s">
        <v>308</v>
      </c>
      <c r="AP32" s="134" t="s">
        <v>88</v>
      </c>
      <c r="AQ32" s="150">
        <v>70054</v>
      </c>
      <c r="AR32" s="135">
        <v>45501</v>
      </c>
      <c r="AS32" s="134" t="s">
        <v>88</v>
      </c>
      <c r="AT32" s="151" t="s">
        <v>79</v>
      </c>
      <c r="AU32" s="151">
        <v>40254</v>
      </c>
      <c r="AV32" s="151">
        <v>251</v>
      </c>
      <c r="AW32" s="151">
        <v>9999</v>
      </c>
      <c r="AX32" s="151">
        <v>204000</v>
      </c>
      <c r="AY32" s="151">
        <v>9999</v>
      </c>
      <c r="AZ32" s="151">
        <v>12</v>
      </c>
      <c r="BA32" s="10">
        <v>43619</v>
      </c>
    </row>
    <row r="33" spans="2:55" s="3" customFormat="1" ht="18.75" customHeight="1" x14ac:dyDescent="0.3">
      <c r="B33" s="9"/>
      <c r="C33" s="8"/>
      <c r="D33" s="9"/>
      <c r="E33" s="8"/>
      <c r="F33" s="1"/>
      <c r="G33" s="1"/>
      <c r="H33" s="1"/>
      <c r="I33" s="1"/>
      <c r="J33" s="1"/>
      <c r="K33" s="1"/>
      <c r="L33" s="1"/>
      <c r="M33" s="1"/>
      <c r="N33" s="1"/>
      <c r="O33" s="1"/>
      <c r="P33" s="1"/>
      <c r="Q33" s="1"/>
      <c r="R33" s="1"/>
      <c r="S33" s="21"/>
      <c r="T33" s="1"/>
      <c r="U33" s="1"/>
      <c r="V33" s="20"/>
      <c r="W33" s="20"/>
      <c r="X33" s="20"/>
      <c r="Y33" s="9"/>
      <c r="Z33" s="1"/>
      <c r="AA33" s="1"/>
      <c r="AB33" s="1"/>
      <c r="AC33" s="25"/>
      <c r="AD33" s="30"/>
      <c r="AE33" s="25"/>
      <c r="AF33" s="1"/>
      <c r="AG33" s="1"/>
      <c r="AH33" s="1"/>
      <c r="AI33" s="1"/>
      <c r="AJ33" s="11"/>
      <c r="AK33" s="11"/>
      <c r="AL33" s="11"/>
      <c r="AM33" s="11"/>
      <c r="AN33" s="11"/>
      <c r="AO33" s="148" t="s">
        <v>309</v>
      </c>
      <c r="AP33" s="134" t="s">
        <v>88</v>
      </c>
      <c r="AQ33" s="150">
        <v>70054</v>
      </c>
      <c r="AR33" s="135">
        <v>4001</v>
      </c>
      <c r="AS33" s="134" t="s">
        <v>88</v>
      </c>
      <c r="AT33" s="151" t="s">
        <v>79</v>
      </c>
      <c r="AU33" s="151">
        <v>40253</v>
      </c>
      <c r="AV33" s="151">
        <v>251</v>
      </c>
      <c r="AW33" s="151">
        <v>9999</v>
      </c>
      <c r="AX33" s="151">
        <v>204000</v>
      </c>
      <c r="AY33" s="151">
        <v>9999</v>
      </c>
      <c r="AZ33" s="151">
        <v>12</v>
      </c>
      <c r="BA33" s="10">
        <v>43620</v>
      </c>
      <c r="BC33" s="2"/>
    </row>
    <row r="34" spans="2:55" s="3" customFormat="1" ht="18.75" customHeight="1" x14ac:dyDescent="0.3">
      <c r="B34" s="9"/>
      <c r="C34" s="8"/>
      <c r="D34" s="9"/>
      <c r="E34" s="8"/>
      <c r="F34" s="1"/>
      <c r="G34" s="1"/>
      <c r="H34" s="1"/>
      <c r="I34" s="1"/>
      <c r="J34" s="1"/>
      <c r="K34" s="1"/>
      <c r="L34" s="1"/>
      <c r="M34" s="1"/>
      <c r="N34" s="1"/>
      <c r="O34" s="1"/>
      <c r="P34" s="1"/>
      <c r="Q34" s="1"/>
      <c r="R34" s="1"/>
      <c r="S34" s="21"/>
      <c r="T34" s="1"/>
      <c r="U34" s="1"/>
      <c r="V34" s="20"/>
      <c r="W34" s="20"/>
      <c r="X34" s="20"/>
      <c r="Y34" s="9"/>
      <c r="Z34" s="1"/>
      <c r="AA34" s="1"/>
      <c r="AB34" s="1"/>
      <c r="AC34" s="25"/>
      <c r="AD34" s="30"/>
      <c r="AE34" s="25"/>
      <c r="AF34" s="1"/>
      <c r="AG34" s="1"/>
      <c r="AH34" s="1"/>
      <c r="AI34" s="1"/>
      <c r="AJ34" s="11"/>
      <c r="AK34" s="11"/>
      <c r="AL34" s="11"/>
      <c r="AM34" s="11"/>
      <c r="AN34" s="11"/>
      <c r="AO34" s="148" t="s">
        <v>310</v>
      </c>
      <c r="AP34" s="134" t="s">
        <v>88</v>
      </c>
      <c r="AQ34" s="150">
        <v>70054</v>
      </c>
      <c r="AR34" s="135">
        <v>21201</v>
      </c>
      <c r="AS34" s="134" t="s">
        <v>88</v>
      </c>
      <c r="AT34" s="151" t="s">
        <v>79</v>
      </c>
      <c r="AU34" s="151">
        <v>40252</v>
      </c>
      <c r="AV34" s="151">
        <v>251</v>
      </c>
      <c r="AW34" s="151">
        <v>9999</v>
      </c>
      <c r="AX34" s="151">
        <v>204000</v>
      </c>
      <c r="AY34" s="151">
        <v>9999</v>
      </c>
      <c r="AZ34" s="151">
        <v>12</v>
      </c>
      <c r="BA34" s="10">
        <v>43621</v>
      </c>
      <c r="BC34" s="2"/>
    </row>
    <row r="35" spans="2:55" s="3" customFormat="1" ht="18.75" customHeight="1" x14ac:dyDescent="0.3">
      <c r="B35" s="9"/>
      <c r="C35" s="8"/>
      <c r="D35" s="9"/>
      <c r="E35" s="8"/>
      <c r="F35" s="1"/>
      <c r="G35" s="1"/>
      <c r="H35" s="1"/>
      <c r="I35" s="1"/>
      <c r="J35" s="1"/>
      <c r="K35" s="1"/>
      <c r="L35" s="1"/>
      <c r="M35" s="1"/>
      <c r="N35" s="1"/>
      <c r="O35" s="1"/>
      <c r="P35" s="1"/>
      <c r="Q35" s="1"/>
      <c r="R35" s="1"/>
      <c r="S35" s="21"/>
      <c r="T35" s="1"/>
      <c r="U35" s="1"/>
      <c r="V35" s="20"/>
      <c r="W35" s="20"/>
      <c r="X35" s="20"/>
      <c r="Y35" s="9"/>
      <c r="Z35" s="1"/>
      <c r="AA35" s="1"/>
      <c r="AB35" s="1"/>
      <c r="AC35" s="25"/>
      <c r="AD35" s="30"/>
      <c r="AE35" s="25"/>
      <c r="AF35" s="1"/>
      <c r="AG35" s="1"/>
      <c r="AH35" s="1"/>
      <c r="AI35" s="1"/>
      <c r="AJ35" s="11"/>
      <c r="AK35" s="11"/>
      <c r="AL35" s="11"/>
      <c r="AM35" s="11"/>
      <c r="AN35" s="11"/>
      <c r="AO35" s="148" t="s">
        <v>311</v>
      </c>
      <c r="AP35" s="134" t="s">
        <v>88</v>
      </c>
      <c r="AQ35" s="150">
        <v>70054</v>
      </c>
      <c r="AR35" s="135">
        <v>28001</v>
      </c>
      <c r="AS35" s="134" t="s">
        <v>88</v>
      </c>
      <c r="AT35" s="151" t="s">
        <v>79</v>
      </c>
      <c r="AU35" s="151">
        <v>40251</v>
      </c>
      <c r="AV35" s="151">
        <v>251</v>
      </c>
      <c r="AW35" s="151">
        <v>9999</v>
      </c>
      <c r="AX35" s="151">
        <v>204000</v>
      </c>
      <c r="AY35" s="151">
        <v>9999</v>
      </c>
      <c r="AZ35" s="151">
        <v>12</v>
      </c>
      <c r="BA35" s="10">
        <v>43622</v>
      </c>
      <c r="BC35" s="2"/>
    </row>
    <row r="36" spans="2:55" s="3" customFormat="1" ht="18.75" customHeight="1" x14ac:dyDescent="0.3">
      <c r="B36" s="9"/>
      <c r="C36" s="8"/>
      <c r="D36" s="9"/>
      <c r="E36" s="8"/>
      <c r="F36" s="1"/>
      <c r="G36" s="1"/>
      <c r="H36" s="1"/>
      <c r="I36" s="1"/>
      <c r="J36" s="1"/>
      <c r="K36" s="1"/>
      <c r="L36" s="1"/>
      <c r="M36" s="1"/>
      <c r="N36" s="1"/>
      <c r="O36" s="1"/>
      <c r="P36" s="1"/>
      <c r="Q36" s="1"/>
      <c r="R36" s="1"/>
      <c r="S36" s="21"/>
      <c r="T36" s="1"/>
      <c r="U36" s="1"/>
      <c r="V36" s="20"/>
      <c r="W36" s="20"/>
      <c r="X36" s="20"/>
      <c r="Y36" s="9"/>
      <c r="Z36" s="1"/>
      <c r="AA36" s="1"/>
      <c r="AB36" s="1"/>
      <c r="AC36" s="1"/>
      <c r="AD36" s="8"/>
      <c r="AE36" s="1"/>
      <c r="AF36" s="1"/>
      <c r="AG36" s="1"/>
      <c r="AH36" s="1"/>
      <c r="AI36" s="1"/>
      <c r="AJ36" s="11"/>
      <c r="AK36" s="11"/>
      <c r="AL36" s="11"/>
      <c r="AM36" s="11"/>
      <c r="AN36" s="11"/>
      <c r="AO36" s="148" t="s">
        <v>312</v>
      </c>
      <c r="AP36" s="134" t="s">
        <v>71</v>
      </c>
      <c r="AQ36" s="150">
        <v>75012</v>
      </c>
      <c r="AR36" s="135">
        <v>50901</v>
      </c>
      <c r="AS36" s="134" t="s">
        <v>71</v>
      </c>
      <c r="AT36" s="151" t="s">
        <v>61</v>
      </c>
      <c r="AU36" s="151">
        <v>40081</v>
      </c>
      <c r="AV36" s="151">
        <v>300</v>
      </c>
      <c r="AW36" s="151">
        <v>9999</v>
      </c>
      <c r="AX36" s="151">
        <v>202000</v>
      </c>
      <c r="AY36" s="151">
        <v>9999</v>
      </c>
      <c r="AZ36" s="151">
        <v>12</v>
      </c>
      <c r="BA36" s="10">
        <v>43623</v>
      </c>
      <c r="BC36" s="2"/>
    </row>
    <row r="37" spans="2:55" s="3" customFormat="1" ht="18.75" customHeight="1" x14ac:dyDescent="0.3">
      <c r="B37" s="9"/>
      <c r="C37" s="8"/>
      <c r="D37" s="9"/>
      <c r="E37" s="8"/>
      <c r="F37" s="1"/>
      <c r="G37" s="1"/>
      <c r="H37" s="1"/>
      <c r="I37" s="1"/>
      <c r="J37" s="1"/>
      <c r="K37" s="1"/>
      <c r="L37" s="1"/>
      <c r="M37" s="1"/>
      <c r="N37" s="1"/>
      <c r="O37" s="1"/>
      <c r="P37" s="1"/>
      <c r="Q37" s="1"/>
      <c r="R37" s="1"/>
      <c r="S37" s="21"/>
      <c r="T37" s="1"/>
      <c r="U37" s="1"/>
      <c r="V37" s="20"/>
      <c r="W37" s="20"/>
      <c r="X37" s="20"/>
      <c r="Y37" s="9"/>
      <c r="Z37" s="1"/>
      <c r="AA37" s="1"/>
      <c r="AB37" s="1"/>
      <c r="AC37" s="1"/>
      <c r="AD37" s="8"/>
      <c r="AE37" s="1"/>
      <c r="AF37" s="1"/>
      <c r="AG37" s="1"/>
      <c r="AH37" s="1"/>
      <c r="AI37" s="1"/>
      <c r="AJ37" s="11"/>
      <c r="AK37" s="11"/>
      <c r="AL37" s="11"/>
      <c r="AM37" s="11"/>
      <c r="AN37" s="11"/>
      <c r="AO37" s="148" t="s">
        <v>313</v>
      </c>
      <c r="AP37" s="134" t="s">
        <v>71</v>
      </c>
      <c r="AQ37" s="150">
        <v>75012</v>
      </c>
      <c r="AR37" s="135">
        <v>67501</v>
      </c>
      <c r="AS37" s="134" t="s">
        <v>71</v>
      </c>
      <c r="AT37" s="151" t="s">
        <v>61</v>
      </c>
      <c r="AU37" s="151">
        <v>40083</v>
      </c>
      <c r="AV37" s="151">
        <v>300</v>
      </c>
      <c r="AW37" s="151">
        <v>9999</v>
      </c>
      <c r="AX37" s="151">
        <v>202000</v>
      </c>
      <c r="AY37" s="151">
        <v>9999</v>
      </c>
      <c r="AZ37" s="151">
        <v>12</v>
      </c>
      <c r="BA37" s="10">
        <v>43624</v>
      </c>
      <c r="BC37" s="2"/>
    </row>
    <row r="38" spans="2:55" s="3" customFormat="1" ht="18.75" customHeight="1" x14ac:dyDescent="0.3">
      <c r="B38" s="9"/>
      <c r="C38" s="8"/>
      <c r="D38" s="9"/>
      <c r="E38" s="8"/>
      <c r="F38" s="1"/>
      <c r="G38" s="1"/>
      <c r="H38" s="1"/>
      <c r="I38" s="1"/>
      <c r="J38" s="1"/>
      <c r="K38" s="1"/>
      <c r="L38" s="1"/>
      <c r="M38" s="1"/>
      <c r="N38" s="1"/>
      <c r="O38" s="1"/>
      <c r="P38" s="1"/>
      <c r="Q38" s="1"/>
      <c r="R38" s="1"/>
      <c r="S38" s="21"/>
      <c r="T38" s="1"/>
      <c r="U38" s="1"/>
      <c r="V38" s="20"/>
      <c r="W38" s="20"/>
      <c r="X38" s="20"/>
      <c r="Y38" s="9"/>
      <c r="Z38" s="1"/>
      <c r="AA38" s="1"/>
      <c r="AB38" s="1"/>
      <c r="AC38" s="1"/>
      <c r="AD38" s="8"/>
      <c r="AE38" s="1"/>
      <c r="AF38" s="1"/>
      <c r="AG38" s="1"/>
      <c r="AH38" s="1"/>
      <c r="AI38" s="1"/>
      <c r="AJ38" s="11"/>
      <c r="AK38" s="11"/>
      <c r="AL38" s="11"/>
      <c r="AM38" s="11"/>
      <c r="AN38" s="11"/>
      <c r="AO38" s="148" t="s">
        <v>314</v>
      </c>
      <c r="AP38" s="134" t="s">
        <v>71</v>
      </c>
      <c r="AQ38" s="150">
        <v>75012</v>
      </c>
      <c r="AR38" s="135">
        <v>17101</v>
      </c>
      <c r="AS38" s="134" t="s">
        <v>71</v>
      </c>
      <c r="AT38" s="151" t="s">
        <v>61</v>
      </c>
      <c r="AU38" s="151">
        <v>40080</v>
      </c>
      <c r="AV38" s="151">
        <v>300</v>
      </c>
      <c r="AW38" s="151">
        <v>9999</v>
      </c>
      <c r="AX38" s="151">
        <v>202000</v>
      </c>
      <c r="AY38" s="151">
        <v>9999</v>
      </c>
      <c r="AZ38" s="151">
        <v>12</v>
      </c>
      <c r="BA38" s="10">
        <v>43625</v>
      </c>
      <c r="BC38" s="2"/>
    </row>
    <row r="39" spans="2:55" s="3" customFormat="1" ht="18.75" customHeight="1" x14ac:dyDescent="0.3">
      <c r="B39" s="9"/>
      <c r="C39" s="8"/>
      <c r="D39" s="9"/>
      <c r="E39" s="8"/>
      <c r="F39" s="1"/>
      <c r="G39" s="1"/>
      <c r="H39" s="1"/>
      <c r="I39" s="1"/>
      <c r="J39" s="1"/>
      <c r="K39" s="1"/>
      <c r="L39" s="1"/>
      <c r="M39" s="1"/>
      <c r="N39" s="1"/>
      <c r="O39" s="1"/>
      <c r="P39" s="1"/>
      <c r="Q39" s="1"/>
      <c r="R39" s="1"/>
      <c r="S39" s="21"/>
      <c r="T39" s="1"/>
      <c r="U39" s="1"/>
      <c r="V39" s="20"/>
      <c r="W39" s="20"/>
      <c r="X39" s="20"/>
      <c r="Y39" s="9"/>
      <c r="Z39" s="1"/>
      <c r="AA39" s="1"/>
      <c r="AB39" s="1"/>
      <c r="AC39" s="1"/>
      <c r="AD39" s="8"/>
      <c r="AE39" s="1"/>
      <c r="AF39" s="1"/>
      <c r="AG39" s="1"/>
      <c r="AH39" s="1"/>
      <c r="AI39" s="1"/>
      <c r="AJ39" s="11"/>
      <c r="AK39" s="11"/>
      <c r="AL39" s="11"/>
      <c r="AM39" s="11"/>
      <c r="AN39" s="11"/>
      <c r="AO39" s="148" t="s">
        <v>315</v>
      </c>
      <c r="AP39" s="134" t="s">
        <v>64</v>
      </c>
      <c r="AQ39" s="150">
        <v>75070</v>
      </c>
      <c r="AR39" s="135">
        <v>14801</v>
      </c>
      <c r="AS39" s="134" t="s">
        <v>64</v>
      </c>
      <c r="AT39" s="151" t="s">
        <v>61</v>
      </c>
      <c r="AU39" s="151">
        <v>40082</v>
      </c>
      <c r="AV39" s="151">
        <v>300</v>
      </c>
      <c r="AW39" s="151">
        <v>9999</v>
      </c>
      <c r="AX39" s="151">
        <v>202000</v>
      </c>
      <c r="AY39" s="151">
        <v>9999</v>
      </c>
      <c r="AZ39" s="151">
        <v>12</v>
      </c>
      <c r="BA39" s="10">
        <v>43626</v>
      </c>
      <c r="BC39" s="2"/>
    </row>
    <row r="40" spans="2:55" s="3" customFormat="1" ht="18.75" customHeight="1" x14ac:dyDescent="0.3">
      <c r="B40" s="9"/>
      <c r="C40" s="8"/>
      <c r="D40" s="9"/>
      <c r="E40" s="8"/>
      <c r="F40" s="1"/>
      <c r="G40" s="1"/>
      <c r="H40" s="1"/>
      <c r="I40" s="1"/>
      <c r="J40" s="1"/>
      <c r="K40" s="1"/>
      <c r="L40" s="1"/>
      <c r="M40" s="1"/>
      <c r="N40" s="1"/>
      <c r="O40" s="1"/>
      <c r="P40" s="1"/>
      <c r="Q40" s="1"/>
      <c r="R40" s="1"/>
      <c r="S40" s="21"/>
      <c r="T40" s="1"/>
      <c r="U40" s="1"/>
      <c r="V40" s="20"/>
      <c r="W40" s="20"/>
      <c r="X40" s="20"/>
      <c r="Y40" s="9"/>
      <c r="Z40" s="1"/>
      <c r="AA40" s="1"/>
      <c r="AB40" s="1"/>
      <c r="AC40" s="1"/>
      <c r="AD40" s="8"/>
      <c r="AE40" s="1"/>
      <c r="AF40" s="1"/>
      <c r="AG40" s="1"/>
      <c r="AH40" s="1"/>
      <c r="AI40" s="1"/>
      <c r="AJ40" s="11"/>
      <c r="AK40" s="11"/>
      <c r="AL40" s="11"/>
      <c r="AM40" s="11"/>
      <c r="AN40" s="11"/>
      <c r="AO40" s="148" t="s">
        <v>316</v>
      </c>
      <c r="AP40" s="134" t="s">
        <v>68</v>
      </c>
      <c r="AQ40" s="150">
        <v>75056</v>
      </c>
      <c r="AR40" s="135">
        <v>41701</v>
      </c>
      <c r="AS40" s="134" t="s">
        <v>68</v>
      </c>
      <c r="AT40" s="151" t="s">
        <v>61</v>
      </c>
      <c r="AU40" s="151">
        <v>40086</v>
      </c>
      <c r="AV40" s="151">
        <v>300</v>
      </c>
      <c r="AW40" s="151">
        <v>9999</v>
      </c>
      <c r="AX40" s="151">
        <v>202000</v>
      </c>
      <c r="AY40" s="151">
        <v>9999</v>
      </c>
      <c r="AZ40" s="151">
        <v>12</v>
      </c>
      <c r="BA40" s="10">
        <v>43627</v>
      </c>
      <c r="BC40" s="2"/>
    </row>
    <row r="41" spans="2:55" s="3" customFormat="1" ht="18.75" customHeight="1" x14ac:dyDescent="0.3">
      <c r="B41" s="9"/>
      <c r="C41" s="8"/>
      <c r="D41" s="9"/>
      <c r="E41" s="8"/>
      <c r="F41" s="1"/>
      <c r="G41" s="1"/>
      <c r="H41" s="1"/>
      <c r="I41" s="1"/>
      <c r="J41" s="1"/>
      <c r="K41" s="1"/>
      <c r="L41" s="1"/>
      <c r="M41" s="1"/>
      <c r="N41" s="1"/>
      <c r="O41" s="1"/>
      <c r="P41" s="1"/>
      <c r="Q41" s="1"/>
      <c r="R41" s="1"/>
      <c r="S41" s="21"/>
      <c r="T41" s="1"/>
      <c r="U41" s="1"/>
      <c r="V41" s="20"/>
      <c r="W41" s="20"/>
      <c r="X41" s="20"/>
      <c r="Y41" s="9"/>
      <c r="Z41" s="1"/>
      <c r="AA41" s="1"/>
      <c r="AB41" s="1"/>
      <c r="AC41" s="1"/>
      <c r="AD41" s="8"/>
      <c r="AE41" s="1"/>
      <c r="AF41" s="1"/>
      <c r="AG41" s="1"/>
      <c r="AH41" s="1"/>
      <c r="AI41" s="1"/>
      <c r="AJ41" s="11"/>
      <c r="AK41" s="11"/>
      <c r="AL41" s="11"/>
      <c r="AM41" s="11"/>
      <c r="AN41" s="11"/>
      <c r="AO41" s="148" t="s">
        <v>317</v>
      </c>
      <c r="AP41" s="134" t="s">
        <v>318</v>
      </c>
      <c r="AQ41" s="150">
        <v>75126</v>
      </c>
      <c r="AR41" s="135">
        <v>42801</v>
      </c>
      <c r="AS41" s="134" t="s">
        <v>318</v>
      </c>
      <c r="AT41" s="151" t="s">
        <v>61</v>
      </c>
      <c r="AU41" s="151">
        <v>40084</v>
      </c>
      <c r="AV41" s="151">
        <v>300</v>
      </c>
      <c r="AW41" s="151">
        <v>9999</v>
      </c>
      <c r="AX41" s="151">
        <v>202000</v>
      </c>
      <c r="AY41" s="151">
        <v>9999</v>
      </c>
      <c r="AZ41" s="151">
        <v>12</v>
      </c>
      <c r="BA41" s="10">
        <v>43628</v>
      </c>
      <c r="BC41" s="2"/>
    </row>
    <row r="42" spans="2:55" s="3" customFormat="1" ht="18.75" customHeight="1" x14ac:dyDescent="0.3">
      <c r="B42" s="9"/>
      <c r="C42" s="8"/>
      <c r="D42" s="9"/>
      <c r="E42" s="8"/>
      <c r="F42" s="1"/>
      <c r="G42" s="1"/>
      <c r="H42" s="1"/>
      <c r="I42" s="1"/>
      <c r="J42" s="1"/>
      <c r="K42" s="1"/>
      <c r="L42" s="1"/>
      <c r="M42" s="1"/>
      <c r="N42" s="1"/>
      <c r="O42" s="1"/>
      <c r="P42" s="1"/>
      <c r="Q42" s="1"/>
      <c r="R42" s="1"/>
      <c r="S42" s="21"/>
      <c r="T42" s="1"/>
      <c r="U42" s="1"/>
      <c r="V42" s="20"/>
      <c r="W42" s="20"/>
      <c r="X42" s="20"/>
      <c r="Y42" s="9"/>
      <c r="Z42" s="1"/>
      <c r="AA42" s="1"/>
      <c r="AB42" s="1"/>
      <c r="AC42" s="1"/>
      <c r="AD42" s="8"/>
      <c r="AE42" s="1"/>
      <c r="AF42" s="1"/>
      <c r="AG42" s="1"/>
      <c r="AH42" s="1"/>
      <c r="AI42" s="1"/>
      <c r="AJ42" s="11"/>
      <c r="AK42" s="11"/>
      <c r="AL42" s="11"/>
      <c r="AM42" s="11"/>
      <c r="AN42" s="11"/>
      <c r="AO42" s="148" t="s">
        <v>66</v>
      </c>
      <c r="AP42" s="134" t="s">
        <v>66</v>
      </c>
      <c r="AQ42" s="150">
        <v>75060</v>
      </c>
      <c r="AR42" s="135">
        <v>42101</v>
      </c>
      <c r="AS42" s="134" t="s">
        <v>66</v>
      </c>
      <c r="AT42" s="151" t="s">
        <v>61</v>
      </c>
      <c r="AU42" s="151">
        <v>40085</v>
      </c>
      <c r="AV42" s="151">
        <v>300</v>
      </c>
      <c r="AW42" s="151">
        <v>9999</v>
      </c>
      <c r="AX42" s="151">
        <v>202000</v>
      </c>
      <c r="AY42" s="151">
        <v>9999</v>
      </c>
      <c r="AZ42" s="151">
        <v>12</v>
      </c>
      <c r="BA42" s="10">
        <v>43629</v>
      </c>
      <c r="BC42" s="2"/>
    </row>
    <row r="43" spans="2:55" s="3" customFormat="1" ht="18.75" customHeight="1" x14ac:dyDescent="0.3">
      <c r="B43" s="9"/>
      <c r="C43" s="8"/>
      <c r="D43" s="9"/>
      <c r="E43" s="8"/>
      <c r="F43" s="1"/>
      <c r="G43" s="1"/>
      <c r="H43" s="1"/>
      <c r="I43" s="1"/>
      <c r="J43" s="1"/>
      <c r="K43" s="1"/>
      <c r="L43" s="1"/>
      <c r="M43" s="1"/>
      <c r="N43" s="1"/>
      <c r="O43" s="1"/>
      <c r="P43" s="1"/>
      <c r="Q43" s="1"/>
      <c r="R43" s="1"/>
      <c r="S43" s="21"/>
      <c r="T43" s="1"/>
      <c r="U43" s="1"/>
      <c r="V43" s="20"/>
      <c r="W43" s="20"/>
      <c r="X43" s="20"/>
      <c r="Y43" s="9"/>
      <c r="Z43" s="1"/>
      <c r="AA43" s="1"/>
      <c r="AB43" s="1"/>
      <c r="AC43" s="1"/>
      <c r="AD43" s="8"/>
      <c r="AE43" s="1"/>
      <c r="AF43" s="1"/>
      <c r="AG43" s="1"/>
      <c r="AH43" s="1"/>
      <c r="AI43" s="1"/>
      <c r="AJ43" s="11"/>
      <c r="AK43" s="11"/>
      <c r="AL43" s="11"/>
      <c r="AM43" s="11"/>
      <c r="AN43" s="11"/>
      <c r="AO43" s="148" t="s">
        <v>319</v>
      </c>
      <c r="AP43" s="134" t="s">
        <v>331</v>
      </c>
      <c r="AQ43" s="150">
        <v>60023</v>
      </c>
      <c r="AR43" s="135">
        <v>51001</v>
      </c>
      <c r="AS43" s="134" t="s">
        <v>331</v>
      </c>
      <c r="AT43" s="151" t="s">
        <v>35</v>
      </c>
      <c r="AU43" s="151">
        <v>40203</v>
      </c>
      <c r="AV43" s="151">
        <v>200</v>
      </c>
      <c r="AW43" s="151">
        <v>9999</v>
      </c>
      <c r="AX43" s="151">
        <v>203000</v>
      </c>
      <c r="AY43" s="151">
        <v>9999</v>
      </c>
      <c r="AZ43" s="151">
        <v>12</v>
      </c>
      <c r="BA43" s="10">
        <v>43630</v>
      </c>
      <c r="BC43" s="2"/>
    </row>
    <row r="44" spans="2:55" s="3" customFormat="1" ht="18.75" customHeight="1" x14ac:dyDescent="0.3">
      <c r="B44" s="9"/>
      <c r="C44" s="8"/>
      <c r="D44" s="9"/>
      <c r="E44" s="8"/>
      <c r="F44" s="1"/>
      <c r="G44" s="1"/>
      <c r="H44" s="1"/>
      <c r="I44" s="1"/>
      <c r="J44" s="1"/>
      <c r="K44" s="1"/>
      <c r="L44" s="1"/>
      <c r="M44" s="1"/>
      <c r="N44" s="1"/>
      <c r="O44" s="1"/>
      <c r="P44" s="1"/>
      <c r="Q44" s="1"/>
      <c r="R44" s="1"/>
      <c r="S44" s="21"/>
      <c r="T44" s="1"/>
      <c r="U44" s="1"/>
      <c r="V44" s="20"/>
      <c r="W44" s="20"/>
      <c r="X44" s="20"/>
      <c r="Y44" s="9"/>
      <c r="Z44" s="1"/>
      <c r="AA44" s="1"/>
      <c r="AB44" s="1"/>
      <c r="AC44" s="1"/>
      <c r="AD44" s="8"/>
      <c r="AE44" s="1"/>
      <c r="AF44" s="1"/>
      <c r="AG44" s="1"/>
      <c r="AH44" s="1"/>
      <c r="AI44" s="1"/>
      <c r="AJ44" s="11"/>
      <c r="AK44" s="11"/>
      <c r="AL44" s="11"/>
      <c r="AM44" s="11"/>
      <c r="AN44" s="11"/>
      <c r="AO44" s="148" t="s">
        <v>320</v>
      </c>
      <c r="AP44" s="134" t="s">
        <v>331</v>
      </c>
      <c r="AQ44" s="150">
        <v>60023</v>
      </c>
      <c r="AR44" s="135">
        <v>59501</v>
      </c>
      <c r="AS44" s="134" t="s">
        <v>331</v>
      </c>
      <c r="AT44" s="151" t="s">
        <v>35</v>
      </c>
      <c r="AU44" s="151">
        <v>40204</v>
      </c>
      <c r="AV44" s="151">
        <v>200</v>
      </c>
      <c r="AW44" s="151">
        <v>9999</v>
      </c>
      <c r="AX44" s="151">
        <v>203000</v>
      </c>
      <c r="AY44" s="151">
        <v>9999</v>
      </c>
      <c r="AZ44" s="151">
        <v>12</v>
      </c>
      <c r="BA44" s="10">
        <v>43631</v>
      </c>
      <c r="BC44" s="2"/>
    </row>
    <row r="45" spans="2:55" s="3" customFormat="1" ht="18.75" customHeight="1" x14ac:dyDescent="0.3">
      <c r="B45" s="9"/>
      <c r="C45" s="8"/>
      <c r="D45" s="9"/>
      <c r="E45" s="8"/>
      <c r="F45" s="1"/>
      <c r="G45" s="1"/>
      <c r="H45" s="1"/>
      <c r="I45" s="1"/>
      <c r="J45" s="1"/>
      <c r="K45" s="1"/>
      <c r="L45" s="1"/>
      <c r="M45" s="1"/>
      <c r="N45" s="1"/>
      <c r="O45" s="1"/>
      <c r="P45" s="1"/>
      <c r="Q45" s="1"/>
      <c r="R45" s="1"/>
      <c r="S45" s="21"/>
      <c r="T45" s="1"/>
      <c r="U45" s="1"/>
      <c r="V45" s="20"/>
      <c r="W45" s="20"/>
      <c r="X45" s="20"/>
      <c r="Y45" s="9"/>
      <c r="Z45" s="1"/>
      <c r="AA45" s="1"/>
      <c r="AB45" s="1"/>
      <c r="AC45" s="1"/>
      <c r="AD45" s="8"/>
      <c r="AE45" s="1"/>
      <c r="AF45" s="1"/>
      <c r="AG45" s="1"/>
      <c r="AH45" s="1"/>
      <c r="AI45" s="1"/>
      <c r="AJ45" s="11"/>
      <c r="AK45" s="11"/>
      <c r="AL45" s="11"/>
      <c r="AM45" s="11"/>
      <c r="AN45" s="11"/>
      <c r="AO45" s="148" t="s">
        <v>321</v>
      </c>
      <c r="AP45" s="134" t="s">
        <v>57</v>
      </c>
      <c r="AQ45" s="150">
        <v>10060</v>
      </c>
      <c r="AR45" s="135">
        <v>65001</v>
      </c>
      <c r="AS45" s="134" t="s">
        <v>57</v>
      </c>
      <c r="AT45" s="151" t="s">
        <v>35</v>
      </c>
      <c r="AU45" s="151">
        <v>40208</v>
      </c>
      <c r="AV45" s="151">
        <v>100</v>
      </c>
      <c r="AW45" s="151">
        <v>9999</v>
      </c>
      <c r="AX45" s="151">
        <v>203000</v>
      </c>
      <c r="AY45" s="151">
        <v>9999</v>
      </c>
      <c r="AZ45" s="151">
        <v>12</v>
      </c>
      <c r="BA45" s="10">
        <v>43632</v>
      </c>
      <c r="BC45" s="2"/>
    </row>
    <row r="46" spans="2:55" s="3" customFormat="1" ht="18.75" customHeight="1" x14ac:dyDescent="0.3">
      <c r="B46" s="9"/>
      <c r="C46" s="8"/>
      <c r="D46" s="9"/>
      <c r="E46" s="8"/>
      <c r="F46" s="1"/>
      <c r="G46" s="1"/>
      <c r="H46" s="1"/>
      <c r="I46" s="1"/>
      <c r="J46" s="1"/>
      <c r="K46" s="1"/>
      <c r="L46" s="1"/>
      <c r="M46" s="1"/>
      <c r="N46" s="1"/>
      <c r="O46" s="1"/>
      <c r="P46" s="1"/>
      <c r="Q46" s="1"/>
      <c r="R46" s="1"/>
      <c r="S46" s="21"/>
      <c r="T46" s="1"/>
      <c r="U46" s="1"/>
      <c r="V46" s="20"/>
      <c r="W46" s="20"/>
      <c r="X46" s="20"/>
      <c r="Y46" s="9"/>
      <c r="Z46" s="1"/>
      <c r="AA46" s="1"/>
      <c r="AB46" s="1"/>
      <c r="AC46" s="1"/>
      <c r="AD46" s="8"/>
      <c r="AE46" s="1"/>
      <c r="AF46" s="1"/>
      <c r="AG46" s="1"/>
      <c r="AH46" s="1"/>
      <c r="AI46" s="1"/>
      <c r="AJ46" s="11"/>
      <c r="AK46" s="11"/>
      <c r="AL46" s="11"/>
      <c r="AM46" s="11"/>
      <c r="AN46" s="11"/>
      <c r="AO46" s="148" t="s">
        <v>322</v>
      </c>
      <c r="AP46" s="134" t="s">
        <v>36</v>
      </c>
      <c r="AQ46" s="150">
        <v>80109</v>
      </c>
      <c r="AR46" s="135">
        <v>60601</v>
      </c>
      <c r="AS46" s="134" t="s">
        <v>36</v>
      </c>
      <c r="AT46" s="151" t="s">
        <v>35</v>
      </c>
      <c r="AU46" s="151">
        <v>40213</v>
      </c>
      <c r="AV46" s="151">
        <v>100</v>
      </c>
      <c r="AW46" s="151">
        <v>9999</v>
      </c>
      <c r="AX46" s="151">
        <v>203000</v>
      </c>
      <c r="AY46" s="151">
        <v>9999</v>
      </c>
      <c r="AZ46" s="151">
        <v>12</v>
      </c>
      <c r="BA46" s="10">
        <v>43633</v>
      </c>
      <c r="BC46" s="2"/>
    </row>
    <row r="47" spans="2:55" s="3" customFormat="1" ht="18.75" customHeight="1" x14ac:dyDescent="0.3">
      <c r="B47" s="9"/>
      <c r="C47" s="8"/>
      <c r="D47" s="9"/>
      <c r="E47" s="8"/>
      <c r="F47" s="1"/>
      <c r="G47" s="1"/>
      <c r="H47" s="1"/>
      <c r="I47" s="1"/>
      <c r="J47" s="1"/>
      <c r="K47" s="1"/>
      <c r="L47" s="1"/>
      <c r="M47" s="1"/>
      <c r="N47" s="1"/>
      <c r="O47" s="1"/>
      <c r="P47" s="1"/>
      <c r="Q47" s="1"/>
      <c r="R47" s="1"/>
      <c r="S47" s="21"/>
      <c r="T47" s="1"/>
      <c r="U47" s="1"/>
      <c r="V47" s="20"/>
      <c r="W47" s="20"/>
      <c r="X47" s="20"/>
      <c r="Y47" s="9"/>
      <c r="Z47" s="1"/>
      <c r="AA47" s="1"/>
      <c r="AB47" s="1"/>
      <c r="AC47" s="1"/>
      <c r="AD47" s="8"/>
      <c r="AE47" s="1"/>
      <c r="AF47" s="1"/>
      <c r="AG47" s="1"/>
      <c r="AH47" s="1"/>
      <c r="AI47" s="1"/>
      <c r="AJ47" s="11"/>
      <c r="AK47" s="11"/>
      <c r="AL47" s="11"/>
      <c r="AM47" s="11"/>
      <c r="AN47" s="11"/>
      <c r="AO47" s="148" t="s">
        <v>323</v>
      </c>
      <c r="AP47" s="134" t="s">
        <v>36</v>
      </c>
      <c r="AQ47" s="150">
        <v>80109</v>
      </c>
      <c r="AR47" s="135">
        <v>68001</v>
      </c>
      <c r="AS47" s="134" t="s">
        <v>36</v>
      </c>
      <c r="AT47" s="151" t="s">
        <v>35</v>
      </c>
      <c r="AU47" s="151">
        <v>40200</v>
      </c>
      <c r="AV47" s="151">
        <v>100</v>
      </c>
      <c r="AW47" s="151">
        <v>9999</v>
      </c>
      <c r="AX47" s="151">
        <v>203000</v>
      </c>
      <c r="AY47" s="151">
        <v>9999</v>
      </c>
      <c r="AZ47" s="151">
        <v>12</v>
      </c>
      <c r="BA47" s="10">
        <v>43634</v>
      </c>
      <c r="BC47" s="2"/>
    </row>
    <row r="48" spans="2:55" s="3" customFormat="1" ht="18.75" customHeight="1" x14ac:dyDescent="0.3">
      <c r="B48" s="9"/>
      <c r="C48" s="8"/>
      <c r="D48" s="9"/>
      <c r="E48" s="8"/>
      <c r="F48" s="1"/>
      <c r="G48" s="1"/>
      <c r="H48" s="1"/>
      <c r="I48" s="1"/>
      <c r="J48" s="1"/>
      <c r="K48" s="1"/>
      <c r="L48" s="1"/>
      <c r="M48" s="1"/>
      <c r="N48" s="1"/>
      <c r="O48" s="1"/>
      <c r="P48" s="1"/>
      <c r="Q48" s="1"/>
      <c r="R48" s="1"/>
      <c r="S48" s="21"/>
      <c r="T48" s="1"/>
      <c r="U48" s="1"/>
      <c r="V48" s="20"/>
      <c r="W48" s="20"/>
      <c r="X48" s="20"/>
      <c r="Y48" s="9"/>
      <c r="Z48" s="1"/>
      <c r="AA48" s="1"/>
      <c r="AB48" s="1"/>
      <c r="AC48" s="1"/>
      <c r="AD48" s="8"/>
      <c r="AE48" s="1"/>
      <c r="AF48" s="1"/>
      <c r="AG48" s="1"/>
      <c r="AH48" s="1"/>
      <c r="AI48" s="1"/>
      <c r="AJ48" s="11"/>
      <c r="AK48" s="11"/>
      <c r="AL48" s="11"/>
      <c r="AM48" s="11"/>
      <c r="AN48" s="11"/>
      <c r="AO48" s="148" t="s">
        <v>324</v>
      </c>
      <c r="AP48" s="134" t="s">
        <v>36</v>
      </c>
      <c r="AQ48" s="150">
        <v>80109</v>
      </c>
      <c r="AR48" s="135">
        <v>70801</v>
      </c>
      <c r="AS48" s="134" t="s">
        <v>36</v>
      </c>
      <c r="AT48" s="151" t="s">
        <v>35</v>
      </c>
      <c r="AU48" s="151">
        <v>40201</v>
      </c>
      <c r="AV48" s="151">
        <v>100</v>
      </c>
      <c r="AW48" s="151">
        <v>9999</v>
      </c>
      <c r="AX48" s="151">
        <v>203000</v>
      </c>
      <c r="AY48" s="151">
        <v>9999</v>
      </c>
      <c r="AZ48" s="151">
        <v>12</v>
      </c>
      <c r="BA48" s="10">
        <v>43635</v>
      </c>
      <c r="BC48" s="2"/>
    </row>
    <row r="49" spans="2:55" s="3" customFormat="1" ht="18.75" customHeight="1" x14ac:dyDescent="0.3">
      <c r="B49" s="9"/>
      <c r="C49" s="8"/>
      <c r="D49" s="9"/>
      <c r="E49" s="8"/>
      <c r="F49" s="1"/>
      <c r="G49" s="1"/>
      <c r="H49" s="1"/>
      <c r="I49" s="1"/>
      <c r="J49" s="1"/>
      <c r="K49" s="1"/>
      <c r="L49" s="1"/>
      <c r="M49" s="1"/>
      <c r="N49" s="1"/>
      <c r="O49" s="1"/>
      <c r="P49" s="1"/>
      <c r="Q49" s="1"/>
      <c r="R49" s="1"/>
      <c r="S49" s="21"/>
      <c r="T49" s="1"/>
      <c r="U49" s="1"/>
      <c r="V49" s="20"/>
      <c r="W49" s="20"/>
      <c r="X49" s="20"/>
      <c r="Y49" s="9"/>
      <c r="Z49" s="1"/>
      <c r="AA49" s="1"/>
      <c r="AB49" s="1"/>
      <c r="AC49" s="1"/>
      <c r="AD49" s="8"/>
      <c r="AE49" s="1"/>
      <c r="AF49" s="1"/>
      <c r="AG49" s="1"/>
      <c r="AH49" s="1"/>
      <c r="AI49" s="1"/>
      <c r="AJ49" s="11"/>
      <c r="AK49" s="11"/>
      <c r="AL49" s="11"/>
      <c r="AM49" s="11"/>
      <c r="AN49" s="11"/>
      <c r="AO49" s="148" t="s">
        <v>325</v>
      </c>
      <c r="AP49" s="134" t="s">
        <v>36</v>
      </c>
      <c r="AQ49" s="150">
        <v>80109</v>
      </c>
      <c r="AR49" s="135">
        <v>72501</v>
      </c>
      <c r="AS49" s="134" t="s">
        <v>36</v>
      </c>
      <c r="AT49" s="151" t="s">
        <v>35</v>
      </c>
      <c r="AU49" s="151">
        <v>40212</v>
      </c>
      <c r="AV49" s="151">
        <v>100</v>
      </c>
      <c r="AW49" s="151">
        <v>9999</v>
      </c>
      <c r="AX49" s="151">
        <v>203000</v>
      </c>
      <c r="AY49" s="151">
        <v>9999</v>
      </c>
      <c r="AZ49" s="151">
        <v>12</v>
      </c>
      <c r="BA49" s="10">
        <v>43636</v>
      </c>
      <c r="BC49" s="2"/>
    </row>
    <row r="50" spans="2:55" s="3" customFormat="1" ht="18.75" customHeight="1" x14ac:dyDescent="0.3">
      <c r="B50" s="9"/>
      <c r="C50" s="8"/>
      <c r="D50" s="9"/>
      <c r="E50" s="8"/>
      <c r="F50" s="1"/>
      <c r="G50" s="1"/>
      <c r="H50" s="1"/>
      <c r="I50" s="1"/>
      <c r="J50" s="1"/>
      <c r="K50" s="1"/>
      <c r="L50" s="1"/>
      <c r="M50" s="1"/>
      <c r="N50" s="1"/>
      <c r="O50" s="1"/>
      <c r="P50" s="1"/>
      <c r="Q50" s="1"/>
      <c r="R50" s="1"/>
      <c r="S50" s="21"/>
      <c r="T50" s="1"/>
      <c r="U50" s="1"/>
      <c r="V50" s="20"/>
      <c r="W50" s="20"/>
      <c r="X50" s="20"/>
      <c r="Y50" s="9"/>
      <c r="Z50" s="1"/>
      <c r="AA50" s="1"/>
      <c r="AB50" s="1"/>
      <c r="AC50" s="1"/>
      <c r="AD50" s="8"/>
      <c r="AE50" s="1"/>
      <c r="AF50" s="1"/>
      <c r="AG50" s="1"/>
      <c r="AH50" s="1"/>
      <c r="AI50" s="1"/>
      <c r="AJ50" s="11"/>
      <c r="AK50" s="11"/>
      <c r="AL50" s="11"/>
      <c r="AM50" s="11"/>
      <c r="AN50" s="11"/>
      <c r="AO50" s="148" t="s">
        <v>326</v>
      </c>
      <c r="AP50" s="134" t="s">
        <v>36</v>
      </c>
      <c r="AQ50" s="150">
        <v>80109</v>
      </c>
      <c r="AR50" s="135">
        <v>74501</v>
      </c>
      <c r="AS50" s="134" t="s">
        <v>36</v>
      </c>
      <c r="AT50" s="151" t="s">
        <v>35</v>
      </c>
      <c r="AU50" s="151">
        <v>40202</v>
      </c>
      <c r="AV50" s="151">
        <v>100</v>
      </c>
      <c r="AW50" s="151">
        <v>9999</v>
      </c>
      <c r="AX50" s="151">
        <v>203000</v>
      </c>
      <c r="AY50" s="151">
        <v>9999</v>
      </c>
      <c r="AZ50" s="151">
        <v>12</v>
      </c>
      <c r="BA50" s="10">
        <v>43637</v>
      </c>
      <c r="BC50" s="2"/>
    </row>
    <row r="51" spans="2:55" s="3" customFormat="1" ht="18.75" customHeight="1" x14ac:dyDescent="0.3">
      <c r="B51" s="9"/>
      <c r="C51" s="8"/>
      <c r="D51" s="9"/>
      <c r="E51" s="8"/>
      <c r="F51" s="1"/>
      <c r="G51" s="1"/>
      <c r="H51" s="1"/>
      <c r="I51" s="1"/>
      <c r="J51" s="1"/>
      <c r="K51" s="1"/>
      <c r="L51" s="1"/>
      <c r="M51" s="1"/>
      <c r="N51" s="1"/>
      <c r="O51" s="1"/>
      <c r="P51" s="1"/>
      <c r="Q51" s="1"/>
      <c r="R51" s="1"/>
      <c r="S51" s="21"/>
      <c r="T51" s="1"/>
      <c r="U51" s="1"/>
      <c r="V51" s="20"/>
      <c r="W51" s="20"/>
      <c r="X51" s="20"/>
      <c r="Y51" s="9"/>
      <c r="Z51" s="1"/>
      <c r="AA51" s="1"/>
      <c r="AB51" s="1"/>
      <c r="AC51" s="1"/>
      <c r="AD51" s="8"/>
      <c r="AE51" s="1"/>
      <c r="AF51" s="1"/>
      <c r="AG51" s="1"/>
      <c r="AH51" s="1"/>
      <c r="AI51" s="1"/>
      <c r="AJ51" s="11"/>
      <c r="AK51" s="11"/>
      <c r="AL51" s="11"/>
      <c r="AM51" s="11"/>
      <c r="AN51" s="11"/>
      <c r="AO51" s="148" t="s">
        <v>327</v>
      </c>
      <c r="AP51" s="134" t="s">
        <v>54</v>
      </c>
      <c r="AQ51" s="150">
        <v>10115</v>
      </c>
      <c r="AR51" s="135">
        <v>75301</v>
      </c>
      <c r="AS51" s="134" t="s">
        <v>54</v>
      </c>
      <c r="AT51" s="151" t="s">
        <v>35</v>
      </c>
      <c r="AU51" s="151">
        <v>40206</v>
      </c>
      <c r="AV51" s="151">
        <v>100</v>
      </c>
      <c r="AW51" s="151">
        <v>9999</v>
      </c>
      <c r="AX51" s="151">
        <v>203000</v>
      </c>
      <c r="AY51" s="151">
        <v>9999</v>
      </c>
      <c r="AZ51" s="151">
        <v>12</v>
      </c>
      <c r="BA51" s="10">
        <v>43638</v>
      </c>
      <c r="BC51" s="2"/>
    </row>
    <row r="52" spans="2:55" s="3" customFormat="1" ht="18.75" customHeight="1" x14ac:dyDescent="0.3">
      <c r="B52" s="9"/>
      <c r="C52" s="8"/>
      <c r="D52" s="9"/>
      <c r="E52" s="8"/>
      <c r="F52" s="1"/>
      <c r="G52" s="1"/>
      <c r="H52" s="1"/>
      <c r="I52" s="1"/>
      <c r="J52" s="1"/>
      <c r="K52" s="1"/>
      <c r="L52" s="1"/>
      <c r="M52" s="1"/>
      <c r="N52" s="1"/>
      <c r="O52" s="1"/>
      <c r="P52" s="1"/>
      <c r="Q52" s="1"/>
      <c r="R52" s="1"/>
      <c r="S52" s="21"/>
      <c r="T52" s="1"/>
      <c r="U52" s="1"/>
      <c r="V52" s="20"/>
      <c r="W52" s="20"/>
      <c r="X52" s="20"/>
      <c r="Y52" s="9"/>
      <c r="Z52" s="1"/>
      <c r="AA52" s="1"/>
      <c r="AB52" s="1"/>
      <c r="AC52" s="1"/>
      <c r="AD52" s="8"/>
      <c r="AE52" s="1"/>
      <c r="AF52" s="1"/>
      <c r="AG52" s="1"/>
      <c r="AH52" s="1"/>
      <c r="AI52" s="1"/>
      <c r="AJ52" s="11"/>
      <c r="AK52" s="11"/>
      <c r="AL52" s="11"/>
      <c r="AM52" s="11"/>
      <c r="AN52" s="11"/>
      <c r="AO52" s="148" t="s">
        <v>328</v>
      </c>
      <c r="AP52" s="134" t="s">
        <v>49</v>
      </c>
      <c r="AQ52" s="150">
        <v>10195</v>
      </c>
      <c r="AR52" s="135">
        <v>76001</v>
      </c>
      <c r="AS52" s="134" t="s">
        <v>49</v>
      </c>
      <c r="AT52" s="151" t="s">
        <v>35</v>
      </c>
      <c r="AU52" s="151">
        <v>40207</v>
      </c>
      <c r="AV52" s="151">
        <v>100</v>
      </c>
      <c r="AW52" s="151">
        <v>9999</v>
      </c>
      <c r="AX52" s="151">
        <v>203000</v>
      </c>
      <c r="AY52" s="151">
        <v>9999</v>
      </c>
      <c r="AZ52" s="151">
        <v>12</v>
      </c>
      <c r="BA52" s="10">
        <v>43639</v>
      </c>
      <c r="BC52" s="2"/>
    </row>
    <row r="53" spans="2:55" s="3" customFormat="1" ht="18.75" customHeight="1" x14ac:dyDescent="0.3">
      <c r="B53" s="9"/>
      <c r="C53" s="8"/>
      <c r="D53" s="9"/>
      <c r="E53" s="8"/>
      <c r="F53" s="1"/>
      <c r="G53" s="1"/>
      <c r="H53" s="1"/>
      <c r="I53" s="1"/>
      <c r="J53" s="1"/>
      <c r="K53" s="1"/>
      <c r="L53" s="1"/>
      <c r="M53" s="1"/>
      <c r="N53" s="1"/>
      <c r="O53" s="1"/>
      <c r="P53" s="1"/>
      <c r="Q53" s="1"/>
      <c r="R53" s="1"/>
      <c r="S53" s="21"/>
      <c r="T53" s="1"/>
      <c r="U53" s="1"/>
      <c r="V53" s="20"/>
      <c r="W53" s="20"/>
      <c r="X53" s="20"/>
      <c r="Y53" s="9"/>
      <c r="Z53" s="1"/>
      <c r="AA53" s="1"/>
      <c r="AB53" s="1"/>
      <c r="AC53" s="1"/>
      <c r="AD53" s="8"/>
      <c r="AE53" s="1"/>
      <c r="AF53" s="1"/>
      <c r="AG53" s="1"/>
      <c r="AH53" s="1"/>
      <c r="AI53" s="1"/>
      <c r="AJ53" s="11"/>
      <c r="AK53" s="11"/>
      <c r="AL53" s="11"/>
      <c r="AM53" s="11"/>
      <c r="AN53" s="11"/>
      <c r="AO53" s="148" t="s">
        <v>329</v>
      </c>
      <c r="AP53" s="134" t="s">
        <v>49</v>
      </c>
      <c r="AQ53" s="150">
        <v>10195</v>
      </c>
      <c r="AR53" s="135">
        <v>78001</v>
      </c>
      <c r="AS53" s="134" t="s">
        <v>49</v>
      </c>
      <c r="AT53" s="151" t="s">
        <v>35</v>
      </c>
      <c r="AU53" s="151">
        <v>40209</v>
      </c>
      <c r="AV53" s="151">
        <v>100</v>
      </c>
      <c r="AW53" s="151">
        <v>9999</v>
      </c>
      <c r="AX53" s="151">
        <v>203000</v>
      </c>
      <c r="AY53" s="151">
        <v>9999</v>
      </c>
      <c r="AZ53" s="151">
        <v>12</v>
      </c>
      <c r="BA53" s="10">
        <v>43640</v>
      </c>
      <c r="BC53" s="2"/>
    </row>
    <row r="54" spans="2:55" s="3" customFormat="1" ht="18.75" customHeight="1" x14ac:dyDescent="0.3">
      <c r="B54" s="9"/>
      <c r="C54" s="8"/>
      <c r="D54" s="9"/>
      <c r="E54" s="8"/>
      <c r="F54" s="1"/>
      <c r="G54" s="1"/>
      <c r="H54" s="1"/>
      <c r="I54" s="1"/>
      <c r="J54" s="1"/>
      <c r="K54" s="1"/>
      <c r="L54" s="1"/>
      <c r="M54" s="1"/>
      <c r="N54" s="1"/>
      <c r="O54" s="1"/>
      <c r="P54" s="1"/>
      <c r="Q54" s="1"/>
      <c r="R54" s="1"/>
      <c r="S54" s="21"/>
      <c r="T54" s="1"/>
      <c r="U54" s="1"/>
      <c r="V54" s="20"/>
      <c r="W54" s="20"/>
      <c r="X54" s="20"/>
      <c r="Y54" s="9"/>
      <c r="Z54" s="1"/>
      <c r="AA54" s="1"/>
      <c r="AB54" s="1"/>
      <c r="AC54" s="1"/>
      <c r="AD54" s="8"/>
      <c r="AE54" s="1"/>
      <c r="AF54" s="1"/>
      <c r="AG54" s="1"/>
      <c r="AH54" s="1"/>
      <c r="AI54" s="1"/>
      <c r="AJ54" s="11"/>
      <c r="AK54" s="11"/>
      <c r="AL54" s="11"/>
      <c r="AM54" s="11"/>
      <c r="AN54" s="11"/>
      <c r="AO54" s="148" t="s">
        <v>39</v>
      </c>
      <c r="AP54" s="134" t="s">
        <v>39</v>
      </c>
      <c r="AQ54" s="150">
        <v>65009</v>
      </c>
      <c r="AR54" s="135">
        <v>78501</v>
      </c>
      <c r="AS54" s="134" t="s">
        <v>39</v>
      </c>
      <c r="AT54" s="151" t="s">
        <v>35</v>
      </c>
      <c r="AU54" s="151">
        <v>40210</v>
      </c>
      <c r="AV54" s="151">
        <v>355</v>
      </c>
      <c r="AW54" s="151">
        <v>9999</v>
      </c>
      <c r="AX54" s="151">
        <v>203000</v>
      </c>
      <c r="AY54" s="151">
        <v>9999</v>
      </c>
      <c r="AZ54" s="151">
        <v>12</v>
      </c>
      <c r="BA54" s="10">
        <v>43641</v>
      </c>
      <c r="BC54" s="2"/>
    </row>
    <row r="55" spans="2:55" s="3" customFormat="1" ht="18.75" customHeight="1" x14ac:dyDescent="0.3">
      <c r="B55" s="9"/>
      <c r="C55" s="8"/>
      <c r="D55" s="9"/>
      <c r="E55" s="8"/>
      <c r="F55" s="1"/>
      <c r="G55" s="1"/>
      <c r="H55" s="1"/>
      <c r="I55" s="1"/>
      <c r="J55" s="1"/>
      <c r="K55" s="1"/>
      <c r="L55" s="1"/>
      <c r="M55" s="1"/>
      <c r="N55" s="1"/>
      <c r="O55" s="1"/>
      <c r="P55" s="1"/>
      <c r="Q55" s="1"/>
      <c r="R55" s="1"/>
      <c r="S55" s="21"/>
      <c r="T55" s="1"/>
      <c r="U55" s="1"/>
      <c r="V55" s="20"/>
      <c r="W55" s="20"/>
      <c r="X55" s="20"/>
      <c r="Y55" s="9"/>
      <c r="Z55" s="1"/>
      <c r="AA55" s="1"/>
      <c r="AB55" s="1"/>
      <c r="AC55" s="1"/>
      <c r="AD55" s="8"/>
      <c r="AE55" s="1"/>
      <c r="AF55" s="1"/>
      <c r="AG55" s="1"/>
      <c r="AH55" s="1"/>
      <c r="AI55" s="1"/>
      <c r="AJ55" s="11"/>
      <c r="AK55" s="11"/>
      <c r="AL55" s="11"/>
      <c r="AM55" s="11"/>
      <c r="AN55" s="11"/>
      <c r="AO55" s="148" t="s">
        <v>330</v>
      </c>
      <c r="AP55" s="134" t="s">
        <v>332</v>
      </c>
      <c r="AQ55" s="150">
        <v>75073</v>
      </c>
      <c r="AR55" s="135">
        <v>53301</v>
      </c>
      <c r="AS55" s="134" t="s">
        <v>332</v>
      </c>
      <c r="AT55" s="151" t="s">
        <v>35</v>
      </c>
      <c r="AU55" s="151">
        <v>40211</v>
      </c>
      <c r="AV55" s="151">
        <v>300</v>
      </c>
      <c r="AW55" s="151">
        <v>9999</v>
      </c>
      <c r="AX55" s="151">
        <v>203000</v>
      </c>
      <c r="AY55" s="151">
        <v>9999</v>
      </c>
      <c r="AZ55" s="151">
        <v>12</v>
      </c>
      <c r="BA55" s="10">
        <v>43642</v>
      </c>
      <c r="BC55" s="2"/>
    </row>
    <row r="56" spans="2:55" s="3" customFormat="1" ht="18.75" customHeight="1" x14ac:dyDescent="0.3">
      <c r="B56" s="9"/>
      <c r="C56" s="8"/>
      <c r="D56" s="9"/>
      <c r="E56" s="8"/>
      <c r="F56" s="1"/>
      <c r="G56" s="1"/>
      <c r="H56" s="1"/>
      <c r="I56" s="1"/>
      <c r="J56" s="1"/>
      <c r="K56" s="1"/>
      <c r="L56" s="1"/>
      <c r="M56" s="1"/>
      <c r="N56" s="1"/>
      <c r="O56" s="1"/>
      <c r="P56" s="1"/>
      <c r="Q56" s="1"/>
      <c r="R56" s="1"/>
      <c r="S56" s="21"/>
      <c r="T56" s="1"/>
      <c r="U56" s="1"/>
      <c r="V56" s="20"/>
      <c r="W56" s="20"/>
      <c r="X56" s="20"/>
      <c r="Y56" s="9"/>
      <c r="Z56" s="1"/>
      <c r="AA56" s="1"/>
      <c r="AB56" s="1"/>
      <c r="AC56" s="1"/>
      <c r="AD56" s="8"/>
      <c r="AE56" s="1"/>
      <c r="AF56" s="1"/>
      <c r="AG56" s="1"/>
      <c r="AH56" s="1"/>
      <c r="AI56" s="1"/>
      <c r="AJ56" s="11"/>
      <c r="AK56" s="11"/>
      <c r="AL56" s="11"/>
      <c r="AM56" s="11"/>
      <c r="AN56" s="11"/>
      <c r="AO56" s="148" t="s">
        <v>333</v>
      </c>
      <c r="AP56" s="134" t="s">
        <v>27</v>
      </c>
      <c r="AQ56" s="150">
        <v>10192</v>
      </c>
      <c r="AR56" s="135">
        <v>10301</v>
      </c>
      <c r="AS56" s="134" t="s">
        <v>27</v>
      </c>
      <c r="AT56" s="151" t="s">
        <v>0</v>
      </c>
      <c r="AU56" s="151">
        <v>40104</v>
      </c>
      <c r="AV56" s="151">
        <v>100</v>
      </c>
      <c r="AW56" s="151">
        <v>9999</v>
      </c>
      <c r="AX56" s="151">
        <v>202500</v>
      </c>
      <c r="AY56" s="151">
        <v>9999</v>
      </c>
      <c r="AZ56" s="151">
        <v>12</v>
      </c>
      <c r="BA56" s="10">
        <v>43643</v>
      </c>
      <c r="BC56" s="2"/>
    </row>
    <row r="57" spans="2:55" s="3" customFormat="1" ht="18.75" customHeight="1" x14ac:dyDescent="0.3">
      <c r="B57" s="9"/>
      <c r="C57" s="8"/>
      <c r="D57" s="9"/>
      <c r="E57" s="8"/>
      <c r="F57" s="1"/>
      <c r="G57" s="1"/>
      <c r="H57" s="1"/>
      <c r="I57" s="1"/>
      <c r="J57" s="1"/>
      <c r="K57" s="1"/>
      <c r="L57" s="1"/>
      <c r="M57" s="1"/>
      <c r="N57" s="1"/>
      <c r="O57" s="1"/>
      <c r="P57" s="1"/>
      <c r="Q57" s="1"/>
      <c r="R57" s="1"/>
      <c r="S57" s="21"/>
      <c r="T57" s="1"/>
      <c r="U57" s="1"/>
      <c r="V57" s="20"/>
      <c r="W57" s="20"/>
      <c r="X57" s="20"/>
      <c r="Y57" s="9"/>
      <c r="Z57" s="1"/>
      <c r="AA57" s="1"/>
      <c r="AB57" s="1"/>
      <c r="AC57" s="1"/>
      <c r="AD57" s="8"/>
      <c r="AE57" s="1"/>
      <c r="AF57" s="1"/>
      <c r="AG57" s="1"/>
      <c r="AH57" s="1"/>
      <c r="AI57" s="1"/>
      <c r="AJ57" s="11"/>
      <c r="AK57" s="11"/>
      <c r="AL57" s="11"/>
      <c r="AM57" s="11"/>
      <c r="AN57" s="11"/>
      <c r="AO57" s="146" t="s">
        <v>334</v>
      </c>
      <c r="AP57" s="134" t="s">
        <v>27</v>
      </c>
      <c r="AQ57" s="150">
        <v>10192</v>
      </c>
      <c r="AR57" s="135">
        <v>16501</v>
      </c>
      <c r="AS57" s="134" t="s">
        <v>27</v>
      </c>
      <c r="AT57" s="151" t="s">
        <v>0</v>
      </c>
      <c r="AU57" s="151">
        <v>40115</v>
      </c>
      <c r="AV57" s="151">
        <v>100</v>
      </c>
      <c r="AW57" s="151">
        <v>9999</v>
      </c>
      <c r="AX57" s="151">
        <v>202500</v>
      </c>
      <c r="AY57" s="151">
        <v>9999</v>
      </c>
      <c r="AZ57" s="151">
        <v>12</v>
      </c>
      <c r="BA57" s="10">
        <v>43644</v>
      </c>
      <c r="BC57" s="2"/>
    </row>
    <row r="58" spans="2:55" s="3" customFormat="1" ht="18.75" customHeight="1" x14ac:dyDescent="0.3">
      <c r="B58" s="9"/>
      <c r="C58" s="8"/>
      <c r="D58" s="9"/>
      <c r="E58" s="8"/>
      <c r="F58" s="1"/>
      <c r="G58" s="1"/>
      <c r="H58" s="1"/>
      <c r="I58" s="1"/>
      <c r="J58" s="1"/>
      <c r="K58" s="1"/>
      <c r="L58" s="1"/>
      <c r="M58" s="1"/>
      <c r="N58" s="1"/>
      <c r="O58" s="1"/>
      <c r="P58" s="1"/>
      <c r="Q58" s="1"/>
      <c r="R58" s="1"/>
      <c r="S58" s="21"/>
      <c r="T58" s="1"/>
      <c r="U58" s="1"/>
      <c r="V58" s="20"/>
      <c r="W58" s="20"/>
      <c r="X58" s="20"/>
      <c r="Y58" s="9"/>
      <c r="Z58" s="1"/>
      <c r="AA58" s="1"/>
      <c r="AB58" s="1"/>
      <c r="AC58" s="1"/>
      <c r="AD58" s="8"/>
      <c r="AE58" s="1"/>
      <c r="AF58" s="1"/>
      <c r="AG58" s="1"/>
      <c r="AH58" s="1"/>
      <c r="AI58" s="1"/>
      <c r="AJ58" s="11"/>
      <c r="AK58" s="11"/>
      <c r="AL58" s="11"/>
      <c r="AM58" s="11"/>
      <c r="AN58" s="11"/>
      <c r="AO58" s="148" t="s">
        <v>335</v>
      </c>
      <c r="AP58" s="134" t="s">
        <v>31</v>
      </c>
      <c r="AQ58" s="150">
        <v>10088</v>
      </c>
      <c r="AR58" s="135">
        <v>22201</v>
      </c>
      <c r="AS58" s="134" t="s">
        <v>31</v>
      </c>
      <c r="AT58" s="151" t="s">
        <v>0</v>
      </c>
      <c r="AU58" s="151">
        <v>40101</v>
      </c>
      <c r="AV58" s="151">
        <v>100</v>
      </c>
      <c r="AW58" s="151">
        <v>9999</v>
      </c>
      <c r="AX58" s="151">
        <v>202500</v>
      </c>
      <c r="AY58" s="151">
        <v>9999</v>
      </c>
      <c r="AZ58" s="151">
        <v>12</v>
      </c>
      <c r="BA58" s="10">
        <v>43645</v>
      </c>
      <c r="BC58" s="2"/>
    </row>
    <row r="59" spans="2:55" s="3" customFormat="1" ht="18.75" customHeight="1" x14ac:dyDescent="0.3">
      <c r="B59" s="9"/>
      <c r="C59" s="8"/>
      <c r="D59" s="9"/>
      <c r="E59" s="8"/>
      <c r="F59" s="1"/>
      <c r="G59" s="1"/>
      <c r="H59" s="1"/>
      <c r="I59" s="1"/>
      <c r="J59" s="1"/>
      <c r="K59" s="1"/>
      <c r="L59" s="1"/>
      <c r="M59" s="1"/>
      <c r="N59" s="1"/>
      <c r="O59" s="1"/>
      <c r="P59" s="1"/>
      <c r="Q59" s="1"/>
      <c r="R59" s="1"/>
      <c r="S59" s="21"/>
      <c r="T59" s="1"/>
      <c r="U59" s="1"/>
      <c r="V59" s="20"/>
      <c r="W59" s="20"/>
      <c r="X59" s="20"/>
      <c r="Y59" s="9"/>
      <c r="Z59" s="1"/>
      <c r="AA59" s="1"/>
      <c r="AB59" s="1"/>
      <c r="AC59" s="1"/>
      <c r="AD59" s="8"/>
      <c r="AE59" s="1"/>
      <c r="AF59" s="1"/>
      <c r="AG59" s="1"/>
      <c r="AH59" s="1"/>
      <c r="AI59" s="1"/>
      <c r="AJ59" s="11"/>
      <c r="AK59" s="11"/>
      <c r="AL59" s="11"/>
      <c r="AM59" s="11"/>
      <c r="AN59" s="11"/>
      <c r="AO59" s="148" t="s">
        <v>336</v>
      </c>
      <c r="AP59" s="134" t="s">
        <v>31</v>
      </c>
      <c r="AQ59" s="150">
        <v>10088</v>
      </c>
      <c r="AR59" s="135">
        <v>50501</v>
      </c>
      <c r="AS59" s="134" t="s">
        <v>31</v>
      </c>
      <c r="AT59" s="151" t="s">
        <v>0</v>
      </c>
      <c r="AU59" s="151">
        <v>40100</v>
      </c>
      <c r="AV59" s="151">
        <v>100</v>
      </c>
      <c r="AW59" s="151">
        <v>9999</v>
      </c>
      <c r="AX59" s="151">
        <v>202500</v>
      </c>
      <c r="AY59" s="151">
        <v>9999</v>
      </c>
      <c r="AZ59" s="151">
        <v>12</v>
      </c>
      <c r="BA59" s="10">
        <v>43646</v>
      </c>
      <c r="BC59" s="2"/>
    </row>
    <row r="60" spans="2:55" s="3" customFormat="1" ht="18.75" customHeight="1" x14ac:dyDescent="0.3">
      <c r="B60" s="9"/>
      <c r="C60" s="8"/>
      <c r="D60" s="9"/>
      <c r="E60" s="8"/>
      <c r="F60" s="1"/>
      <c r="G60" s="1"/>
      <c r="H60" s="1"/>
      <c r="I60" s="1"/>
      <c r="J60" s="1"/>
      <c r="K60" s="1"/>
      <c r="L60" s="1"/>
      <c r="M60" s="1"/>
      <c r="N60" s="1"/>
      <c r="O60" s="1"/>
      <c r="P60" s="1"/>
      <c r="Q60" s="1"/>
      <c r="R60" s="1"/>
      <c r="S60" s="21"/>
      <c r="T60" s="1"/>
      <c r="U60" s="1"/>
      <c r="V60" s="20"/>
      <c r="W60" s="20"/>
      <c r="X60" s="20"/>
      <c r="Y60" s="9"/>
      <c r="Z60" s="1"/>
      <c r="AA60" s="1"/>
      <c r="AB60" s="1"/>
      <c r="AC60" s="1"/>
      <c r="AD60" s="8"/>
      <c r="AE60" s="1"/>
      <c r="AF60" s="1"/>
      <c r="AG60" s="1"/>
      <c r="AH60" s="1"/>
      <c r="AI60" s="1"/>
      <c r="AJ60" s="11"/>
      <c r="AK60" s="11"/>
      <c r="AL60" s="11"/>
      <c r="AM60" s="11"/>
      <c r="AN60" s="11"/>
      <c r="AO60" s="148" t="s">
        <v>337</v>
      </c>
      <c r="AP60" s="134" t="s">
        <v>31</v>
      </c>
      <c r="AQ60" s="150">
        <v>10088</v>
      </c>
      <c r="AR60" s="135">
        <v>62001</v>
      </c>
      <c r="AS60" s="134" t="s">
        <v>31</v>
      </c>
      <c r="AT60" s="151" t="s">
        <v>0</v>
      </c>
      <c r="AU60" s="151">
        <v>40114</v>
      </c>
      <c r="AV60" s="151">
        <v>100</v>
      </c>
      <c r="AW60" s="151">
        <v>9999</v>
      </c>
      <c r="AX60" s="151">
        <v>202500</v>
      </c>
      <c r="AY60" s="151">
        <v>9999</v>
      </c>
      <c r="AZ60" s="151">
        <v>12</v>
      </c>
      <c r="BA60" s="10">
        <v>43647</v>
      </c>
      <c r="BC60" s="2"/>
    </row>
    <row r="61" spans="2:55" s="3" customFormat="1" ht="18.75" customHeight="1" x14ac:dyDescent="0.3">
      <c r="B61" s="9"/>
      <c r="C61" s="8"/>
      <c r="D61" s="9"/>
      <c r="E61" s="8"/>
      <c r="F61" s="1"/>
      <c r="G61" s="1"/>
      <c r="H61" s="1"/>
      <c r="I61" s="1"/>
      <c r="J61" s="1"/>
      <c r="K61" s="1"/>
      <c r="L61" s="1"/>
      <c r="M61" s="1"/>
      <c r="N61" s="1"/>
      <c r="O61" s="1"/>
      <c r="P61" s="1"/>
      <c r="Q61" s="1"/>
      <c r="R61" s="1"/>
      <c r="S61" s="21"/>
      <c r="T61" s="1"/>
      <c r="U61" s="1"/>
      <c r="V61" s="20"/>
      <c r="W61" s="20"/>
      <c r="X61" s="20"/>
      <c r="Y61" s="9"/>
      <c r="Z61" s="1"/>
      <c r="AA61" s="1"/>
      <c r="AB61" s="1"/>
      <c r="AC61" s="1"/>
      <c r="AD61" s="8"/>
      <c r="AE61" s="1"/>
      <c r="AF61" s="1"/>
      <c r="AG61" s="1"/>
      <c r="AH61" s="1"/>
      <c r="AI61" s="1"/>
      <c r="AJ61" s="11"/>
      <c r="AK61" s="11"/>
      <c r="AL61" s="11"/>
      <c r="AM61" s="11"/>
      <c r="AN61" s="11"/>
      <c r="AO61" s="148" t="s">
        <v>338</v>
      </c>
      <c r="AP61" s="134" t="s">
        <v>7</v>
      </c>
      <c r="AQ61" s="150">
        <v>75018</v>
      </c>
      <c r="AR61" s="135">
        <v>70501</v>
      </c>
      <c r="AS61" s="134" t="s">
        <v>7</v>
      </c>
      <c r="AT61" s="151" t="s">
        <v>0</v>
      </c>
      <c r="AU61" s="151">
        <v>40108</v>
      </c>
      <c r="AV61" s="151">
        <v>300</v>
      </c>
      <c r="AW61" s="151">
        <v>9999</v>
      </c>
      <c r="AX61" s="151">
        <v>202500</v>
      </c>
      <c r="AY61" s="151">
        <v>9999</v>
      </c>
      <c r="AZ61" s="151">
        <v>12</v>
      </c>
      <c r="BA61" s="10">
        <v>43648</v>
      </c>
      <c r="BC61" s="2"/>
    </row>
    <row r="62" spans="2:55" s="3" customFormat="1" ht="18.75" customHeight="1" x14ac:dyDescent="0.3">
      <c r="B62" s="9"/>
      <c r="C62" s="8"/>
      <c r="D62" s="9"/>
      <c r="E62" s="8"/>
      <c r="F62" s="1"/>
      <c r="G62" s="1"/>
      <c r="H62" s="1"/>
      <c r="I62" s="1"/>
      <c r="J62" s="1"/>
      <c r="K62" s="1"/>
      <c r="L62" s="1"/>
      <c r="M62" s="1"/>
      <c r="N62" s="1"/>
      <c r="O62" s="1"/>
      <c r="P62" s="1"/>
      <c r="Q62" s="1"/>
      <c r="R62" s="1"/>
      <c r="S62" s="21"/>
      <c r="T62" s="1"/>
      <c r="U62" s="1"/>
      <c r="V62" s="20"/>
      <c r="W62" s="20"/>
      <c r="X62" s="20"/>
      <c r="Y62" s="9"/>
      <c r="Z62" s="1"/>
      <c r="AA62" s="1"/>
      <c r="AB62" s="1"/>
      <c r="AC62" s="1"/>
      <c r="AD62" s="8"/>
      <c r="AE62" s="1"/>
      <c r="AF62" s="1"/>
      <c r="AG62" s="1"/>
      <c r="AH62" s="1"/>
      <c r="AI62" s="1"/>
      <c r="AJ62" s="11"/>
      <c r="AK62" s="11"/>
      <c r="AL62" s="11"/>
      <c r="AM62" s="11"/>
      <c r="AN62" s="11"/>
      <c r="AO62" s="148" t="s">
        <v>20</v>
      </c>
      <c r="AP62" s="134" t="s">
        <v>20</v>
      </c>
      <c r="AQ62" s="150">
        <v>60074</v>
      </c>
      <c r="AR62" s="135">
        <v>71501</v>
      </c>
      <c r="AS62" s="134" t="s">
        <v>20</v>
      </c>
      <c r="AT62" s="151" t="s">
        <v>0</v>
      </c>
      <c r="AU62" s="151">
        <v>40138</v>
      </c>
      <c r="AV62" s="151">
        <v>300</v>
      </c>
      <c r="AW62" s="151">
        <v>9999</v>
      </c>
      <c r="AX62" s="151">
        <v>202500</v>
      </c>
      <c r="AY62" s="151">
        <v>9999</v>
      </c>
      <c r="AZ62" s="151">
        <v>12</v>
      </c>
      <c r="BA62" s="10">
        <v>43649</v>
      </c>
      <c r="BC62" s="2"/>
    </row>
    <row r="63" spans="2:55" s="3" customFormat="1" ht="18.75" customHeight="1" x14ac:dyDescent="0.3">
      <c r="B63" s="9"/>
      <c r="C63" s="8"/>
      <c r="D63" s="9"/>
      <c r="E63" s="8"/>
      <c r="F63" s="1"/>
      <c r="G63" s="1"/>
      <c r="H63" s="1"/>
      <c r="I63" s="1"/>
      <c r="J63" s="1"/>
      <c r="K63" s="1"/>
      <c r="L63" s="1"/>
      <c r="M63" s="1"/>
      <c r="N63" s="1"/>
      <c r="O63" s="1"/>
      <c r="P63" s="1"/>
      <c r="Q63" s="1"/>
      <c r="R63" s="1"/>
      <c r="S63" s="21"/>
      <c r="T63" s="1"/>
      <c r="U63" s="1"/>
      <c r="V63" s="20"/>
      <c r="W63" s="20"/>
      <c r="X63" s="20"/>
      <c r="Y63" s="9"/>
      <c r="Z63" s="1"/>
      <c r="AA63" s="1"/>
      <c r="AB63" s="1"/>
      <c r="AC63" s="1"/>
      <c r="AD63" s="8"/>
      <c r="AE63" s="1"/>
      <c r="AF63" s="1"/>
      <c r="AG63" s="1"/>
      <c r="AH63" s="1"/>
      <c r="AI63" s="1"/>
      <c r="AJ63" s="11"/>
      <c r="AK63" s="11"/>
      <c r="AL63" s="11"/>
      <c r="AM63" s="11"/>
      <c r="AN63" s="11"/>
      <c r="AO63" s="148" t="s">
        <v>339</v>
      </c>
      <c r="AP63" s="134" t="s">
        <v>21</v>
      </c>
      <c r="AQ63" s="150">
        <v>10381</v>
      </c>
      <c r="AR63" s="135">
        <v>72001</v>
      </c>
      <c r="AS63" s="134" t="s">
        <v>21</v>
      </c>
      <c r="AT63" s="151" t="s">
        <v>0</v>
      </c>
      <c r="AU63" s="151">
        <v>40150</v>
      </c>
      <c r="AV63" s="151">
        <v>100</v>
      </c>
      <c r="AW63" s="151">
        <v>9999</v>
      </c>
      <c r="AX63" s="151">
        <v>202500</v>
      </c>
      <c r="AY63" s="151">
        <v>9999</v>
      </c>
      <c r="AZ63" s="151">
        <v>12</v>
      </c>
      <c r="BA63" s="10">
        <v>43650</v>
      </c>
      <c r="BC63" s="2"/>
    </row>
    <row r="64" spans="2:55" s="3" customFormat="1" ht="18.75" customHeight="1" x14ac:dyDescent="0.3">
      <c r="B64" s="9"/>
      <c r="C64" s="8"/>
      <c r="D64" s="9"/>
      <c r="E64" s="8"/>
      <c r="F64" s="1"/>
      <c r="G64" s="1"/>
      <c r="H64" s="1"/>
      <c r="I64" s="1"/>
      <c r="J64" s="1"/>
      <c r="K64" s="1"/>
      <c r="L64" s="1"/>
      <c r="M64" s="1"/>
      <c r="N64" s="1"/>
      <c r="O64" s="1"/>
      <c r="P64" s="1"/>
      <c r="Q64" s="1"/>
      <c r="R64" s="1"/>
      <c r="S64" s="21"/>
      <c r="T64" s="1"/>
      <c r="U64" s="1"/>
      <c r="V64" s="20"/>
      <c r="W64" s="20"/>
      <c r="X64" s="20"/>
      <c r="Y64" s="9"/>
      <c r="Z64" s="1"/>
      <c r="AA64" s="1"/>
      <c r="AB64" s="1"/>
      <c r="AC64" s="1"/>
      <c r="AD64" s="8"/>
      <c r="AE64" s="1"/>
      <c r="AF64" s="1"/>
      <c r="AG64" s="1"/>
      <c r="AH64" s="1"/>
      <c r="AI64" s="1"/>
      <c r="AJ64" s="11"/>
      <c r="AK64" s="11"/>
      <c r="AL64" s="11"/>
      <c r="AM64" s="11"/>
      <c r="AN64" s="11"/>
      <c r="AO64" s="148" t="s">
        <v>340</v>
      </c>
      <c r="AP64" s="134" t="s">
        <v>21</v>
      </c>
      <c r="AQ64" s="150">
        <v>10381</v>
      </c>
      <c r="AR64" s="135">
        <v>78801</v>
      </c>
      <c r="AS64" s="134" t="s">
        <v>21</v>
      </c>
      <c r="AT64" s="151" t="s">
        <v>0</v>
      </c>
      <c r="AU64" s="151">
        <v>40147</v>
      </c>
      <c r="AV64" s="151">
        <v>100</v>
      </c>
      <c r="AW64" s="151">
        <v>9999</v>
      </c>
      <c r="AX64" s="151">
        <v>202500</v>
      </c>
      <c r="AY64" s="151">
        <v>9999</v>
      </c>
      <c r="AZ64" s="151">
        <v>12</v>
      </c>
      <c r="BA64" s="10">
        <v>43651</v>
      </c>
      <c r="BC64" s="2"/>
    </row>
    <row r="65" spans="1:55" ht="18.75" customHeight="1" x14ac:dyDescent="0.3">
      <c r="S65" s="21"/>
      <c r="V65" s="20"/>
      <c r="W65" s="20"/>
      <c r="X65" s="20"/>
      <c r="Y65" s="9"/>
      <c r="AJ65" s="11"/>
      <c r="AK65" s="11"/>
      <c r="AL65" s="11"/>
      <c r="AM65" s="11"/>
      <c r="AN65" s="11"/>
      <c r="AO65" s="148" t="s">
        <v>341</v>
      </c>
      <c r="AP65" s="134" t="s">
        <v>21</v>
      </c>
      <c r="AQ65" s="150">
        <v>10381</v>
      </c>
      <c r="AR65" s="135">
        <v>83001</v>
      </c>
      <c r="AS65" s="134" t="s">
        <v>21</v>
      </c>
      <c r="AT65" s="151" t="s">
        <v>0</v>
      </c>
      <c r="AU65" s="151">
        <v>40111</v>
      </c>
      <c r="AV65" s="151">
        <v>100</v>
      </c>
      <c r="AW65" s="151">
        <v>9999</v>
      </c>
      <c r="AX65" s="151">
        <v>202500</v>
      </c>
      <c r="AY65" s="151">
        <v>9999</v>
      </c>
      <c r="AZ65" s="151">
        <v>12</v>
      </c>
      <c r="BA65" s="10">
        <v>43652</v>
      </c>
    </row>
    <row r="66" spans="1:55" ht="18.75" customHeight="1" x14ac:dyDescent="0.3">
      <c r="S66" s="21"/>
      <c r="V66" s="20"/>
      <c r="W66" s="20"/>
      <c r="X66" s="20"/>
      <c r="Y66" s="9"/>
      <c r="AJ66" s="11"/>
      <c r="AK66" s="11"/>
      <c r="AL66" s="11"/>
      <c r="AM66" s="11"/>
      <c r="AN66" s="11"/>
      <c r="AO66" s="148" t="s">
        <v>342</v>
      </c>
      <c r="AP66" s="134" t="s">
        <v>21</v>
      </c>
      <c r="AQ66" s="150">
        <v>10381</v>
      </c>
      <c r="AR66" s="135">
        <v>23001</v>
      </c>
      <c r="AS66" s="134" t="s">
        <v>21</v>
      </c>
      <c r="AT66" s="151" t="s">
        <v>0</v>
      </c>
      <c r="AU66" s="151">
        <v>40110</v>
      </c>
      <c r="AV66" s="151">
        <v>100</v>
      </c>
      <c r="AW66" s="151">
        <v>9999</v>
      </c>
      <c r="AX66" s="151">
        <v>202500</v>
      </c>
      <c r="AY66" s="151">
        <v>9999</v>
      </c>
      <c r="AZ66" s="151">
        <v>12</v>
      </c>
      <c r="BA66" s="10">
        <v>43653</v>
      </c>
    </row>
    <row r="67" spans="1:55" ht="18.75" customHeight="1" x14ac:dyDescent="0.3">
      <c r="S67" s="21"/>
      <c r="V67" s="20"/>
      <c r="W67" s="20"/>
      <c r="X67" s="20"/>
      <c r="Y67" s="9"/>
      <c r="AJ67" s="11"/>
      <c r="AK67" s="11"/>
      <c r="AL67" s="11"/>
      <c r="AM67" s="11"/>
      <c r="AN67" s="11"/>
      <c r="AO67" s="148" t="s">
        <v>343</v>
      </c>
      <c r="AP67" s="134" t="s">
        <v>21</v>
      </c>
      <c r="AQ67" s="150">
        <v>10381</v>
      </c>
      <c r="AR67" s="135">
        <v>21601</v>
      </c>
      <c r="AS67" s="134" t="s">
        <v>21</v>
      </c>
      <c r="AT67" s="151" t="s">
        <v>0</v>
      </c>
      <c r="AU67" s="151">
        <v>40307</v>
      </c>
      <c r="AV67" s="151">
        <v>100</v>
      </c>
      <c r="AW67" s="151">
        <v>9999</v>
      </c>
      <c r="AX67" s="151">
        <v>302500</v>
      </c>
      <c r="AY67" s="151">
        <v>9999</v>
      </c>
      <c r="AZ67" s="151">
        <v>12</v>
      </c>
      <c r="BA67" s="10">
        <v>43654</v>
      </c>
    </row>
    <row r="68" spans="1:55" ht="18.75" customHeight="1" x14ac:dyDescent="0.3">
      <c r="S68" s="21"/>
      <c r="V68" s="20"/>
      <c r="W68" s="20"/>
      <c r="X68" s="20"/>
      <c r="Y68" s="9"/>
      <c r="AJ68" s="11"/>
      <c r="AK68" s="11"/>
      <c r="AL68" s="11"/>
      <c r="AM68" s="11"/>
      <c r="AN68" s="11"/>
      <c r="AO68" s="148" t="s">
        <v>344</v>
      </c>
      <c r="AP68" s="134" t="s">
        <v>21</v>
      </c>
      <c r="AQ68" s="150">
        <v>10381</v>
      </c>
      <c r="AR68" s="135">
        <v>33801</v>
      </c>
      <c r="AS68" s="134" t="s">
        <v>21</v>
      </c>
      <c r="AT68" s="151" t="s">
        <v>0</v>
      </c>
      <c r="AU68" s="151">
        <v>40343</v>
      </c>
      <c r="AV68" s="151">
        <v>100</v>
      </c>
      <c r="AW68" s="151">
        <v>9999</v>
      </c>
      <c r="AX68" s="151">
        <v>302500</v>
      </c>
      <c r="AY68" s="151">
        <v>9999</v>
      </c>
      <c r="AZ68" s="151">
        <v>12</v>
      </c>
      <c r="BA68" s="10">
        <v>43655</v>
      </c>
    </row>
    <row r="69" spans="1:55" ht="18.75" customHeight="1" x14ac:dyDescent="0.3">
      <c r="S69" s="21"/>
      <c r="V69" s="20"/>
      <c r="W69" s="20"/>
      <c r="X69" s="20"/>
      <c r="Y69" s="9"/>
      <c r="AJ69" s="11"/>
      <c r="AK69" s="11"/>
      <c r="AL69" s="11"/>
      <c r="AM69" s="11"/>
      <c r="AN69" s="11"/>
      <c r="AO69" s="148" t="s">
        <v>345</v>
      </c>
      <c r="AP69" s="134" t="s">
        <v>21</v>
      </c>
      <c r="AQ69" s="150">
        <v>10381</v>
      </c>
      <c r="AR69" s="135">
        <v>79301</v>
      </c>
      <c r="AS69" s="134" t="s">
        <v>21</v>
      </c>
      <c r="AT69" s="151" t="s">
        <v>0</v>
      </c>
      <c r="AU69" s="151">
        <v>40340</v>
      </c>
      <c r="AV69" s="151">
        <v>100</v>
      </c>
      <c r="AW69" s="151">
        <v>9999</v>
      </c>
      <c r="AX69" s="151">
        <v>302500</v>
      </c>
      <c r="AY69" s="151">
        <v>9999</v>
      </c>
      <c r="AZ69" s="151">
        <v>12</v>
      </c>
      <c r="BA69" s="10">
        <v>43656</v>
      </c>
    </row>
    <row r="70" spans="1:55" ht="18.75" customHeight="1" x14ac:dyDescent="0.3">
      <c r="S70" s="21"/>
      <c r="V70" s="20"/>
      <c r="W70" s="20"/>
      <c r="X70" s="20"/>
      <c r="Y70" s="9"/>
      <c r="AJ70" s="11"/>
      <c r="AK70" s="11"/>
      <c r="AL70" s="11"/>
      <c r="AM70" s="11"/>
      <c r="AN70" s="11"/>
      <c r="AO70" s="148" t="s">
        <v>346</v>
      </c>
      <c r="AP70" s="134" t="s">
        <v>21</v>
      </c>
      <c r="AQ70" s="150">
        <v>10381</v>
      </c>
      <c r="AR70" s="135">
        <v>9201</v>
      </c>
      <c r="AS70" s="134" t="s">
        <v>21</v>
      </c>
      <c r="AT70" s="151" t="s">
        <v>0</v>
      </c>
      <c r="AU70" s="151">
        <v>40341</v>
      </c>
      <c r="AV70" s="151">
        <v>100</v>
      </c>
      <c r="AW70" s="151">
        <v>9999</v>
      </c>
      <c r="AX70" s="151">
        <v>302500</v>
      </c>
      <c r="AY70" s="151">
        <v>9999</v>
      </c>
      <c r="AZ70" s="151">
        <v>12</v>
      </c>
      <c r="BA70" s="10">
        <v>43657</v>
      </c>
    </row>
    <row r="71" spans="1:55" ht="18.75" customHeight="1" x14ac:dyDescent="0.3">
      <c r="S71" s="21"/>
      <c r="V71" s="20"/>
      <c r="W71" s="20"/>
      <c r="X71" s="20"/>
      <c r="Y71" s="9"/>
      <c r="AJ71" s="11"/>
      <c r="AK71" s="11"/>
      <c r="AL71" s="11"/>
      <c r="AM71" s="11"/>
      <c r="AN71" s="11"/>
      <c r="AO71" s="148" t="s">
        <v>347</v>
      </c>
      <c r="AP71" s="134" t="s">
        <v>21</v>
      </c>
      <c r="AQ71" s="150">
        <v>10381</v>
      </c>
      <c r="AR71" s="135">
        <v>19701</v>
      </c>
      <c r="AS71" s="134" t="s">
        <v>21</v>
      </c>
      <c r="AT71" s="151" t="s">
        <v>0</v>
      </c>
      <c r="AU71" s="151">
        <v>40342</v>
      </c>
      <c r="AV71" s="151">
        <v>100</v>
      </c>
      <c r="AW71" s="151">
        <v>9999</v>
      </c>
      <c r="AX71" s="151">
        <v>302500</v>
      </c>
      <c r="AY71" s="151">
        <v>9999</v>
      </c>
      <c r="AZ71" s="151">
        <v>12</v>
      </c>
      <c r="BA71" s="10">
        <v>43658</v>
      </c>
    </row>
    <row r="72" spans="1:55" ht="18.75" customHeight="1" x14ac:dyDescent="0.3">
      <c r="S72" s="21"/>
      <c r="V72" s="20"/>
      <c r="W72" s="20"/>
      <c r="X72" s="20"/>
      <c r="Y72" s="9"/>
      <c r="AJ72" s="11"/>
      <c r="AK72" s="11"/>
      <c r="AL72" s="11"/>
      <c r="AM72" s="11"/>
      <c r="AN72" s="11"/>
      <c r="AO72" s="148" t="s">
        <v>348</v>
      </c>
      <c r="AP72" s="134" t="s">
        <v>21</v>
      </c>
      <c r="AQ72" s="150">
        <v>10381</v>
      </c>
      <c r="AR72" s="135">
        <v>59901</v>
      </c>
      <c r="AS72" s="134" t="s">
        <v>21</v>
      </c>
      <c r="AT72" s="151" t="s">
        <v>0</v>
      </c>
      <c r="AU72" s="151">
        <v>40136</v>
      </c>
      <c r="AV72" s="151">
        <v>100</v>
      </c>
      <c r="AW72" s="151">
        <v>9999</v>
      </c>
      <c r="AX72" s="151">
        <v>202500</v>
      </c>
      <c r="AY72" s="151">
        <v>9999</v>
      </c>
      <c r="AZ72" s="151">
        <v>12</v>
      </c>
      <c r="BA72" s="10">
        <v>43659</v>
      </c>
    </row>
    <row r="73" spans="1:55" s="27" customFormat="1" x14ac:dyDescent="0.2">
      <c r="A73" s="17"/>
      <c r="B73" s="9"/>
      <c r="C73" s="8"/>
      <c r="D73" s="9"/>
      <c r="E73" s="8"/>
      <c r="F73" s="1"/>
      <c r="G73" s="1"/>
      <c r="H73" s="1"/>
      <c r="I73" s="1"/>
      <c r="J73" s="1"/>
      <c r="K73" s="1"/>
      <c r="L73" s="1"/>
      <c r="M73" s="1"/>
      <c r="N73" s="1"/>
      <c r="O73" s="1"/>
      <c r="P73" s="1"/>
      <c r="Q73" s="1"/>
      <c r="R73" s="1"/>
      <c r="S73" s="1"/>
      <c r="T73" s="1"/>
      <c r="U73" s="1"/>
      <c r="V73" s="1"/>
      <c r="W73" s="1"/>
      <c r="X73" s="1"/>
      <c r="Y73" s="1"/>
      <c r="Z73" s="1"/>
      <c r="AA73" s="1"/>
      <c r="AB73" s="1"/>
      <c r="AC73" s="1"/>
      <c r="AD73" s="8"/>
      <c r="AE73" s="1"/>
      <c r="AF73" s="1"/>
      <c r="AG73" s="1"/>
      <c r="AH73" s="1"/>
      <c r="AI73" s="1"/>
      <c r="AJ73" s="11"/>
      <c r="AK73" s="11"/>
      <c r="AL73" s="11"/>
      <c r="AM73" s="11"/>
      <c r="AN73" s="11"/>
      <c r="AO73" s="148" t="s">
        <v>349</v>
      </c>
      <c r="AP73" s="134" t="s">
        <v>21</v>
      </c>
      <c r="AQ73" s="150">
        <v>10381</v>
      </c>
      <c r="AR73" s="135">
        <v>69401</v>
      </c>
      <c r="AS73" s="134" t="s">
        <v>21</v>
      </c>
      <c r="AT73" s="151" t="s">
        <v>0</v>
      </c>
      <c r="AU73" s="151">
        <v>40140</v>
      </c>
      <c r="AV73" s="151">
        <v>100</v>
      </c>
      <c r="AW73" s="151">
        <v>9999</v>
      </c>
      <c r="AX73" s="151">
        <v>202500</v>
      </c>
      <c r="AY73" s="151">
        <v>9999</v>
      </c>
      <c r="AZ73" s="151">
        <v>12</v>
      </c>
      <c r="BA73" s="10">
        <v>43660</v>
      </c>
      <c r="BB73" s="29"/>
      <c r="BC73" s="28"/>
    </row>
    <row r="74" spans="1:55" s="25" customFormat="1" ht="18.75" customHeight="1" x14ac:dyDescent="0.3">
      <c r="A74" s="1"/>
      <c r="B74" s="9"/>
      <c r="C74" s="8"/>
      <c r="D74" s="9"/>
      <c r="E74" s="8"/>
      <c r="F74" s="1"/>
      <c r="G74" s="1"/>
      <c r="H74" s="1"/>
      <c r="I74" s="1"/>
      <c r="J74" s="1"/>
      <c r="K74" s="1"/>
      <c r="L74" s="1"/>
      <c r="M74" s="1"/>
      <c r="N74" s="1"/>
      <c r="O74" s="1"/>
      <c r="P74" s="1"/>
      <c r="Q74" s="1"/>
      <c r="R74" s="1"/>
      <c r="S74" s="21"/>
      <c r="T74" s="1"/>
      <c r="U74" s="1"/>
      <c r="V74" s="20"/>
      <c r="W74" s="20"/>
      <c r="X74" s="20"/>
      <c r="Y74" s="9"/>
      <c r="Z74" s="1"/>
      <c r="AA74" s="1"/>
      <c r="AB74" s="1"/>
      <c r="AC74" s="1"/>
      <c r="AD74" s="8"/>
      <c r="AE74" s="1"/>
      <c r="AF74" s="1"/>
      <c r="AG74" s="1"/>
      <c r="AH74" s="1"/>
      <c r="AI74" s="1"/>
      <c r="AJ74" s="11"/>
      <c r="AK74" s="11"/>
      <c r="AL74" s="11"/>
      <c r="AM74" s="11"/>
      <c r="AN74" s="11"/>
      <c r="AO74" s="148" t="s">
        <v>350</v>
      </c>
      <c r="AP74" s="134" t="s">
        <v>21</v>
      </c>
      <c r="AQ74" s="150">
        <v>10381</v>
      </c>
      <c r="AR74" s="135">
        <v>9601</v>
      </c>
      <c r="AS74" s="134" t="s">
        <v>21</v>
      </c>
      <c r="AT74" s="151" t="s">
        <v>0</v>
      </c>
      <c r="AU74" s="151">
        <v>40124</v>
      </c>
      <c r="AV74" s="151">
        <v>100</v>
      </c>
      <c r="AW74" s="151">
        <v>9999</v>
      </c>
      <c r="AX74" s="151">
        <v>202500</v>
      </c>
      <c r="AY74" s="151">
        <v>9999</v>
      </c>
      <c r="AZ74" s="151">
        <v>12</v>
      </c>
      <c r="BA74" s="10">
        <v>43661</v>
      </c>
      <c r="BB74" s="24"/>
      <c r="BC74" s="26"/>
    </row>
    <row r="75" spans="1:55" ht="18.75" customHeight="1" x14ac:dyDescent="0.3">
      <c r="S75" s="21"/>
      <c r="V75" s="20"/>
      <c r="W75" s="20"/>
      <c r="X75" s="20"/>
      <c r="Y75" s="9"/>
      <c r="AJ75" s="11"/>
      <c r="AK75" s="11"/>
      <c r="AL75" s="11"/>
      <c r="AM75" s="11"/>
      <c r="AN75" s="11"/>
      <c r="AO75" s="148" t="s">
        <v>351</v>
      </c>
      <c r="AP75" s="134" t="s">
        <v>21</v>
      </c>
      <c r="AQ75" s="150">
        <v>10381</v>
      </c>
      <c r="AR75" s="135">
        <v>32301</v>
      </c>
      <c r="AS75" s="134" t="s">
        <v>21</v>
      </c>
      <c r="AT75" s="151" t="s">
        <v>0</v>
      </c>
      <c r="AU75" s="151">
        <v>40129</v>
      </c>
      <c r="AV75" s="151">
        <v>100</v>
      </c>
      <c r="AW75" s="151">
        <v>9999</v>
      </c>
      <c r="AX75" s="151">
        <v>202500</v>
      </c>
      <c r="AY75" s="151">
        <v>9999</v>
      </c>
      <c r="AZ75" s="151">
        <v>12</v>
      </c>
      <c r="BA75" s="10">
        <v>43662</v>
      </c>
    </row>
    <row r="76" spans="1:55" ht="18.75" customHeight="1" x14ac:dyDescent="0.3">
      <c r="S76" s="21"/>
      <c r="V76" s="20"/>
      <c r="W76" s="20"/>
      <c r="X76" s="20"/>
      <c r="Y76" s="9"/>
      <c r="AJ76" s="11"/>
      <c r="AK76" s="11"/>
      <c r="AL76" s="11"/>
      <c r="AM76" s="11"/>
      <c r="AN76" s="11"/>
      <c r="AO76" s="148" t="s">
        <v>352</v>
      </c>
      <c r="AP76" s="134" t="s">
        <v>21</v>
      </c>
      <c r="AQ76" s="150">
        <v>10381</v>
      </c>
      <c r="AR76" s="135">
        <v>40001</v>
      </c>
      <c r="AS76" s="134" t="s">
        <v>21</v>
      </c>
      <c r="AT76" s="151" t="s">
        <v>0</v>
      </c>
      <c r="AU76" s="151">
        <v>40146</v>
      </c>
      <c r="AV76" s="151">
        <v>100</v>
      </c>
      <c r="AW76" s="151">
        <v>9999</v>
      </c>
      <c r="AX76" s="151">
        <v>202500</v>
      </c>
      <c r="AY76" s="151">
        <v>9999</v>
      </c>
      <c r="AZ76" s="151">
        <v>12</v>
      </c>
      <c r="BA76" s="10">
        <v>43663</v>
      </c>
    </row>
    <row r="77" spans="1:55" ht="18.75" customHeight="1" x14ac:dyDescent="0.3">
      <c r="S77" s="21"/>
      <c r="V77" s="20"/>
      <c r="W77" s="20"/>
      <c r="X77" s="20"/>
      <c r="Y77" s="9"/>
      <c r="AJ77" s="11"/>
      <c r="AK77" s="11"/>
      <c r="AL77" s="11"/>
      <c r="AM77" s="11"/>
      <c r="AN77" s="11"/>
      <c r="AO77" s="148" t="s">
        <v>353</v>
      </c>
      <c r="AP77" s="134" t="s">
        <v>21</v>
      </c>
      <c r="AQ77" s="150">
        <v>10381</v>
      </c>
      <c r="AR77" s="135">
        <v>34301</v>
      </c>
      <c r="AS77" s="134" t="s">
        <v>21</v>
      </c>
      <c r="AT77" s="151" t="s">
        <v>0</v>
      </c>
      <c r="AU77" s="151">
        <v>40149</v>
      </c>
      <c r="AV77" s="151">
        <v>100</v>
      </c>
      <c r="AW77" s="151">
        <v>9999</v>
      </c>
      <c r="AX77" s="151">
        <v>202500</v>
      </c>
      <c r="AY77" s="151">
        <v>9999</v>
      </c>
      <c r="AZ77" s="151">
        <v>12</v>
      </c>
      <c r="BA77" s="10">
        <v>43664</v>
      </c>
    </row>
    <row r="78" spans="1:55" ht="18.75" customHeight="1" x14ac:dyDescent="0.3">
      <c r="S78" s="21"/>
      <c r="V78" s="20"/>
      <c r="W78" s="20"/>
      <c r="X78" s="20"/>
      <c r="Y78" s="9"/>
      <c r="AJ78" s="11"/>
      <c r="AK78" s="11"/>
      <c r="AL78" s="11"/>
      <c r="AM78" s="11"/>
      <c r="AN78" s="11"/>
      <c r="AO78" s="148" t="s">
        <v>354</v>
      </c>
      <c r="AP78" s="134" t="s">
        <v>8</v>
      </c>
      <c r="AQ78" s="150">
        <v>65040</v>
      </c>
      <c r="AR78" s="135">
        <v>22301</v>
      </c>
      <c r="AS78" s="134" t="s">
        <v>8</v>
      </c>
      <c r="AT78" s="151" t="s">
        <v>0</v>
      </c>
      <c r="AU78" s="151">
        <v>40137</v>
      </c>
      <c r="AV78" s="151">
        <v>100</v>
      </c>
      <c r="AW78" s="151">
        <v>9999</v>
      </c>
      <c r="AX78" s="151">
        <v>202500</v>
      </c>
      <c r="AY78" s="151">
        <v>9999</v>
      </c>
      <c r="AZ78" s="151">
        <v>12</v>
      </c>
      <c r="BA78" s="10">
        <v>43665</v>
      </c>
    </row>
    <row r="79" spans="1:55" ht="18.75" customHeight="1" x14ac:dyDescent="0.3">
      <c r="S79" s="21"/>
      <c r="V79" s="20"/>
      <c r="W79" s="20"/>
      <c r="X79" s="20"/>
      <c r="Y79" s="9"/>
      <c r="AJ79" s="11"/>
      <c r="AK79" s="11"/>
      <c r="AL79" s="11"/>
      <c r="AM79" s="11"/>
      <c r="AN79" s="11"/>
      <c r="AO79" s="148" t="s">
        <v>355</v>
      </c>
      <c r="AP79" s="134" t="s">
        <v>8</v>
      </c>
      <c r="AQ79" s="150">
        <v>65040</v>
      </c>
      <c r="AR79" s="135"/>
      <c r="AS79" s="134" t="s">
        <v>8</v>
      </c>
      <c r="AT79" s="151" t="s">
        <v>0</v>
      </c>
      <c r="AU79" s="151">
        <v>40309</v>
      </c>
      <c r="AV79" s="151">
        <v>100</v>
      </c>
      <c r="AW79" s="151">
        <v>9999</v>
      </c>
      <c r="AX79" s="151">
        <v>302500</v>
      </c>
      <c r="AY79" s="151">
        <v>9999</v>
      </c>
      <c r="AZ79" s="151">
        <v>12</v>
      </c>
      <c r="BA79" s="10">
        <v>43666</v>
      </c>
    </row>
    <row r="80" spans="1:55" ht="18.75" customHeight="1" x14ac:dyDescent="0.3">
      <c r="S80" s="21"/>
      <c r="V80" s="20"/>
      <c r="W80" s="20"/>
      <c r="X80" s="20"/>
      <c r="Y80" s="9"/>
      <c r="AJ80" s="11"/>
      <c r="AK80" s="11"/>
      <c r="AL80" s="11"/>
      <c r="AM80" s="11"/>
      <c r="AN80" s="11"/>
      <c r="AO80" s="148" t="s">
        <v>356</v>
      </c>
      <c r="AP80" s="134" t="s">
        <v>8</v>
      </c>
      <c r="AQ80" s="150">
        <v>65040</v>
      </c>
      <c r="AR80" s="135"/>
      <c r="AS80" s="134" t="s">
        <v>8</v>
      </c>
      <c r="AT80" s="151" t="s">
        <v>0</v>
      </c>
      <c r="AU80" s="151">
        <v>40305</v>
      </c>
      <c r="AV80" s="151">
        <v>100</v>
      </c>
      <c r="AW80" s="151">
        <v>9999</v>
      </c>
      <c r="AX80" s="151">
        <v>302500</v>
      </c>
      <c r="AY80" s="151">
        <v>9999</v>
      </c>
      <c r="AZ80" s="151">
        <v>12</v>
      </c>
      <c r="BA80" s="10">
        <v>43667</v>
      </c>
    </row>
    <row r="81" spans="2:55" s="3" customFormat="1" ht="18.75" customHeight="1" x14ac:dyDescent="0.3">
      <c r="B81" s="9"/>
      <c r="C81" s="8"/>
      <c r="D81" s="9"/>
      <c r="E81" s="8"/>
      <c r="F81" s="1"/>
      <c r="G81" s="1"/>
      <c r="H81" s="1"/>
      <c r="I81" s="1"/>
      <c r="J81" s="1"/>
      <c r="K81" s="1"/>
      <c r="L81" s="1"/>
      <c r="M81" s="1"/>
      <c r="N81" s="1"/>
      <c r="O81" s="1"/>
      <c r="P81" s="1"/>
      <c r="Q81" s="1"/>
      <c r="R81" s="1"/>
      <c r="S81" s="21"/>
      <c r="T81" s="1"/>
      <c r="U81" s="1"/>
      <c r="V81" s="20"/>
      <c r="W81" s="20"/>
      <c r="X81" s="20"/>
      <c r="Y81" s="9"/>
      <c r="Z81" s="1"/>
      <c r="AA81" s="1"/>
      <c r="AB81" s="1"/>
      <c r="AC81" s="1"/>
      <c r="AD81" s="8"/>
      <c r="AE81" s="1"/>
      <c r="AF81" s="1"/>
      <c r="AG81" s="1"/>
      <c r="AH81" s="1"/>
      <c r="AI81" s="1"/>
      <c r="AJ81" s="11"/>
      <c r="AK81" s="11"/>
      <c r="AL81" s="11"/>
      <c r="AM81" s="11"/>
      <c r="AN81" s="11"/>
      <c r="AO81" s="148" t="s">
        <v>357</v>
      </c>
      <c r="AP81" s="134" t="s">
        <v>8</v>
      </c>
      <c r="AQ81" s="150">
        <v>65040</v>
      </c>
      <c r="AR81" s="135"/>
      <c r="AS81" s="134" t="s">
        <v>8</v>
      </c>
      <c r="AT81" s="151" t="s">
        <v>0</v>
      </c>
      <c r="AU81" s="151">
        <v>40300</v>
      </c>
      <c r="AV81" s="151">
        <v>100</v>
      </c>
      <c r="AW81" s="151">
        <v>9999</v>
      </c>
      <c r="AX81" s="151">
        <v>302500</v>
      </c>
      <c r="AY81" s="151">
        <v>9999</v>
      </c>
      <c r="AZ81" s="151">
        <v>12</v>
      </c>
      <c r="BA81" s="10">
        <v>43668</v>
      </c>
      <c r="BC81" s="2"/>
    </row>
    <row r="82" spans="2:55" s="3" customFormat="1" ht="18.75" customHeight="1" x14ac:dyDescent="0.3">
      <c r="B82" s="9"/>
      <c r="C82" s="8"/>
      <c r="D82" s="9"/>
      <c r="E82" s="8"/>
      <c r="F82" s="1"/>
      <c r="G82" s="1"/>
      <c r="H82" s="1"/>
      <c r="I82" s="1"/>
      <c r="J82" s="1"/>
      <c r="K82" s="1"/>
      <c r="L82" s="1"/>
      <c r="M82" s="1"/>
      <c r="N82" s="1"/>
      <c r="O82" s="1"/>
      <c r="P82" s="1"/>
      <c r="Q82" s="1"/>
      <c r="R82" s="1"/>
      <c r="S82" s="21"/>
      <c r="T82" s="1"/>
      <c r="U82" s="1"/>
      <c r="V82" s="20"/>
      <c r="W82" s="20"/>
      <c r="X82" s="20"/>
      <c r="Y82" s="9"/>
      <c r="Z82" s="1"/>
      <c r="AA82" s="1"/>
      <c r="AB82" s="1"/>
      <c r="AC82" s="1"/>
      <c r="AD82" s="8"/>
      <c r="AE82" s="1"/>
      <c r="AF82" s="1"/>
      <c r="AG82" s="1"/>
      <c r="AH82" s="1"/>
      <c r="AI82" s="1"/>
      <c r="AJ82" s="11"/>
      <c r="AK82" s="11"/>
      <c r="AL82" s="11"/>
      <c r="AM82" s="11"/>
      <c r="AN82" s="11"/>
      <c r="AO82" s="148" t="s">
        <v>358</v>
      </c>
      <c r="AP82" s="134" t="s">
        <v>8</v>
      </c>
      <c r="AQ82" s="150">
        <v>65040</v>
      </c>
      <c r="AR82" s="135"/>
      <c r="AS82" s="134" t="s">
        <v>8</v>
      </c>
      <c r="AT82" s="151" t="s">
        <v>0</v>
      </c>
      <c r="AU82" s="151">
        <v>40301</v>
      </c>
      <c r="AV82" s="151">
        <v>100</v>
      </c>
      <c r="AW82" s="151">
        <v>9999</v>
      </c>
      <c r="AX82" s="151">
        <v>302500</v>
      </c>
      <c r="AY82" s="151">
        <v>9999</v>
      </c>
      <c r="AZ82" s="151">
        <v>12</v>
      </c>
      <c r="BA82" s="10">
        <v>43669</v>
      </c>
      <c r="BC82" s="2"/>
    </row>
    <row r="83" spans="2:55" s="3" customFormat="1" ht="18.75" customHeight="1" x14ac:dyDescent="0.3">
      <c r="B83" s="9"/>
      <c r="C83" s="8"/>
      <c r="D83" s="9"/>
      <c r="E83" s="8"/>
      <c r="F83" s="1"/>
      <c r="G83" s="1"/>
      <c r="H83" s="1"/>
      <c r="I83" s="1"/>
      <c r="J83" s="1"/>
      <c r="K83" s="1"/>
      <c r="L83" s="1"/>
      <c r="M83" s="1"/>
      <c r="N83" s="1"/>
      <c r="O83" s="1"/>
      <c r="P83" s="1"/>
      <c r="Q83" s="1"/>
      <c r="R83" s="1"/>
      <c r="S83" s="21"/>
      <c r="T83" s="1"/>
      <c r="U83" s="1"/>
      <c r="V83" s="20"/>
      <c r="W83" s="20"/>
      <c r="X83" s="20"/>
      <c r="Y83" s="9"/>
      <c r="Z83" s="1"/>
      <c r="AA83" s="1"/>
      <c r="AB83" s="1"/>
      <c r="AC83" s="1"/>
      <c r="AD83" s="8"/>
      <c r="AE83" s="1"/>
      <c r="AF83" s="1"/>
      <c r="AG83" s="1"/>
      <c r="AH83" s="1"/>
      <c r="AI83" s="1"/>
      <c r="AJ83" s="11"/>
      <c r="AK83" s="11"/>
      <c r="AL83" s="11"/>
      <c r="AM83" s="11"/>
      <c r="AN83" s="11"/>
      <c r="AO83" s="148" t="s">
        <v>359</v>
      </c>
      <c r="AP83" s="134" t="s">
        <v>8</v>
      </c>
      <c r="AQ83" s="150">
        <v>65040</v>
      </c>
      <c r="AR83" s="135"/>
      <c r="AS83" s="134" t="s">
        <v>8</v>
      </c>
      <c r="AT83" s="151" t="s">
        <v>0</v>
      </c>
      <c r="AU83" s="151">
        <v>40308</v>
      </c>
      <c r="AV83" s="151">
        <v>100</v>
      </c>
      <c r="AW83" s="151">
        <v>9999</v>
      </c>
      <c r="AX83" s="151">
        <v>302500</v>
      </c>
      <c r="AY83" s="151">
        <v>9999</v>
      </c>
      <c r="AZ83" s="151">
        <v>12</v>
      </c>
      <c r="BA83" s="10">
        <v>43670</v>
      </c>
      <c r="BC83" s="2"/>
    </row>
    <row r="84" spans="2:55" s="3" customFormat="1" ht="18.75" customHeight="1" x14ac:dyDescent="0.3">
      <c r="B84" s="9"/>
      <c r="C84" s="8"/>
      <c r="D84" s="9"/>
      <c r="E84" s="8"/>
      <c r="F84" s="1"/>
      <c r="G84" s="1"/>
      <c r="H84" s="1"/>
      <c r="I84" s="1"/>
      <c r="J84" s="1"/>
      <c r="K84" s="1"/>
      <c r="L84" s="1"/>
      <c r="M84" s="1"/>
      <c r="N84" s="1"/>
      <c r="O84" s="1"/>
      <c r="P84" s="1"/>
      <c r="Q84" s="1"/>
      <c r="R84" s="1"/>
      <c r="S84" s="21"/>
      <c r="T84" s="1"/>
      <c r="U84" s="1"/>
      <c r="V84" s="20"/>
      <c r="W84" s="20"/>
      <c r="X84" s="20"/>
      <c r="Y84" s="9"/>
      <c r="Z84" s="1"/>
      <c r="AA84" s="1"/>
      <c r="AB84" s="1"/>
      <c r="AC84" s="1"/>
      <c r="AD84" s="8"/>
      <c r="AE84" s="1"/>
      <c r="AF84" s="1"/>
      <c r="AG84" s="1"/>
      <c r="AH84" s="1"/>
      <c r="AI84" s="1"/>
      <c r="AJ84" s="11"/>
      <c r="AK84" s="11"/>
      <c r="AL84" s="11"/>
      <c r="AM84" s="11"/>
      <c r="AN84" s="11"/>
      <c r="AO84" s="148" t="s">
        <v>360</v>
      </c>
      <c r="AP84" s="134" t="s">
        <v>8</v>
      </c>
      <c r="AQ84" s="150">
        <v>65040</v>
      </c>
      <c r="AR84" s="135"/>
      <c r="AS84" s="134" t="s">
        <v>8</v>
      </c>
      <c r="AT84" s="151" t="s">
        <v>0</v>
      </c>
      <c r="AU84" s="151">
        <v>40302</v>
      </c>
      <c r="AV84" s="151">
        <v>100</v>
      </c>
      <c r="AW84" s="151">
        <v>9999</v>
      </c>
      <c r="AX84" s="151">
        <v>302500</v>
      </c>
      <c r="AY84" s="151">
        <v>9999</v>
      </c>
      <c r="AZ84" s="151">
        <v>12</v>
      </c>
      <c r="BA84" s="10">
        <v>43671</v>
      </c>
      <c r="BC84" s="2"/>
    </row>
    <row r="85" spans="2:55" s="3" customFormat="1" ht="18.75" customHeight="1" x14ac:dyDescent="0.3">
      <c r="B85" s="9"/>
      <c r="C85" s="8"/>
      <c r="D85" s="9"/>
      <c r="E85" s="8"/>
      <c r="F85" s="1"/>
      <c r="G85" s="1"/>
      <c r="H85" s="1"/>
      <c r="I85" s="1"/>
      <c r="J85" s="1"/>
      <c r="K85" s="1"/>
      <c r="L85" s="1"/>
      <c r="M85" s="1"/>
      <c r="N85" s="1"/>
      <c r="O85" s="1"/>
      <c r="P85" s="1"/>
      <c r="Q85" s="1"/>
      <c r="R85" s="1"/>
      <c r="S85" s="21"/>
      <c r="T85" s="1"/>
      <c r="U85" s="1"/>
      <c r="V85" s="20"/>
      <c r="W85" s="20"/>
      <c r="X85" s="20"/>
      <c r="Y85" s="9"/>
      <c r="Z85" s="1"/>
      <c r="AA85" s="1"/>
      <c r="AB85" s="1"/>
      <c r="AC85" s="1"/>
      <c r="AD85" s="8"/>
      <c r="AE85" s="1"/>
      <c r="AF85" s="1"/>
      <c r="AG85" s="1"/>
      <c r="AH85" s="1"/>
      <c r="AI85" s="1"/>
      <c r="AJ85" s="11"/>
      <c r="AK85" s="11"/>
      <c r="AL85" s="11"/>
      <c r="AM85" s="11"/>
      <c r="AN85" s="11"/>
      <c r="AO85" s="148" t="s">
        <v>361</v>
      </c>
      <c r="AP85" s="134" t="s">
        <v>1</v>
      </c>
      <c r="AQ85" s="150">
        <v>80101</v>
      </c>
      <c r="AR85" s="135"/>
      <c r="AS85" s="134" t="s">
        <v>1</v>
      </c>
      <c r="AT85" s="151" t="s">
        <v>0</v>
      </c>
      <c r="AU85" s="151">
        <v>40127</v>
      </c>
      <c r="AV85" s="151">
        <v>100</v>
      </c>
      <c r="AW85" s="151">
        <v>9999</v>
      </c>
      <c r="AX85" s="151">
        <v>202500</v>
      </c>
      <c r="AY85" s="151">
        <v>9999</v>
      </c>
      <c r="AZ85" s="151">
        <v>12</v>
      </c>
      <c r="BA85" s="10">
        <v>43672</v>
      </c>
      <c r="BC85" s="2"/>
    </row>
    <row r="86" spans="2:55" s="3" customFormat="1" ht="18.75" customHeight="1" x14ac:dyDescent="0.3">
      <c r="B86" s="9"/>
      <c r="C86" s="8"/>
      <c r="D86" s="9"/>
      <c r="E86" s="8"/>
      <c r="F86" s="1"/>
      <c r="G86" s="1"/>
      <c r="H86" s="1"/>
      <c r="I86" s="1"/>
      <c r="J86" s="1"/>
      <c r="K86" s="1"/>
      <c r="L86" s="1"/>
      <c r="M86" s="1"/>
      <c r="N86" s="1"/>
      <c r="O86" s="1"/>
      <c r="P86" s="1"/>
      <c r="Q86" s="1"/>
      <c r="R86" s="1"/>
      <c r="S86" s="21"/>
      <c r="T86" s="1"/>
      <c r="U86" s="1"/>
      <c r="V86" s="20"/>
      <c r="W86" s="20"/>
      <c r="X86" s="20"/>
      <c r="Y86" s="9"/>
      <c r="Z86" s="1"/>
      <c r="AA86" s="1"/>
      <c r="AB86" s="1"/>
      <c r="AC86" s="1"/>
      <c r="AD86" s="8"/>
      <c r="AE86" s="1"/>
      <c r="AF86" s="1"/>
      <c r="AG86" s="1"/>
      <c r="AH86" s="1"/>
      <c r="AI86" s="1"/>
      <c r="AJ86" s="11"/>
      <c r="AK86" s="11"/>
      <c r="AL86" s="11"/>
      <c r="AM86" s="11"/>
      <c r="AN86" s="11"/>
      <c r="AO86" s="148" t="s">
        <v>362</v>
      </c>
      <c r="AP86" s="134" t="s">
        <v>1</v>
      </c>
      <c r="AQ86" s="150">
        <v>80101</v>
      </c>
      <c r="AR86" s="135"/>
      <c r="AS86" s="134" t="s">
        <v>1</v>
      </c>
      <c r="AT86" s="151" t="s">
        <v>0</v>
      </c>
      <c r="AU86" s="151">
        <v>40143</v>
      </c>
      <c r="AV86" s="151">
        <v>100</v>
      </c>
      <c r="AW86" s="151">
        <v>9999</v>
      </c>
      <c r="AX86" s="151">
        <v>202500</v>
      </c>
      <c r="AY86" s="151">
        <v>9999</v>
      </c>
      <c r="AZ86" s="151">
        <v>12</v>
      </c>
      <c r="BA86" s="10">
        <v>43673</v>
      </c>
      <c r="BC86" s="2"/>
    </row>
    <row r="87" spans="2:55" s="3" customFormat="1" ht="18.75" customHeight="1" x14ac:dyDescent="0.3">
      <c r="B87" s="9"/>
      <c r="C87" s="8"/>
      <c r="D87" s="9"/>
      <c r="E87" s="8"/>
      <c r="F87" s="1"/>
      <c r="G87" s="1"/>
      <c r="H87" s="1"/>
      <c r="I87" s="1"/>
      <c r="J87" s="1"/>
      <c r="K87" s="1"/>
      <c r="L87" s="1"/>
      <c r="M87" s="1"/>
      <c r="N87" s="1"/>
      <c r="O87" s="1"/>
      <c r="P87" s="1"/>
      <c r="Q87" s="1"/>
      <c r="R87" s="1"/>
      <c r="S87" s="21"/>
      <c r="T87" s="1"/>
      <c r="U87" s="1"/>
      <c r="V87" s="20"/>
      <c r="W87" s="20"/>
      <c r="X87" s="20"/>
      <c r="Y87" s="9"/>
      <c r="Z87" s="1"/>
      <c r="AA87" s="1"/>
      <c r="AB87" s="1"/>
      <c r="AC87" s="1"/>
      <c r="AD87" s="8"/>
      <c r="AE87" s="1"/>
      <c r="AF87" s="1"/>
      <c r="AG87" s="1"/>
      <c r="AH87" s="1"/>
      <c r="AI87" s="1"/>
      <c r="AJ87" s="11"/>
      <c r="AK87" s="11"/>
      <c r="AL87" s="11"/>
      <c r="AM87" s="11"/>
      <c r="AN87" s="11"/>
      <c r="AO87" s="148" t="s">
        <v>363</v>
      </c>
      <c r="AP87" s="134" t="s">
        <v>1</v>
      </c>
      <c r="AQ87" s="150">
        <v>80101</v>
      </c>
      <c r="AR87" s="135"/>
      <c r="AS87" s="134" t="s">
        <v>1</v>
      </c>
      <c r="AT87" s="151" t="s">
        <v>0</v>
      </c>
      <c r="AU87" s="151">
        <v>40133</v>
      </c>
      <c r="AV87" s="151">
        <v>100</v>
      </c>
      <c r="AW87" s="151">
        <v>9999</v>
      </c>
      <c r="AX87" s="151">
        <v>202500</v>
      </c>
      <c r="AY87" s="151">
        <v>9999</v>
      </c>
      <c r="AZ87" s="151">
        <v>12</v>
      </c>
      <c r="BA87" s="10">
        <v>43674</v>
      </c>
      <c r="BC87" s="2"/>
    </row>
    <row r="88" spans="2:55" s="3" customFormat="1" ht="18.75" customHeight="1" x14ac:dyDescent="0.3">
      <c r="B88" s="9"/>
      <c r="C88" s="8"/>
      <c r="D88" s="9"/>
      <c r="E88" s="8"/>
      <c r="F88" s="1"/>
      <c r="G88" s="1"/>
      <c r="H88" s="1"/>
      <c r="I88" s="1"/>
      <c r="J88" s="1"/>
      <c r="K88" s="1"/>
      <c r="L88" s="1"/>
      <c r="M88" s="1"/>
      <c r="N88" s="1"/>
      <c r="O88" s="1"/>
      <c r="P88" s="1"/>
      <c r="Q88" s="1"/>
      <c r="R88" s="1"/>
      <c r="S88" s="21"/>
      <c r="T88" s="1"/>
      <c r="U88" s="1"/>
      <c r="V88" s="20"/>
      <c r="W88" s="20"/>
      <c r="X88" s="20"/>
      <c r="Y88" s="9"/>
      <c r="Z88" s="1"/>
      <c r="AA88" s="1"/>
      <c r="AB88" s="1"/>
      <c r="AC88" s="1"/>
      <c r="AD88" s="8"/>
      <c r="AE88" s="1"/>
      <c r="AF88" s="1"/>
      <c r="AG88" s="1"/>
      <c r="AH88" s="1"/>
      <c r="AI88" s="1"/>
      <c r="AJ88" s="11"/>
      <c r="AK88" s="11"/>
      <c r="AL88" s="11"/>
      <c r="AM88" s="11"/>
      <c r="AN88" s="11"/>
      <c r="AO88" s="148" t="s">
        <v>364</v>
      </c>
      <c r="AP88" s="134" t="s">
        <v>1</v>
      </c>
      <c r="AQ88" s="150">
        <v>80101</v>
      </c>
      <c r="AR88" s="135"/>
      <c r="AS88" s="134" t="s">
        <v>1</v>
      </c>
      <c r="AT88" s="151" t="s">
        <v>0</v>
      </c>
      <c r="AU88" s="151">
        <v>40121</v>
      </c>
      <c r="AV88" s="151">
        <v>100</v>
      </c>
      <c r="AW88" s="151">
        <v>9999</v>
      </c>
      <c r="AX88" s="151">
        <v>202500</v>
      </c>
      <c r="AY88" s="151">
        <v>9999</v>
      </c>
      <c r="AZ88" s="151">
        <v>12</v>
      </c>
      <c r="BA88" s="10">
        <v>43675</v>
      </c>
      <c r="BC88" s="2"/>
    </row>
    <row r="89" spans="2:55" s="3" customFormat="1" ht="18.75" customHeight="1" x14ac:dyDescent="0.3">
      <c r="B89" s="9"/>
      <c r="C89" s="8"/>
      <c r="D89" s="9"/>
      <c r="E89" s="8"/>
      <c r="F89" s="1"/>
      <c r="G89" s="1"/>
      <c r="H89" s="1"/>
      <c r="I89" s="1"/>
      <c r="J89" s="1"/>
      <c r="K89" s="1"/>
      <c r="L89" s="1"/>
      <c r="M89" s="1"/>
      <c r="N89" s="1"/>
      <c r="O89" s="1"/>
      <c r="P89" s="1"/>
      <c r="Q89" s="1"/>
      <c r="R89" s="1"/>
      <c r="S89" s="21"/>
      <c r="T89" s="1"/>
      <c r="U89" s="1"/>
      <c r="V89" s="20"/>
      <c r="W89" s="20"/>
      <c r="X89" s="20"/>
      <c r="Y89" s="9"/>
      <c r="Z89" s="1"/>
      <c r="AA89" s="1"/>
      <c r="AB89" s="1"/>
      <c r="AC89" s="1"/>
      <c r="AD89" s="8"/>
      <c r="AE89" s="1"/>
      <c r="AF89" s="1"/>
      <c r="AG89" s="1"/>
      <c r="AH89" s="1"/>
      <c r="AI89" s="1"/>
      <c r="AJ89" s="11"/>
      <c r="AK89" s="11"/>
      <c r="AL89" s="11"/>
      <c r="AM89" s="11"/>
      <c r="AN89" s="11"/>
      <c r="AO89" s="148" t="s">
        <v>365</v>
      </c>
      <c r="AP89" s="134" t="s">
        <v>30</v>
      </c>
      <c r="AQ89" s="150">
        <v>10181</v>
      </c>
      <c r="AR89" s="135"/>
      <c r="AS89" s="134" t="s">
        <v>30</v>
      </c>
      <c r="AT89" s="151" t="s">
        <v>0</v>
      </c>
      <c r="AU89" s="151">
        <v>40148</v>
      </c>
      <c r="AV89" s="151">
        <v>100</v>
      </c>
      <c r="AW89" s="151">
        <v>9999</v>
      </c>
      <c r="AX89" s="151">
        <v>202500</v>
      </c>
      <c r="AY89" s="151">
        <v>9999</v>
      </c>
      <c r="AZ89" s="151">
        <v>12</v>
      </c>
      <c r="BA89" s="10">
        <v>43676</v>
      </c>
      <c r="BC89" s="2"/>
    </row>
    <row r="90" spans="2:55" s="3" customFormat="1" ht="18.75" customHeight="1" x14ac:dyDescent="0.3">
      <c r="B90" s="9"/>
      <c r="C90" s="8"/>
      <c r="D90" s="9"/>
      <c r="E90" s="8"/>
      <c r="F90" s="1"/>
      <c r="G90" s="1"/>
      <c r="H90" s="1"/>
      <c r="I90" s="1"/>
      <c r="J90" s="1"/>
      <c r="K90" s="1"/>
      <c r="L90" s="1"/>
      <c r="M90" s="1"/>
      <c r="N90" s="1"/>
      <c r="O90" s="1"/>
      <c r="P90" s="1"/>
      <c r="Q90" s="1"/>
      <c r="R90" s="1"/>
      <c r="S90" s="21"/>
      <c r="T90" s="1"/>
      <c r="U90" s="1"/>
      <c r="V90" s="20"/>
      <c r="W90" s="20"/>
      <c r="X90" s="20"/>
      <c r="Y90" s="9"/>
      <c r="Z90" s="1"/>
      <c r="AA90" s="1"/>
      <c r="AB90" s="1"/>
      <c r="AC90" s="1"/>
      <c r="AD90" s="8"/>
      <c r="AE90" s="1"/>
      <c r="AF90" s="1"/>
      <c r="AG90" s="1"/>
      <c r="AH90" s="1"/>
      <c r="AI90" s="1"/>
      <c r="AJ90" s="11"/>
      <c r="AK90" s="11"/>
      <c r="AL90" s="11"/>
      <c r="AM90" s="11"/>
      <c r="AN90" s="11"/>
      <c r="AO90" s="148" t="s">
        <v>366</v>
      </c>
      <c r="AP90" s="134" t="s">
        <v>14</v>
      </c>
      <c r="AQ90" s="150">
        <v>60198</v>
      </c>
      <c r="AR90" s="135"/>
      <c r="AS90" s="134" t="s">
        <v>14</v>
      </c>
      <c r="AT90" s="151" t="s">
        <v>0</v>
      </c>
      <c r="AU90" s="151">
        <v>40134</v>
      </c>
      <c r="AV90" s="151">
        <v>100</v>
      </c>
      <c r="AW90" s="151">
        <v>9999</v>
      </c>
      <c r="AX90" s="151">
        <v>202500</v>
      </c>
      <c r="AY90" s="151">
        <v>9999</v>
      </c>
      <c r="AZ90" s="151">
        <v>12</v>
      </c>
      <c r="BA90" s="10">
        <v>43677</v>
      </c>
      <c r="BC90" s="2"/>
    </row>
    <row r="91" spans="2:55" s="3" customFormat="1" ht="18.75" customHeight="1" x14ac:dyDescent="0.3">
      <c r="B91" s="9"/>
      <c r="C91" s="8"/>
      <c r="D91" s="9"/>
      <c r="E91" s="8"/>
      <c r="F91" s="1"/>
      <c r="G91" s="1"/>
      <c r="H91" s="1"/>
      <c r="I91" s="1"/>
      <c r="J91" s="1"/>
      <c r="K91" s="1"/>
      <c r="L91" s="1"/>
      <c r="M91" s="1"/>
      <c r="N91" s="1"/>
      <c r="O91" s="1"/>
      <c r="P91" s="1"/>
      <c r="Q91" s="1"/>
      <c r="R91" s="1"/>
      <c r="S91" s="21"/>
      <c r="T91" s="1"/>
      <c r="U91" s="1"/>
      <c r="V91" s="20"/>
      <c r="W91" s="20"/>
      <c r="X91" s="20"/>
      <c r="Y91" s="9"/>
      <c r="Z91" s="1"/>
      <c r="AA91" s="1"/>
      <c r="AB91" s="1"/>
      <c r="AC91" s="1"/>
      <c r="AD91" s="8"/>
      <c r="AE91" s="1"/>
      <c r="AF91" s="1"/>
      <c r="AG91" s="1"/>
      <c r="AH91" s="1"/>
      <c r="AI91" s="1"/>
      <c r="AJ91" s="11"/>
      <c r="AK91" s="11"/>
      <c r="AL91" s="11"/>
      <c r="AM91" s="11"/>
      <c r="AN91" s="11"/>
      <c r="AO91" s="148" t="s">
        <v>367</v>
      </c>
      <c r="AP91" s="134" t="s">
        <v>29</v>
      </c>
      <c r="AQ91" s="150">
        <v>10190</v>
      </c>
      <c r="AR91" s="135"/>
      <c r="AS91" s="134" t="s">
        <v>29</v>
      </c>
      <c r="AT91" s="151" t="s">
        <v>0</v>
      </c>
      <c r="AU91" s="151">
        <v>40103</v>
      </c>
      <c r="AV91" s="151">
        <v>100</v>
      </c>
      <c r="AW91" s="151">
        <v>9999</v>
      </c>
      <c r="AX91" s="151">
        <v>202500</v>
      </c>
      <c r="AY91" s="151">
        <v>9999</v>
      </c>
      <c r="AZ91" s="151">
        <v>12</v>
      </c>
      <c r="BA91" s="10">
        <v>43678</v>
      </c>
      <c r="BC91" s="2"/>
    </row>
    <row r="92" spans="2:55" s="3" customFormat="1" ht="18.75" customHeight="1" x14ac:dyDescent="0.3">
      <c r="B92" s="9"/>
      <c r="C92" s="8"/>
      <c r="D92" s="9"/>
      <c r="E92" s="8"/>
      <c r="F92" s="1"/>
      <c r="G92" s="1"/>
      <c r="H92" s="1"/>
      <c r="I92" s="1"/>
      <c r="J92" s="1"/>
      <c r="K92" s="1"/>
      <c r="L92" s="1"/>
      <c r="M92" s="1"/>
      <c r="N92" s="1"/>
      <c r="O92" s="1"/>
      <c r="P92" s="1"/>
      <c r="Q92" s="1"/>
      <c r="R92" s="1"/>
      <c r="S92" s="21"/>
      <c r="T92" s="1"/>
      <c r="U92" s="1"/>
      <c r="V92" s="20"/>
      <c r="W92" s="20"/>
      <c r="X92" s="20"/>
      <c r="Y92" s="9"/>
      <c r="Z92" s="1"/>
      <c r="AA92" s="1"/>
      <c r="AB92" s="1"/>
      <c r="AC92" s="1"/>
      <c r="AD92" s="8"/>
      <c r="AE92" s="1"/>
      <c r="AF92" s="1"/>
      <c r="AG92" s="1"/>
      <c r="AH92" s="1"/>
      <c r="AI92" s="1"/>
      <c r="AJ92" s="11"/>
      <c r="AK92" s="11"/>
      <c r="AL92" s="11"/>
      <c r="AM92" s="11"/>
      <c r="AN92" s="11"/>
      <c r="AO92" s="148" t="s">
        <v>368</v>
      </c>
      <c r="AP92" s="134" t="s">
        <v>29</v>
      </c>
      <c r="AQ92" s="150">
        <v>10190</v>
      </c>
      <c r="AR92" s="135"/>
      <c r="AS92" s="134" t="s">
        <v>29</v>
      </c>
      <c r="AT92" s="151" t="s">
        <v>0</v>
      </c>
      <c r="AU92" s="151">
        <v>40106</v>
      </c>
      <c r="AV92" s="151">
        <v>100</v>
      </c>
      <c r="AW92" s="151">
        <v>9999</v>
      </c>
      <c r="AX92" s="151">
        <v>202500</v>
      </c>
      <c r="AY92" s="151">
        <v>9999</v>
      </c>
      <c r="AZ92" s="151">
        <v>12</v>
      </c>
      <c r="BA92" s="10">
        <v>43679</v>
      </c>
      <c r="BC92" s="2"/>
    </row>
    <row r="93" spans="2:55" s="3" customFormat="1" ht="18.75" customHeight="1" x14ac:dyDescent="0.3">
      <c r="B93" s="9"/>
      <c r="C93" s="8"/>
      <c r="D93" s="9"/>
      <c r="E93" s="8"/>
      <c r="F93" s="1"/>
      <c r="G93" s="1"/>
      <c r="H93" s="1"/>
      <c r="I93" s="1"/>
      <c r="J93" s="1"/>
      <c r="K93" s="1"/>
      <c r="L93" s="1"/>
      <c r="M93" s="1"/>
      <c r="N93" s="1"/>
      <c r="O93" s="1"/>
      <c r="P93" s="1"/>
      <c r="Q93" s="1"/>
      <c r="R93" s="1"/>
      <c r="S93" s="21"/>
      <c r="T93" s="1"/>
      <c r="U93" s="1"/>
      <c r="V93" s="20"/>
      <c r="W93" s="20"/>
      <c r="X93" s="20"/>
      <c r="Y93" s="9"/>
      <c r="Z93" s="1"/>
      <c r="AA93" s="1"/>
      <c r="AB93" s="1"/>
      <c r="AC93" s="1"/>
      <c r="AD93" s="8"/>
      <c r="AE93" s="1"/>
      <c r="AF93" s="1"/>
      <c r="AG93" s="1"/>
      <c r="AH93" s="1"/>
      <c r="AI93" s="1"/>
      <c r="AJ93" s="11"/>
      <c r="AK93" s="11"/>
      <c r="AL93" s="11"/>
      <c r="AM93" s="11"/>
      <c r="AN93" s="11"/>
      <c r="AO93" s="148" t="s">
        <v>369</v>
      </c>
      <c r="AP93" s="134" t="s">
        <v>18</v>
      </c>
      <c r="AQ93" s="150">
        <v>60195</v>
      </c>
      <c r="AR93" s="135"/>
      <c r="AS93" s="134" t="s">
        <v>18</v>
      </c>
      <c r="AT93" s="151" t="s">
        <v>0</v>
      </c>
      <c r="AU93" s="151">
        <v>40128</v>
      </c>
      <c r="AV93" s="151">
        <v>100</v>
      </c>
      <c r="AW93" s="151">
        <v>9999</v>
      </c>
      <c r="AX93" s="151">
        <v>202500</v>
      </c>
      <c r="AY93" s="151">
        <v>9999</v>
      </c>
      <c r="AZ93" s="151">
        <v>12</v>
      </c>
      <c r="BA93" s="10">
        <v>43680</v>
      </c>
      <c r="BC93" s="2"/>
    </row>
    <row r="94" spans="2:55" s="3" customFormat="1" ht="18.75" customHeight="1" x14ac:dyDescent="0.3">
      <c r="B94" s="9"/>
      <c r="C94" s="8"/>
      <c r="D94" s="9"/>
      <c r="E94" s="8"/>
      <c r="F94" s="1"/>
      <c r="G94" s="1"/>
      <c r="H94" s="1"/>
      <c r="I94" s="1"/>
      <c r="J94" s="1"/>
      <c r="K94" s="1"/>
      <c r="L94" s="1"/>
      <c r="M94" s="1"/>
      <c r="N94" s="1"/>
      <c r="O94" s="1"/>
      <c r="P94" s="1"/>
      <c r="Q94" s="1"/>
      <c r="R94" s="1"/>
      <c r="S94" s="21"/>
      <c r="T94" s="1"/>
      <c r="U94" s="1"/>
      <c r="V94" s="20"/>
      <c r="W94" s="20"/>
      <c r="X94" s="20"/>
      <c r="Y94" s="9"/>
      <c r="Z94" s="1"/>
      <c r="AA94" s="1"/>
      <c r="AB94" s="1"/>
      <c r="AC94" s="1"/>
      <c r="AD94" s="8"/>
      <c r="AE94" s="1"/>
      <c r="AF94" s="1"/>
      <c r="AG94" s="1"/>
      <c r="AH94" s="1"/>
      <c r="AI94" s="1"/>
      <c r="AJ94" s="11"/>
      <c r="AK94" s="11"/>
      <c r="AL94" s="11"/>
      <c r="AM94" s="11"/>
      <c r="AN94" s="11"/>
      <c r="AO94" s="148" t="s">
        <v>370</v>
      </c>
      <c r="AP94" s="134" t="s">
        <v>18</v>
      </c>
      <c r="AQ94" s="150">
        <v>60195</v>
      </c>
      <c r="AR94" s="135"/>
      <c r="AS94" s="134" t="s">
        <v>18</v>
      </c>
      <c r="AT94" s="151" t="s">
        <v>0</v>
      </c>
      <c r="AU94" s="151">
        <v>40144</v>
      </c>
      <c r="AV94" s="151">
        <v>100</v>
      </c>
      <c r="AW94" s="151">
        <v>9999</v>
      </c>
      <c r="AX94" s="151">
        <v>202500</v>
      </c>
      <c r="AY94" s="151">
        <v>9999</v>
      </c>
      <c r="AZ94" s="151">
        <v>12</v>
      </c>
      <c r="BA94" s="10">
        <v>43681</v>
      </c>
      <c r="BC94" s="2"/>
    </row>
    <row r="95" spans="2:55" s="3" customFormat="1" ht="18.75" customHeight="1" x14ac:dyDescent="0.3">
      <c r="B95" s="9"/>
      <c r="C95" s="8"/>
      <c r="D95" s="9"/>
      <c r="E95" s="8"/>
      <c r="F95" s="1"/>
      <c r="G95" s="1"/>
      <c r="H95" s="1"/>
      <c r="I95" s="1"/>
      <c r="J95" s="1"/>
      <c r="K95" s="1"/>
      <c r="L95" s="1"/>
      <c r="M95" s="1"/>
      <c r="N95" s="1"/>
      <c r="O95" s="1"/>
      <c r="P95" s="1"/>
      <c r="Q95" s="1"/>
      <c r="R95" s="1"/>
      <c r="S95" s="21"/>
      <c r="T95" s="1"/>
      <c r="U95" s="1"/>
      <c r="V95" s="20"/>
      <c r="W95" s="20"/>
      <c r="X95" s="20"/>
      <c r="Y95" s="9"/>
      <c r="Z95" s="1"/>
      <c r="AA95" s="1"/>
      <c r="AB95" s="1"/>
      <c r="AC95" s="1"/>
      <c r="AD95" s="8"/>
      <c r="AE95" s="1"/>
      <c r="AF95" s="1"/>
      <c r="AG95" s="1"/>
      <c r="AH95" s="1"/>
      <c r="AI95" s="1"/>
      <c r="AJ95" s="11"/>
      <c r="AK95" s="11"/>
      <c r="AL95" s="11"/>
      <c r="AM95" s="11"/>
      <c r="AN95" s="11"/>
      <c r="AO95" s="148" t="s">
        <v>371</v>
      </c>
      <c r="AP95" s="134" t="s">
        <v>26</v>
      </c>
      <c r="AQ95" s="150">
        <v>10256</v>
      </c>
      <c r="AR95" s="135"/>
      <c r="AS95" s="134" t="s">
        <v>26</v>
      </c>
      <c r="AT95" s="151" t="s">
        <v>0</v>
      </c>
      <c r="AU95" s="151">
        <v>40132</v>
      </c>
      <c r="AV95" s="151">
        <v>100</v>
      </c>
      <c r="AW95" s="151">
        <v>9999</v>
      </c>
      <c r="AX95" s="151">
        <v>202500</v>
      </c>
      <c r="AY95" s="151">
        <v>9999</v>
      </c>
      <c r="AZ95" s="151">
        <v>12</v>
      </c>
      <c r="BA95" s="10">
        <v>43682</v>
      </c>
      <c r="BC95" s="2"/>
    </row>
    <row r="96" spans="2:55" s="3" customFormat="1" ht="18.75" customHeight="1" x14ac:dyDescent="0.3">
      <c r="B96" s="9"/>
      <c r="C96" s="8"/>
      <c r="D96" s="9"/>
      <c r="E96" s="8"/>
      <c r="F96" s="1"/>
      <c r="G96" s="1"/>
      <c r="H96" s="1"/>
      <c r="I96" s="1"/>
      <c r="J96" s="1"/>
      <c r="K96" s="1"/>
      <c r="L96" s="1"/>
      <c r="M96" s="1"/>
      <c r="N96" s="1"/>
      <c r="O96" s="1"/>
      <c r="P96" s="1"/>
      <c r="Q96" s="1"/>
      <c r="R96" s="1"/>
      <c r="S96" s="21"/>
      <c r="T96" s="1"/>
      <c r="U96" s="1"/>
      <c r="V96" s="20"/>
      <c r="W96" s="20"/>
      <c r="X96" s="20"/>
      <c r="Y96" s="9"/>
      <c r="Z96" s="1"/>
      <c r="AA96" s="1"/>
      <c r="AB96" s="1"/>
      <c r="AC96" s="1"/>
      <c r="AD96" s="8"/>
      <c r="AE96" s="1"/>
      <c r="AF96" s="1"/>
      <c r="AG96" s="1"/>
      <c r="AH96" s="1"/>
      <c r="AI96" s="1"/>
      <c r="AJ96" s="11"/>
      <c r="AK96" s="11"/>
      <c r="AL96" s="11"/>
      <c r="AM96" s="11"/>
      <c r="AN96" s="11"/>
      <c r="AO96" s="146" t="s">
        <v>372</v>
      </c>
      <c r="AP96" s="134" t="s">
        <v>33</v>
      </c>
      <c r="AQ96" s="150">
        <v>10005</v>
      </c>
      <c r="AR96" s="135"/>
      <c r="AS96" s="134" t="s">
        <v>33</v>
      </c>
      <c r="AT96" s="151" t="s">
        <v>0</v>
      </c>
      <c r="AU96" s="151">
        <v>40119</v>
      </c>
      <c r="AV96" s="151">
        <v>100</v>
      </c>
      <c r="AW96" s="151">
        <v>9999</v>
      </c>
      <c r="AX96" s="151">
        <v>202500</v>
      </c>
      <c r="AY96" s="151">
        <v>9999</v>
      </c>
      <c r="AZ96" s="151">
        <v>12</v>
      </c>
      <c r="BA96" s="10">
        <v>43683</v>
      </c>
      <c r="BC96" s="2"/>
    </row>
    <row r="97" spans="2:55" s="3" customFormat="1" ht="18.75" customHeight="1" x14ac:dyDescent="0.3">
      <c r="B97" s="9"/>
      <c r="C97" s="8"/>
      <c r="D97" s="9"/>
      <c r="E97" s="8"/>
      <c r="F97" s="1"/>
      <c r="G97" s="1"/>
      <c r="H97" s="1"/>
      <c r="I97" s="1"/>
      <c r="J97" s="1"/>
      <c r="K97" s="1"/>
      <c r="L97" s="1"/>
      <c r="M97" s="1"/>
      <c r="N97" s="1"/>
      <c r="O97" s="1"/>
      <c r="P97" s="1"/>
      <c r="Q97" s="1"/>
      <c r="R97" s="1"/>
      <c r="S97" s="21"/>
      <c r="T97" s="1"/>
      <c r="U97" s="1"/>
      <c r="V97" s="20"/>
      <c r="W97" s="20"/>
      <c r="X97" s="20"/>
      <c r="Y97" s="9"/>
      <c r="Z97" s="1"/>
      <c r="AA97" s="1"/>
      <c r="AB97" s="1"/>
      <c r="AC97" s="1"/>
      <c r="AD97" s="8"/>
      <c r="AE97" s="1"/>
      <c r="AF97" s="1"/>
      <c r="AG97" s="1"/>
      <c r="AH97" s="1"/>
      <c r="AI97" s="1"/>
      <c r="AJ97" s="11"/>
      <c r="AK97" s="11"/>
      <c r="AL97" s="11"/>
      <c r="AM97" s="11"/>
      <c r="AN97" s="11"/>
      <c r="AO97" s="148" t="s">
        <v>373</v>
      </c>
      <c r="AP97" s="134" t="s">
        <v>33</v>
      </c>
      <c r="AQ97" s="150">
        <v>10005</v>
      </c>
      <c r="AR97" s="135"/>
      <c r="AS97" s="134" t="s">
        <v>33</v>
      </c>
      <c r="AT97" s="151" t="s">
        <v>0</v>
      </c>
      <c r="AU97" s="151">
        <v>40105</v>
      </c>
      <c r="AV97" s="151">
        <v>100</v>
      </c>
      <c r="AW97" s="151">
        <v>9999</v>
      </c>
      <c r="AX97" s="151">
        <v>202500</v>
      </c>
      <c r="AY97" s="151">
        <v>9999</v>
      </c>
      <c r="AZ97" s="151">
        <v>12</v>
      </c>
      <c r="BA97" s="10">
        <v>43684</v>
      </c>
      <c r="BC97" s="2"/>
    </row>
    <row r="98" spans="2:55" s="3" customFormat="1" ht="18.75" customHeight="1" x14ac:dyDescent="0.3">
      <c r="B98" s="9"/>
      <c r="C98" s="8"/>
      <c r="D98" s="9"/>
      <c r="E98" s="8"/>
      <c r="F98" s="1"/>
      <c r="G98" s="1"/>
      <c r="H98" s="1"/>
      <c r="I98" s="1"/>
      <c r="J98" s="1"/>
      <c r="K98" s="1"/>
      <c r="L98" s="1"/>
      <c r="M98" s="1"/>
      <c r="N98" s="1"/>
      <c r="O98" s="1"/>
      <c r="P98" s="1"/>
      <c r="Q98" s="1"/>
      <c r="R98" s="1"/>
      <c r="S98" s="21"/>
      <c r="T98" s="1"/>
      <c r="U98" s="1"/>
      <c r="V98" s="20"/>
      <c r="W98" s="20"/>
      <c r="X98" s="20"/>
      <c r="Y98" s="9"/>
      <c r="Z98" s="1"/>
      <c r="AA98" s="1"/>
      <c r="AB98" s="1"/>
      <c r="AC98" s="1"/>
      <c r="AD98" s="8"/>
      <c r="AE98" s="1"/>
      <c r="AF98" s="1"/>
      <c r="AG98" s="1"/>
      <c r="AH98" s="1"/>
      <c r="AI98" s="1"/>
      <c r="AJ98" s="11"/>
      <c r="AK98" s="11"/>
      <c r="AL98" s="11"/>
      <c r="AM98" s="11"/>
      <c r="AN98" s="11"/>
      <c r="AO98" s="148" t="s">
        <v>374</v>
      </c>
      <c r="AP98" s="134" t="s">
        <v>25</v>
      </c>
      <c r="AQ98" s="150">
        <v>10291</v>
      </c>
      <c r="AR98" s="135"/>
      <c r="AS98" s="134" t="s">
        <v>25</v>
      </c>
      <c r="AT98" s="151" t="s">
        <v>0</v>
      </c>
      <c r="AU98" s="151">
        <v>40130</v>
      </c>
      <c r="AV98" s="151">
        <v>100</v>
      </c>
      <c r="AW98" s="151">
        <v>9999</v>
      </c>
      <c r="AX98" s="151">
        <v>202500</v>
      </c>
      <c r="AY98" s="151">
        <v>9999</v>
      </c>
      <c r="AZ98" s="151">
        <v>12</v>
      </c>
      <c r="BA98" s="10">
        <v>43685</v>
      </c>
      <c r="BC98" s="2"/>
    </row>
    <row r="99" spans="2:55" s="3" customFormat="1" ht="18.75" customHeight="1" x14ac:dyDescent="0.3">
      <c r="B99" s="9"/>
      <c r="C99" s="8"/>
      <c r="D99" s="9"/>
      <c r="E99" s="8"/>
      <c r="F99" s="1"/>
      <c r="G99" s="1"/>
      <c r="H99" s="1"/>
      <c r="I99" s="1"/>
      <c r="J99" s="1"/>
      <c r="K99" s="1"/>
      <c r="L99" s="1"/>
      <c r="M99" s="1"/>
      <c r="N99" s="1"/>
      <c r="O99" s="1"/>
      <c r="P99" s="1"/>
      <c r="Q99" s="1"/>
      <c r="R99" s="1"/>
      <c r="S99" s="21"/>
      <c r="T99" s="1"/>
      <c r="U99" s="1"/>
      <c r="V99" s="20"/>
      <c r="W99" s="20"/>
      <c r="X99" s="20"/>
      <c r="Y99" s="9"/>
      <c r="Z99" s="1"/>
      <c r="AA99" s="1"/>
      <c r="AB99" s="1"/>
      <c r="AC99" s="1"/>
      <c r="AD99" s="8"/>
      <c r="AE99" s="1"/>
      <c r="AF99" s="1"/>
      <c r="AG99" s="1"/>
      <c r="AH99" s="1"/>
      <c r="AI99" s="1"/>
      <c r="AJ99" s="11"/>
      <c r="AK99" s="11"/>
      <c r="AL99" s="11"/>
      <c r="AM99" s="11"/>
      <c r="AN99" s="11"/>
      <c r="AO99" s="148" t="s">
        <v>375</v>
      </c>
      <c r="AP99" s="134" t="s">
        <v>12</v>
      </c>
      <c r="AQ99" s="150">
        <v>60199</v>
      </c>
      <c r="AR99" s="135"/>
      <c r="AS99" s="134" t="s">
        <v>12</v>
      </c>
      <c r="AT99" s="151" t="s">
        <v>0</v>
      </c>
      <c r="AU99" s="151">
        <v>40118</v>
      </c>
      <c r="AV99" s="151">
        <v>100</v>
      </c>
      <c r="AW99" s="151">
        <v>9999</v>
      </c>
      <c r="AX99" s="151">
        <v>202500</v>
      </c>
      <c r="AY99" s="151">
        <v>9999</v>
      </c>
      <c r="AZ99" s="151">
        <v>12</v>
      </c>
      <c r="BA99" s="10">
        <v>43686</v>
      </c>
      <c r="BC99" s="2"/>
    </row>
    <row r="100" spans="2:55" s="3" customFormat="1" ht="18.75" customHeight="1" x14ac:dyDescent="0.3">
      <c r="B100" s="9"/>
      <c r="C100" s="8"/>
      <c r="D100" s="9"/>
      <c r="E100" s="8"/>
      <c r="F100" s="1"/>
      <c r="G100" s="1"/>
      <c r="H100" s="1"/>
      <c r="I100" s="1"/>
      <c r="J100" s="1"/>
      <c r="K100" s="1"/>
      <c r="L100" s="1"/>
      <c r="M100" s="1"/>
      <c r="N100" s="1"/>
      <c r="O100" s="1"/>
      <c r="P100" s="1"/>
      <c r="Q100" s="1"/>
      <c r="R100" s="1"/>
      <c r="S100" s="21"/>
      <c r="T100" s="1"/>
      <c r="U100" s="1"/>
      <c r="V100" s="20"/>
      <c r="W100" s="20"/>
      <c r="X100" s="20"/>
      <c r="Y100" s="9"/>
      <c r="Z100" s="1"/>
      <c r="AA100" s="1"/>
      <c r="AB100" s="1"/>
      <c r="AC100" s="1"/>
      <c r="AD100" s="8"/>
      <c r="AE100" s="1"/>
      <c r="AF100" s="1"/>
      <c r="AG100" s="1"/>
      <c r="AH100" s="1"/>
      <c r="AI100" s="1"/>
      <c r="AJ100" s="11"/>
      <c r="AK100" s="11"/>
      <c r="AL100" s="11"/>
      <c r="AM100" s="11"/>
      <c r="AN100" s="11"/>
      <c r="AO100" s="148" t="s">
        <v>376</v>
      </c>
      <c r="AP100" s="134" t="s">
        <v>10</v>
      </c>
      <c r="AQ100" s="150">
        <v>60200</v>
      </c>
      <c r="AR100" s="135"/>
      <c r="AS100" s="134" t="s">
        <v>10</v>
      </c>
      <c r="AT100" s="151" t="s">
        <v>0</v>
      </c>
      <c r="AU100" s="151">
        <v>40117</v>
      </c>
      <c r="AV100" s="151">
        <v>100</v>
      </c>
      <c r="AW100" s="151">
        <v>9999</v>
      </c>
      <c r="AX100" s="151">
        <v>202500</v>
      </c>
      <c r="AY100" s="151">
        <v>9999</v>
      </c>
      <c r="AZ100" s="151">
        <v>12</v>
      </c>
      <c r="BA100" s="10">
        <v>43687</v>
      </c>
      <c r="BC100" s="2"/>
    </row>
    <row r="101" spans="2:55" s="3" customFormat="1" ht="18.75" customHeight="1" x14ac:dyDescent="0.3">
      <c r="B101" s="9"/>
      <c r="C101" s="8"/>
      <c r="D101" s="9"/>
      <c r="E101" s="8"/>
      <c r="F101" s="1"/>
      <c r="G101" s="1"/>
      <c r="H101" s="1"/>
      <c r="I101" s="1"/>
      <c r="J101" s="1"/>
      <c r="K101" s="1"/>
      <c r="L101" s="1"/>
      <c r="M101" s="1"/>
      <c r="N101" s="1"/>
      <c r="O101" s="1"/>
      <c r="P101" s="1"/>
      <c r="Q101" s="1"/>
      <c r="R101" s="1"/>
      <c r="S101" s="21"/>
      <c r="T101" s="1"/>
      <c r="U101" s="1"/>
      <c r="V101" s="20"/>
      <c r="W101" s="20"/>
      <c r="X101" s="20"/>
      <c r="Y101" s="9"/>
      <c r="Z101" s="1"/>
      <c r="AA101" s="1"/>
      <c r="AB101" s="1"/>
      <c r="AC101" s="1"/>
      <c r="AD101" s="8"/>
      <c r="AE101" s="1"/>
      <c r="AF101" s="1"/>
      <c r="AG101" s="1"/>
      <c r="AH101" s="1"/>
      <c r="AI101" s="1"/>
      <c r="AJ101" s="11"/>
      <c r="AK101" s="11"/>
      <c r="AL101" s="11"/>
      <c r="AM101" s="11"/>
      <c r="AN101" s="11"/>
      <c r="AO101" s="19"/>
      <c r="AP101" s="6"/>
      <c r="AQ101" s="15"/>
      <c r="AR101" s="135"/>
      <c r="AS101" s="6"/>
      <c r="AT101" s="16"/>
      <c r="AU101" s="16"/>
      <c r="AV101" s="16"/>
      <c r="AW101" s="16"/>
      <c r="AX101" s="16"/>
      <c r="AY101" s="16"/>
      <c r="AZ101" s="16"/>
      <c r="BA101" s="10">
        <v>43688</v>
      </c>
      <c r="BC101" s="2"/>
    </row>
    <row r="102" spans="2:55" s="3" customFormat="1" ht="18.75" customHeight="1" x14ac:dyDescent="0.3">
      <c r="B102" s="9"/>
      <c r="C102" s="8"/>
      <c r="D102" s="9"/>
      <c r="E102" s="8"/>
      <c r="F102" s="1"/>
      <c r="G102" s="1"/>
      <c r="H102" s="1"/>
      <c r="I102" s="1"/>
      <c r="J102" s="1"/>
      <c r="K102" s="1"/>
      <c r="L102" s="1"/>
      <c r="M102" s="1"/>
      <c r="N102" s="1"/>
      <c r="O102" s="1"/>
      <c r="P102" s="1"/>
      <c r="Q102" s="1"/>
      <c r="R102" s="1"/>
      <c r="S102" s="21"/>
      <c r="T102" s="1"/>
      <c r="U102" s="1"/>
      <c r="V102" s="20"/>
      <c r="W102" s="20"/>
      <c r="X102" s="20"/>
      <c r="Y102" s="9"/>
      <c r="Z102" s="1"/>
      <c r="AA102" s="1"/>
      <c r="AB102" s="1"/>
      <c r="AC102" s="1"/>
      <c r="AD102" s="8"/>
      <c r="AE102" s="1"/>
      <c r="AF102" s="1"/>
      <c r="AG102" s="1"/>
      <c r="AH102" s="1"/>
      <c r="AI102" s="1"/>
      <c r="AJ102" s="11"/>
      <c r="AK102" s="11"/>
      <c r="AL102" s="11"/>
      <c r="AM102" s="11"/>
      <c r="AN102" s="11"/>
      <c r="AO102" s="19"/>
      <c r="AP102" s="6"/>
      <c r="AQ102" s="15"/>
      <c r="AR102" s="135"/>
      <c r="AS102" s="6"/>
      <c r="AT102" s="16"/>
      <c r="AU102" s="16"/>
      <c r="AV102" s="16"/>
      <c r="AW102" s="16"/>
      <c r="AX102" s="16"/>
      <c r="AY102" s="16"/>
      <c r="AZ102" s="16"/>
      <c r="BA102" s="10">
        <v>43689</v>
      </c>
      <c r="BC102" s="2"/>
    </row>
    <row r="103" spans="2:55" s="3" customFormat="1" ht="18.75" customHeight="1" x14ac:dyDescent="0.3">
      <c r="B103" s="9"/>
      <c r="C103" s="8"/>
      <c r="D103" s="9"/>
      <c r="E103" s="8"/>
      <c r="F103" s="1"/>
      <c r="G103" s="1"/>
      <c r="H103" s="1"/>
      <c r="I103" s="1"/>
      <c r="J103" s="1"/>
      <c r="K103" s="1"/>
      <c r="L103" s="1"/>
      <c r="M103" s="1"/>
      <c r="N103" s="1"/>
      <c r="O103" s="1"/>
      <c r="P103" s="1"/>
      <c r="Q103" s="1"/>
      <c r="R103" s="1"/>
      <c r="S103" s="21"/>
      <c r="T103" s="1"/>
      <c r="U103" s="1"/>
      <c r="V103" s="20"/>
      <c r="W103" s="20"/>
      <c r="X103" s="20"/>
      <c r="Y103" s="9"/>
      <c r="Z103" s="1"/>
      <c r="AA103" s="1"/>
      <c r="AB103" s="1"/>
      <c r="AC103" s="1"/>
      <c r="AD103" s="8"/>
      <c r="AE103" s="1"/>
      <c r="AF103" s="1"/>
      <c r="AG103" s="1"/>
      <c r="AH103" s="1"/>
      <c r="AI103" s="1"/>
      <c r="AJ103" s="11"/>
      <c r="AK103" s="11"/>
      <c r="AL103" s="11"/>
      <c r="AM103" s="11"/>
      <c r="AN103" s="11"/>
      <c r="AO103" s="19"/>
      <c r="AP103" s="6"/>
      <c r="AQ103" s="15"/>
      <c r="AR103" s="135"/>
      <c r="AS103" s="6"/>
      <c r="AT103" s="16"/>
      <c r="AU103" s="16"/>
      <c r="AV103" s="16"/>
      <c r="AW103" s="16"/>
      <c r="AX103" s="16"/>
      <c r="AY103" s="16"/>
      <c r="AZ103" s="16"/>
      <c r="BA103" s="10">
        <v>43690</v>
      </c>
      <c r="BC103" s="2"/>
    </row>
    <row r="104" spans="2:55" s="3" customFormat="1" ht="18.75" customHeight="1" x14ac:dyDescent="0.3">
      <c r="B104" s="9"/>
      <c r="C104" s="8"/>
      <c r="D104" s="9"/>
      <c r="E104" s="8"/>
      <c r="F104" s="1"/>
      <c r="G104" s="1"/>
      <c r="H104" s="1"/>
      <c r="I104" s="1"/>
      <c r="J104" s="1"/>
      <c r="K104" s="1"/>
      <c r="L104" s="1"/>
      <c r="M104" s="1"/>
      <c r="N104" s="1"/>
      <c r="O104" s="1"/>
      <c r="P104" s="1"/>
      <c r="Q104" s="1"/>
      <c r="R104" s="1"/>
      <c r="S104" s="21"/>
      <c r="T104" s="1"/>
      <c r="U104" s="1"/>
      <c r="V104" s="20"/>
      <c r="W104" s="20"/>
      <c r="X104" s="20"/>
      <c r="Y104" s="9"/>
      <c r="Z104" s="1"/>
      <c r="AA104" s="1"/>
      <c r="AB104" s="1"/>
      <c r="AC104" s="1"/>
      <c r="AD104" s="8"/>
      <c r="AE104" s="1"/>
      <c r="AF104" s="1"/>
      <c r="AG104" s="1"/>
      <c r="AH104" s="1"/>
      <c r="AI104" s="1"/>
      <c r="AJ104" s="11"/>
      <c r="AK104" s="11"/>
      <c r="AL104" s="11"/>
      <c r="AM104" s="11"/>
      <c r="AN104" s="11"/>
      <c r="AO104" s="19"/>
      <c r="AP104" s="6"/>
      <c r="AQ104" s="15"/>
      <c r="AR104" s="135"/>
      <c r="AS104" s="6"/>
      <c r="AT104" s="16"/>
      <c r="AU104" s="16"/>
      <c r="AV104" s="16"/>
      <c r="AW104" s="16"/>
      <c r="AX104" s="16"/>
      <c r="AY104" s="16"/>
      <c r="AZ104" s="16"/>
      <c r="BA104" s="10">
        <v>43691</v>
      </c>
      <c r="BC104" s="2"/>
    </row>
    <row r="105" spans="2:55" s="3" customFormat="1" ht="18.75" customHeight="1" x14ac:dyDescent="0.3">
      <c r="B105" s="9"/>
      <c r="C105" s="8"/>
      <c r="D105" s="9"/>
      <c r="E105" s="8"/>
      <c r="F105" s="1"/>
      <c r="G105" s="1"/>
      <c r="H105" s="1"/>
      <c r="I105" s="1"/>
      <c r="J105" s="1"/>
      <c r="K105" s="1"/>
      <c r="L105" s="1"/>
      <c r="M105" s="1"/>
      <c r="N105" s="1"/>
      <c r="O105" s="1"/>
      <c r="P105" s="1"/>
      <c r="Q105" s="1"/>
      <c r="R105" s="1"/>
      <c r="S105" s="21"/>
      <c r="T105" s="1"/>
      <c r="U105" s="1"/>
      <c r="V105" s="20"/>
      <c r="W105" s="20"/>
      <c r="X105" s="20"/>
      <c r="Y105" s="9"/>
      <c r="Z105" s="1"/>
      <c r="AA105" s="1"/>
      <c r="AB105" s="1"/>
      <c r="AC105" s="1"/>
      <c r="AD105" s="8"/>
      <c r="AE105" s="1"/>
      <c r="AF105" s="1"/>
      <c r="AG105" s="1"/>
      <c r="AH105" s="1"/>
      <c r="AI105" s="1"/>
      <c r="AJ105" s="11"/>
      <c r="AK105" s="11"/>
      <c r="AL105" s="11"/>
      <c r="AM105" s="11"/>
      <c r="AN105" s="11"/>
      <c r="AO105" s="19"/>
      <c r="AP105" s="6"/>
      <c r="AQ105" s="15"/>
      <c r="AR105" s="135"/>
      <c r="AS105" s="6"/>
      <c r="AT105" s="16"/>
      <c r="AU105" s="16"/>
      <c r="AV105" s="16"/>
      <c r="AW105" s="16"/>
      <c r="AX105" s="16"/>
      <c r="AY105" s="16"/>
      <c r="AZ105" s="16"/>
      <c r="BA105" s="10">
        <v>43692</v>
      </c>
      <c r="BC105" s="2"/>
    </row>
    <row r="106" spans="2:55" s="3" customFormat="1" ht="18.75" customHeight="1" x14ac:dyDescent="0.3">
      <c r="B106" s="9"/>
      <c r="C106" s="8"/>
      <c r="D106" s="9"/>
      <c r="E106" s="8"/>
      <c r="F106" s="1"/>
      <c r="G106" s="1"/>
      <c r="H106" s="1"/>
      <c r="I106" s="1"/>
      <c r="J106" s="1"/>
      <c r="K106" s="1"/>
      <c r="L106" s="1"/>
      <c r="M106" s="1"/>
      <c r="N106" s="1"/>
      <c r="O106" s="1"/>
      <c r="P106" s="1"/>
      <c r="Q106" s="1"/>
      <c r="R106" s="1"/>
      <c r="S106" s="21"/>
      <c r="T106" s="1"/>
      <c r="U106" s="1"/>
      <c r="V106" s="20"/>
      <c r="W106" s="20"/>
      <c r="X106" s="20"/>
      <c r="Y106" s="9"/>
      <c r="Z106" s="1"/>
      <c r="AA106" s="1"/>
      <c r="AB106" s="1"/>
      <c r="AC106" s="1"/>
      <c r="AD106" s="8"/>
      <c r="AE106" s="1"/>
      <c r="AF106" s="1"/>
      <c r="AG106" s="1"/>
      <c r="AH106" s="1"/>
      <c r="AI106" s="1"/>
      <c r="AJ106" s="11"/>
      <c r="AK106" s="11"/>
      <c r="AL106" s="11"/>
      <c r="AM106" s="11"/>
      <c r="AN106" s="11"/>
      <c r="AO106" s="19"/>
      <c r="AP106" s="6"/>
      <c r="AQ106" s="15"/>
      <c r="AR106" s="135"/>
      <c r="AS106" s="6"/>
      <c r="AT106" s="16"/>
      <c r="AU106" s="16"/>
      <c r="AV106" s="16"/>
      <c r="AW106" s="16"/>
      <c r="AX106" s="16"/>
      <c r="AY106" s="16"/>
      <c r="AZ106" s="16"/>
      <c r="BA106" s="10">
        <v>43693</v>
      </c>
      <c r="BC106" s="2"/>
    </row>
    <row r="107" spans="2:55" s="3" customFormat="1" ht="18.75" customHeight="1" x14ac:dyDescent="0.3">
      <c r="B107" s="9"/>
      <c r="C107" s="8"/>
      <c r="D107" s="9"/>
      <c r="E107" s="8"/>
      <c r="F107" s="1"/>
      <c r="G107" s="1"/>
      <c r="H107" s="1"/>
      <c r="I107" s="1"/>
      <c r="J107" s="1"/>
      <c r="K107" s="1"/>
      <c r="L107" s="1"/>
      <c r="M107" s="1"/>
      <c r="N107" s="1"/>
      <c r="O107" s="1"/>
      <c r="P107" s="1"/>
      <c r="Q107" s="1"/>
      <c r="R107" s="1"/>
      <c r="S107" s="21"/>
      <c r="T107" s="1"/>
      <c r="U107" s="1"/>
      <c r="V107" s="20"/>
      <c r="W107" s="20"/>
      <c r="X107" s="20"/>
      <c r="Y107" s="9"/>
      <c r="Z107" s="1"/>
      <c r="AA107" s="1"/>
      <c r="AB107" s="1"/>
      <c r="AC107" s="1"/>
      <c r="AD107" s="8"/>
      <c r="AE107" s="1"/>
      <c r="AF107" s="1"/>
      <c r="AG107" s="1"/>
      <c r="AH107" s="1"/>
      <c r="AI107" s="1"/>
      <c r="AJ107" s="11"/>
      <c r="AK107" s="11"/>
      <c r="AL107" s="11"/>
      <c r="AM107" s="11"/>
      <c r="AN107" s="11"/>
      <c r="AO107" s="19"/>
      <c r="AP107" s="6"/>
      <c r="AQ107" s="15"/>
      <c r="AR107" s="135"/>
      <c r="AS107" s="6"/>
      <c r="AT107" s="16"/>
      <c r="AU107" s="16"/>
      <c r="AV107" s="16"/>
      <c r="AW107" s="16"/>
      <c r="AX107" s="16"/>
      <c r="AY107" s="16"/>
      <c r="AZ107" s="16"/>
      <c r="BA107" s="10">
        <v>43694</v>
      </c>
      <c r="BC107" s="2"/>
    </row>
    <row r="108" spans="2:55" s="3" customFormat="1" ht="18.75" customHeight="1" x14ac:dyDescent="0.3">
      <c r="B108" s="9"/>
      <c r="C108" s="8"/>
      <c r="D108" s="9"/>
      <c r="E108" s="8"/>
      <c r="F108" s="1"/>
      <c r="G108" s="1"/>
      <c r="H108" s="1"/>
      <c r="I108" s="1"/>
      <c r="J108" s="1"/>
      <c r="K108" s="1"/>
      <c r="L108" s="1"/>
      <c r="M108" s="1"/>
      <c r="N108" s="1"/>
      <c r="O108" s="1"/>
      <c r="P108" s="1"/>
      <c r="Q108" s="1"/>
      <c r="R108" s="1"/>
      <c r="S108" s="21"/>
      <c r="T108" s="1"/>
      <c r="U108" s="1"/>
      <c r="V108" s="20"/>
      <c r="W108" s="20"/>
      <c r="X108" s="20"/>
      <c r="Y108" s="9"/>
      <c r="Z108" s="1"/>
      <c r="AA108" s="1"/>
      <c r="AB108" s="1"/>
      <c r="AC108" s="1"/>
      <c r="AD108" s="8"/>
      <c r="AE108" s="1"/>
      <c r="AF108" s="1"/>
      <c r="AG108" s="1"/>
      <c r="AH108" s="1"/>
      <c r="AI108" s="1"/>
      <c r="AJ108" s="11"/>
      <c r="AK108" s="11"/>
      <c r="AL108" s="11"/>
      <c r="AM108" s="11"/>
      <c r="AN108" s="11"/>
      <c r="AO108" s="19"/>
      <c r="AP108" s="6"/>
      <c r="AQ108" s="15"/>
      <c r="AR108" s="135"/>
      <c r="AS108" s="6"/>
      <c r="AT108" s="16"/>
      <c r="AU108" s="16"/>
      <c r="AV108" s="16"/>
      <c r="AW108" s="16"/>
      <c r="AX108" s="16"/>
      <c r="AY108" s="16"/>
      <c r="AZ108" s="16"/>
      <c r="BA108" s="10">
        <v>43695</v>
      </c>
      <c r="BC108" s="2"/>
    </row>
    <row r="109" spans="2:55" s="3" customFormat="1" ht="18.75" customHeight="1" x14ac:dyDescent="0.3">
      <c r="B109" s="9"/>
      <c r="C109" s="8"/>
      <c r="D109" s="9"/>
      <c r="E109" s="8"/>
      <c r="F109" s="1"/>
      <c r="G109" s="1"/>
      <c r="H109" s="1"/>
      <c r="I109" s="1"/>
      <c r="J109" s="1"/>
      <c r="K109" s="1"/>
      <c r="L109" s="1"/>
      <c r="M109" s="1"/>
      <c r="N109" s="1"/>
      <c r="O109" s="1"/>
      <c r="P109" s="1"/>
      <c r="Q109" s="1"/>
      <c r="R109" s="1"/>
      <c r="S109" s="21"/>
      <c r="T109" s="1"/>
      <c r="U109" s="1"/>
      <c r="V109" s="20"/>
      <c r="W109" s="20"/>
      <c r="X109" s="20"/>
      <c r="Y109" s="9"/>
      <c r="Z109" s="1"/>
      <c r="AA109" s="1"/>
      <c r="AB109" s="1"/>
      <c r="AC109" s="1"/>
      <c r="AD109" s="8"/>
      <c r="AE109" s="1"/>
      <c r="AF109" s="1"/>
      <c r="AG109" s="1"/>
      <c r="AH109" s="1"/>
      <c r="AI109" s="1"/>
      <c r="AJ109" s="11"/>
      <c r="AK109" s="11"/>
      <c r="AL109" s="11"/>
      <c r="AM109" s="11"/>
      <c r="AN109" s="11"/>
      <c r="AO109" s="19"/>
      <c r="AP109" s="6"/>
      <c r="AQ109" s="15"/>
      <c r="AR109" s="135"/>
      <c r="AS109" s="6"/>
      <c r="AT109" s="16"/>
      <c r="AU109" s="16"/>
      <c r="AV109" s="16"/>
      <c r="AW109" s="16"/>
      <c r="AX109" s="16"/>
      <c r="AY109" s="16"/>
      <c r="AZ109" s="16"/>
      <c r="BA109" s="10">
        <v>43696</v>
      </c>
      <c r="BC109" s="2"/>
    </row>
    <row r="110" spans="2:55" s="3" customFormat="1" ht="18.75" customHeight="1" x14ac:dyDescent="0.3">
      <c r="B110" s="9"/>
      <c r="C110" s="8"/>
      <c r="D110" s="9"/>
      <c r="E110" s="8"/>
      <c r="F110" s="1"/>
      <c r="G110" s="1"/>
      <c r="H110" s="1"/>
      <c r="I110" s="1"/>
      <c r="J110" s="1"/>
      <c r="K110" s="1"/>
      <c r="L110" s="1"/>
      <c r="M110" s="1"/>
      <c r="N110" s="1"/>
      <c r="O110" s="1"/>
      <c r="P110" s="1"/>
      <c r="Q110" s="1"/>
      <c r="R110" s="1"/>
      <c r="S110" s="21"/>
      <c r="T110" s="1"/>
      <c r="U110" s="1"/>
      <c r="V110" s="20"/>
      <c r="W110" s="20"/>
      <c r="X110" s="20"/>
      <c r="Y110" s="9"/>
      <c r="Z110" s="1"/>
      <c r="AA110" s="1"/>
      <c r="AB110" s="1"/>
      <c r="AC110" s="1"/>
      <c r="AD110" s="8"/>
      <c r="AE110" s="1"/>
      <c r="AF110" s="1"/>
      <c r="AG110" s="1"/>
      <c r="AH110" s="1"/>
      <c r="AI110" s="1"/>
      <c r="AJ110" s="11"/>
      <c r="AK110" s="11"/>
      <c r="AL110" s="11"/>
      <c r="AM110" s="11"/>
      <c r="AN110" s="11"/>
      <c r="AO110" s="19"/>
      <c r="AP110" s="6"/>
      <c r="AQ110" s="15"/>
      <c r="AR110" s="135"/>
      <c r="AS110" s="6"/>
      <c r="AT110" s="16"/>
      <c r="AU110" s="16"/>
      <c r="AV110" s="16"/>
      <c r="AW110" s="16"/>
      <c r="AX110" s="16"/>
      <c r="AY110" s="16"/>
      <c r="AZ110" s="16"/>
      <c r="BA110" s="10">
        <v>43697</v>
      </c>
      <c r="BC110" s="2"/>
    </row>
    <row r="111" spans="2:55" s="3" customFormat="1" ht="18.75" customHeight="1" x14ac:dyDescent="0.3">
      <c r="B111" s="9"/>
      <c r="C111" s="8"/>
      <c r="D111" s="9"/>
      <c r="E111" s="8"/>
      <c r="F111" s="1"/>
      <c r="G111" s="1"/>
      <c r="H111" s="1"/>
      <c r="I111" s="1"/>
      <c r="J111" s="1"/>
      <c r="K111" s="1"/>
      <c r="L111" s="1"/>
      <c r="M111" s="1"/>
      <c r="N111" s="1"/>
      <c r="O111" s="1"/>
      <c r="P111" s="1"/>
      <c r="Q111" s="1"/>
      <c r="R111" s="1"/>
      <c r="S111" s="21"/>
      <c r="T111" s="1"/>
      <c r="U111" s="1"/>
      <c r="V111" s="20"/>
      <c r="W111" s="20"/>
      <c r="X111" s="20"/>
      <c r="Y111" s="9"/>
      <c r="Z111" s="1"/>
      <c r="AA111" s="1"/>
      <c r="AB111" s="1"/>
      <c r="AC111" s="1"/>
      <c r="AD111" s="8"/>
      <c r="AE111" s="1"/>
      <c r="AF111" s="1"/>
      <c r="AG111" s="1"/>
      <c r="AH111" s="1"/>
      <c r="AI111" s="1"/>
      <c r="AJ111" s="11"/>
      <c r="AK111" s="11"/>
      <c r="AL111" s="11"/>
      <c r="AM111" s="11"/>
      <c r="AN111" s="11"/>
      <c r="AO111" s="19"/>
      <c r="AP111" s="6"/>
      <c r="AQ111" s="15"/>
      <c r="AR111" s="135"/>
      <c r="AS111" s="6"/>
      <c r="AT111" s="16"/>
      <c r="AU111" s="16"/>
      <c r="AV111" s="16"/>
      <c r="AW111" s="16"/>
      <c r="AX111" s="16"/>
      <c r="AY111" s="16"/>
      <c r="AZ111" s="16"/>
      <c r="BA111" s="10">
        <v>43698</v>
      </c>
      <c r="BC111" s="2"/>
    </row>
    <row r="112" spans="2:55" s="3" customFormat="1" ht="18.75" customHeight="1" x14ac:dyDescent="0.3">
      <c r="B112" s="9"/>
      <c r="C112" s="8"/>
      <c r="D112" s="9"/>
      <c r="E112" s="8"/>
      <c r="F112" s="1"/>
      <c r="G112" s="1"/>
      <c r="H112" s="1"/>
      <c r="I112" s="1"/>
      <c r="J112" s="1"/>
      <c r="K112" s="1"/>
      <c r="L112" s="1"/>
      <c r="M112" s="1"/>
      <c r="N112" s="1"/>
      <c r="O112" s="1"/>
      <c r="P112" s="1"/>
      <c r="Q112" s="1"/>
      <c r="R112" s="1"/>
      <c r="S112" s="21"/>
      <c r="T112" s="1"/>
      <c r="U112" s="1"/>
      <c r="V112" s="20"/>
      <c r="W112" s="20"/>
      <c r="X112" s="20"/>
      <c r="Y112" s="9"/>
      <c r="Z112" s="1"/>
      <c r="AA112" s="1"/>
      <c r="AB112" s="1"/>
      <c r="AC112" s="1"/>
      <c r="AD112" s="8"/>
      <c r="AE112" s="1"/>
      <c r="AF112" s="1"/>
      <c r="AG112" s="1"/>
      <c r="AH112" s="1"/>
      <c r="AI112" s="1"/>
      <c r="AJ112" s="11"/>
      <c r="AK112" s="11"/>
      <c r="AL112" s="11"/>
      <c r="AM112" s="11"/>
      <c r="AN112" s="11"/>
      <c r="AO112" s="19"/>
      <c r="AP112" s="6"/>
      <c r="AQ112" s="15"/>
      <c r="AR112" s="135"/>
      <c r="AS112" s="6"/>
      <c r="AT112" s="16"/>
      <c r="AU112" s="16"/>
      <c r="AV112" s="16"/>
      <c r="AW112" s="16"/>
      <c r="AX112" s="16"/>
      <c r="AY112" s="16"/>
      <c r="AZ112" s="16"/>
      <c r="BA112" s="10">
        <v>43699</v>
      </c>
      <c r="BC112" s="2"/>
    </row>
    <row r="113" spans="1:55" ht="18.75" customHeight="1" x14ac:dyDescent="0.3">
      <c r="S113" s="21"/>
      <c r="V113" s="20"/>
      <c r="W113" s="20"/>
      <c r="X113" s="20"/>
      <c r="Y113" s="9"/>
      <c r="AJ113" s="11"/>
      <c r="AK113" s="11"/>
      <c r="AL113" s="11"/>
      <c r="AM113" s="11"/>
      <c r="AN113" s="11"/>
      <c r="AO113" s="19"/>
      <c r="AQ113" s="15"/>
      <c r="AR113" s="135"/>
      <c r="AT113" s="16"/>
      <c r="AU113" s="16"/>
      <c r="AV113" s="16"/>
      <c r="AW113" s="16"/>
      <c r="AX113" s="16"/>
      <c r="AY113" s="16"/>
      <c r="AZ113" s="16"/>
      <c r="BA113" s="10">
        <v>43700</v>
      </c>
    </row>
    <row r="114" spans="1:55" ht="18.75" customHeight="1" x14ac:dyDescent="0.3">
      <c r="S114" s="21"/>
      <c r="V114" s="20"/>
      <c r="W114" s="20"/>
      <c r="X114" s="20"/>
      <c r="Y114" s="9"/>
      <c r="AJ114" s="11"/>
      <c r="AK114" s="11"/>
      <c r="AL114" s="11"/>
      <c r="AM114" s="11"/>
      <c r="AN114" s="11"/>
      <c r="AO114" s="19"/>
      <c r="AQ114" s="15"/>
      <c r="AR114" s="135"/>
      <c r="AT114" s="16"/>
      <c r="AU114" s="16"/>
      <c r="AV114" s="16"/>
      <c r="AW114" s="16"/>
      <c r="AX114" s="16"/>
      <c r="AY114" s="16"/>
      <c r="AZ114" s="16"/>
      <c r="BA114" s="10">
        <v>43701</v>
      </c>
    </row>
    <row r="115" spans="1:55" ht="18.75" customHeight="1" x14ac:dyDescent="0.3">
      <c r="S115" s="21"/>
      <c r="V115" s="20"/>
      <c r="W115" s="20"/>
      <c r="X115" s="20"/>
      <c r="Y115" s="9"/>
      <c r="AJ115" s="11"/>
      <c r="AK115" s="11"/>
      <c r="AL115" s="11"/>
      <c r="AM115" s="11"/>
      <c r="AN115" s="11"/>
      <c r="AO115" s="19"/>
      <c r="AQ115" s="15"/>
      <c r="AR115" s="135"/>
      <c r="AT115" s="16"/>
      <c r="AU115" s="16"/>
      <c r="AV115" s="16"/>
      <c r="AW115" s="16"/>
      <c r="AX115" s="16"/>
      <c r="AY115" s="16"/>
      <c r="AZ115" s="16"/>
      <c r="BA115" s="10">
        <v>43702</v>
      </c>
    </row>
    <row r="116" spans="1:55" ht="18.75" customHeight="1" x14ac:dyDescent="0.3">
      <c r="S116" s="21"/>
      <c r="V116" s="20"/>
      <c r="W116" s="20"/>
      <c r="X116" s="20"/>
      <c r="Y116" s="9"/>
      <c r="AJ116" s="11"/>
      <c r="AK116" s="11"/>
      <c r="AL116" s="11"/>
      <c r="AM116" s="11"/>
      <c r="AN116" s="11"/>
      <c r="AO116" s="19"/>
      <c r="AQ116" s="15"/>
      <c r="AR116" s="135"/>
      <c r="AT116" s="16"/>
      <c r="AU116" s="16"/>
      <c r="AV116" s="16"/>
      <c r="AW116" s="16"/>
      <c r="AX116" s="16"/>
      <c r="AY116" s="16"/>
      <c r="AZ116" s="16"/>
      <c r="BA116" s="10">
        <v>43703</v>
      </c>
    </row>
    <row r="117" spans="1:55" ht="18.75" customHeight="1" x14ac:dyDescent="0.3">
      <c r="S117" s="21"/>
      <c r="V117" s="20"/>
      <c r="W117" s="20"/>
      <c r="X117" s="20"/>
      <c r="Y117" s="9"/>
      <c r="AJ117" s="11"/>
      <c r="AK117" s="11"/>
      <c r="AL117" s="11"/>
      <c r="AM117" s="11"/>
      <c r="AN117" s="11"/>
      <c r="AO117" s="19"/>
      <c r="AQ117" s="15"/>
      <c r="AR117" s="135"/>
      <c r="AT117" s="16"/>
      <c r="AU117" s="16"/>
      <c r="AV117" s="16"/>
      <c r="AW117" s="16"/>
      <c r="AX117" s="16"/>
      <c r="AY117" s="16"/>
      <c r="AZ117" s="16"/>
      <c r="BA117" s="10">
        <v>43704</v>
      </c>
    </row>
    <row r="118" spans="1:55" ht="18.75" customHeight="1" x14ac:dyDescent="0.3">
      <c r="S118" s="21"/>
      <c r="V118" s="20"/>
      <c r="W118" s="20"/>
      <c r="X118" s="20"/>
      <c r="Y118" s="9"/>
      <c r="AJ118" s="11"/>
      <c r="AK118" s="11"/>
      <c r="AL118" s="11"/>
      <c r="AM118" s="11"/>
      <c r="AN118" s="11"/>
      <c r="AO118" s="19"/>
      <c r="AQ118" s="15"/>
      <c r="AR118" s="135"/>
      <c r="AT118" s="16"/>
      <c r="AU118" s="16"/>
      <c r="AV118" s="16"/>
      <c r="AW118" s="16"/>
      <c r="AX118" s="16"/>
      <c r="AY118" s="16"/>
      <c r="AZ118" s="16"/>
      <c r="BA118" s="10">
        <v>43705</v>
      </c>
    </row>
    <row r="119" spans="1:55" ht="18.75" customHeight="1" x14ac:dyDescent="0.3">
      <c r="S119" s="21"/>
      <c r="V119" s="20"/>
      <c r="W119" s="20"/>
      <c r="X119" s="20"/>
      <c r="Y119" s="9"/>
      <c r="AJ119" s="11"/>
      <c r="AK119" s="11"/>
      <c r="AL119" s="11"/>
      <c r="AM119" s="11"/>
      <c r="AN119" s="11"/>
      <c r="AO119" s="19"/>
      <c r="AQ119" s="15"/>
      <c r="AR119" s="135"/>
      <c r="AT119" s="16"/>
      <c r="AU119" s="16"/>
      <c r="AV119" s="16"/>
      <c r="AW119" s="16"/>
      <c r="AX119" s="16"/>
      <c r="AY119" s="16"/>
      <c r="AZ119" s="16"/>
      <c r="BA119" s="10">
        <v>43706</v>
      </c>
    </row>
    <row r="120" spans="1:55" ht="18.75" customHeight="1" x14ac:dyDescent="0.3">
      <c r="S120" s="21"/>
      <c r="V120" s="20"/>
      <c r="W120" s="20"/>
      <c r="X120" s="20"/>
      <c r="Y120" s="9"/>
      <c r="AJ120" s="11"/>
      <c r="AK120" s="11"/>
      <c r="AL120" s="11"/>
      <c r="AM120" s="11"/>
      <c r="AN120" s="11"/>
      <c r="AO120" s="19"/>
      <c r="AQ120" s="15"/>
      <c r="AR120" s="135"/>
      <c r="AT120" s="16"/>
      <c r="AU120" s="16"/>
      <c r="AV120" s="16"/>
      <c r="AW120" s="16"/>
      <c r="AX120" s="16"/>
      <c r="AY120" s="16"/>
      <c r="AZ120" s="16"/>
      <c r="BA120" s="10">
        <v>43707</v>
      </c>
    </row>
    <row r="121" spans="1:55" s="22" customFormat="1" x14ac:dyDescent="0.2">
      <c r="A121" s="17"/>
      <c r="B121" s="9"/>
      <c r="C121" s="8"/>
      <c r="D121" s="9"/>
      <c r="E121" s="8"/>
      <c r="F121" s="1"/>
      <c r="G121" s="1"/>
      <c r="H121" s="1"/>
      <c r="I121" s="1"/>
      <c r="J121" s="1"/>
      <c r="K121" s="1"/>
      <c r="L121" s="1"/>
      <c r="M121" s="1"/>
      <c r="N121" s="1"/>
      <c r="O121" s="1"/>
      <c r="P121" s="1"/>
      <c r="Q121" s="1"/>
      <c r="R121" s="1"/>
      <c r="S121" s="1"/>
      <c r="T121" s="1"/>
      <c r="U121" s="1"/>
      <c r="V121" s="1"/>
      <c r="W121" s="1"/>
      <c r="X121" s="1"/>
      <c r="Y121" s="1"/>
      <c r="Z121" s="1"/>
      <c r="AA121" s="1"/>
      <c r="AB121" s="1"/>
      <c r="AC121" s="1"/>
      <c r="AD121" s="8"/>
      <c r="AE121" s="1"/>
      <c r="AF121" s="1"/>
      <c r="AG121" s="1"/>
      <c r="AH121" s="1"/>
      <c r="AI121" s="1"/>
      <c r="AJ121" s="11"/>
      <c r="AK121" s="11"/>
      <c r="AL121" s="11"/>
      <c r="AM121" s="11"/>
      <c r="AN121" s="11"/>
      <c r="AO121" s="19"/>
      <c r="AP121" s="6"/>
      <c r="AQ121" s="15"/>
      <c r="AR121" s="135"/>
      <c r="AS121" s="6"/>
      <c r="AT121" s="16"/>
      <c r="AU121" s="16"/>
      <c r="AV121" s="16"/>
      <c r="AW121" s="16"/>
      <c r="AX121" s="16"/>
      <c r="AY121" s="16"/>
      <c r="AZ121" s="16"/>
      <c r="BA121" s="10">
        <v>43708</v>
      </c>
      <c r="BB121" s="24"/>
      <c r="BC121" s="23"/>
    </row>
    <row r="122" spans="1:55" ht="18.75" customHeight="1" x14ac:dyDescent="0.3">
      <c r="S122" s="21"/>
      <c r="V122" s="20"/>
      <c r="W122" s="20"/>
      <c r="X122" s="20"/>
      <c r="Y122" s="9"/>
      <c r="AJ122" s="11"/>
      <c r="AK122" s="11"/>
      <c r="AL122" s="11"/>
      <c r="AM122" s="11"/>
      <c r="AN122" s="11"/>
      <c r="AO122" s="19"/>
      <c r="AR122" s="135"/>
      <c r="AT122" s="16"/>
      <c r="AU122" s="16"/>
      <c r="AV122" s="16"/>
      <c r="AW122" s="16"/>
      <c r="AX122" s="16"/>
      <c r="AY122" s="16"/>
      <c r="AZ122" s="16"/>
      <c r="BA122" s="10">
        <v>43709</v>
      </c>
    </row>
    <row r="123" spans="1:55" ht="18.75" customHeight="1" x14ac:dyDescent="0.3">
      <c r="S123" s="21"/>
      <c r="V123" s="20"/>
      <c r="W123" s="20"/>
      <c r="X123" s="20"/>
      <c r="Y123" s="9"/>
      <c r="AJ123" s="11"/>
      <c r="AK123" s="11"/>
      <c r="AL123" s="11"/>
      <c r="AM123" s="11"/>
      <c r="AN123" s="11"/>
      <c r="AO123" s="19"/>
      <c r="AR123" s="135"/>
      <c r="AT123" s="16"/>
      <c r="AU123" s="16"/>
      <c r="AV123" s="16"/>
      <c r="AW123" s="16"/>
      <c r="AX123" s="16"/>
      <c r="AY123" s="16"/>
      <c r="AZ123" s="16"/>
      <c r="BA123" s="10">
        <v>43710</v>
      </c>
    </row>
    <row r="124" spans="1:55" ht="18.75" customHeight="1" x14ac:dyDescent="0.3">
      <c r="S124" s="21"/>
      <c r="V124" s="20"/>
      <c r="W124" s="20"/>
      <c r="X124" s="20"/>
      <c r="Y124" s="9"/>
      <c r="AJ124" s="11"/>
      <c r="AK124" s="11"/>
      <c r="AL124" s="11"/>
      <c r="AM124" s="11"/>
      <c r="AN124" s="11"/>
      <c r="AO124" s="19"/>
      <c r="AR124" s="135"/>
      <c r="AT124" s="16"/>
      <c r="AU124" s="16"/>
      <c r="AV124" s="16"/>
      <c r="AW124" s="16"/>
      <c r="AX124" s="16"/>
      <c r="AY124" s="16"/>
      <c r="AZ124" s="16"/>
      <c r="BA124" s="10">
        <v>43711</v>
      </c>
    </row>
    <row r="125" spans="1:55" ht="18.75" customHeight="1" x14ac:dyDescent="0.3">
      <c r="S125" s="21"/>
      <c r="V125" s="20"/>
      <c r="W125" s="20"/>
      <c r="X125" s="20"/>
      <c r="Y125" s="9"/>
      <c r="AJ125" s="11"/>
      <c r="AK125" s="11"/>
      <c r="AL125" s="11"/>
      <c r="AM125" s="11"/>
      <c r="AN125" s="11"/>
      <c r="AO125" s="19"/>
      <c r="AR125" s="135"/>
      <c r="AT125" s="16"/>
      <c r="AU125" s="16"/>
      <c r="AV125" s="16"/>
      <c r="AW125" s="16"/>
      <c r="AX125" s="16"/>
      <c r="AY125" s="16"/>
      <c r="AZ125" s="16"/>
      <c r="BA125" s="10">
        <v>43712</v>
      </c>
    </row>
    <row r="126" spans="1:55" ht="18.75" customHeight="1" x14ac:dyDescent="0.3">
      <c r="S126" s="21"/>
      <c r="V126" s="20"/>
      <c r="W126" s="20"/>
      <c r="X126" s="20"/>
      <c r="Y126" s="9"/>
      <c r="AJ126" s="11"/>
      <c r="AK126" s="11"/>
      <c r="AL126" s="11"/>
      <c r="AM126" s="11"/>
      <c r="AN126" s="11"/>
      <c r="AO126" s="19"/>
      <c r="AR126" s="135"/>
      <c r="AT126" s="16"/>
      <c r="AU126" s="16"/>
      <c r="AV126" s="16"/>
      <c r="AW126" s="16"/>
      <c r="AX126" s="16"/>
      <c r="AY126" s="16"/>
      <c r="AZ126" s="16"/>
      <c r="BA126" s="10">
        <v>43713</v>
      </c>
    </row>
    <row r="127" spans="1:55" ht="18.75" customHeight="1" x14ac:dyDescent="0.3">
      <c r="S127" s="21"/>
      <c r="V127" s="20"/>
      <c r="W127" s="20"/>
      <c r="X127" s="20"/>
      <c r="Y127" s="9"/>
      <c r="AJ127" s="11"/>
      <c r="AK127" s="11"/>
      <c r="AL127" s="11"/>
      <c r="AM127" s="11"/>
      <c r="AN127" s="11"/>
      <c r="AO127" s="19"/>
      <c r="AR127" s="135"/>
      <c r="AT127" s="16"/>
      <c r="AU127" s="16"/>
      <c r="AV127" s="16"/>
      <c r="AW127" s="16"/>
      <c r="AX127" s="16"/>
      <c r="AY127" s="16"/>
      <c r="AZ127" s="16"/>
      <c r="BA127" s="10">
        <v>43714</v>
      </c>
    </row>
    <row r="128" spans="1:55" ht="18.75" customHeight="1" x14ac:dyDescent="0.3">
      <c r="S128" s="21"/>
      <c r="V128" s="20"/>
      <c r="W128" s="20"/>
      <c r="X128" s="20"/>
      <c r="Y128" s="9"/>
      <c r="AJ128" s="11"/>
      <c r="AK128" s="11"/>
      <c r="AL128" s="11"/>
      <c r="AM128" s="11"/>
      <c r="AN128" s="11"/>
      <c r="AO128" s="19"/>
      <c r="AR128" s="135"/>
      <c r="AT128" s="16"/>
      <c r="AU128" s="16"/>
      <c r="AV128" s="16"/>
      <c r="AW128" s="16"/>
      <c r="AX128" s="16"/>
      <c r="AY128" s="16"/>
      <c r="AZ128" s="16"/>
      <c r="BA128" s="10">
        <v>43715</v>
      </c>
    </row>
    <row r="129" spans="2:55" s="3" customFormat="1" ht="18.75" customHeight="1" x14ac:dyDescent="0.3">
      <c r="B129" s="9"/>
      <c r="C129" s="8"/>
      <c r="D129" s="9"/>
      <c r="E129" s="8"/>
      <c r="F129" s="1"/>
      <c r="G129" s="1"/>
      <c r="H129" s="1"/>
      <c r="I129" s="1"/>
      <c r="J129" s="1"/>
      <c r="K129" s="1"/>
      <c r="L129" s="1"/>
      <c r="M129" s="1"/>
      <c r="N129" s="1"/>
      <c r="O129" s="1"/>
      <c r="P129" s="1"/>
      <c r="Q129" s="1"/>
      <c r="R129" s="1"/>
      <c r="S129" s="21"/>
      <c r="T129" s="1"/>
      <c r="U129" s="1"/>
      <c r="V129" s="20"/>
      <c r="W129" s="20"/>
      <c r="X129" s="20"/>
      <c r="Y129" s="9"/>
      <c r="Z129" s="1"/>
      <c r="AA129" s="1"/>
      <c r="AB129" s="1"/>
      <c r="AC129" s="1"/>
      <c r="AD129" s="8"/>
      <c r="AE129" s="1"/>
      <c r="AF129" s="1"/>
      <c r="AG129" s="1"/>
      <c r="AH129" s="1"/>
      <c r="AI129" s="1"/>
      <c r="AJ129" s="11"/>
      <c r="AK129" s="11"/>
      <c r="AL129" s="11"/>
      <c r="AM129" s="11"/>
      <c r="AN129" s="11"/>
      <c r="AO129" s="19"/>
      <c r="AP129" s="6"/>
      <c r="AQ129" s="7"/>
      <c r="AR129" s="135"/>
      <c r="AS129" s="6"/>
      <c r="AT129" s="16"/>
      <c r="AU129" s="16"/>
      <c r="AV129" s="16"/>
      <c r="AW129" s="16"/>
      <c r="AX129" s="16"/>
      <c r="AY129" s="16"/>
      <c r="AZ129" s="16"/>
      <c r="BA129" s="10">
        <v>43716</v>
      </c>
      <c r="BC129" s="2"/>
    </row>
    <row r="130" spans="2:55" s="3" customFormat="1" ht="18.75" customHeight="1" x14ac:dyDescent="0.3">
      <c r="B130" s="9"/>
      <c r="C130" s="8"/>
      <c r="D130" s="9"/>
      <c r="E130" s="8"/>
      <c r="F130" s="1"/>
      <c r="G130" s="1"/>
      <c r="H130" s="1"/>
      <c r="I130" s="1"/>
      <c r="J130" s="1"/>
      <c r="K130" s="1"/>
      <c r="L130" s="1"/>
      <c r="M130" s="1"/>
      <c r="N130" s="1"/>
      <c r="O130" s="1"/>
      <c r="P130" s="1"/>
      <c r="Q130" s="1"/>
      <c r="R130" s="1"/>
      <c r="S130" s="21"/>
      <c r="T130" s="1"/>
      <c r="U130" s="1"/>
      <c r="V130" s="20"/>
      <c r="W130" s="20"/>
      <c r="X130" s="20"/>
      <c r="Y130" s="9"/>
      <c r="Z130" s="1"/>
      <c r="AA130" s="1"/>
      <c r="AB130" s="1"/>
      <c r="AC130" s="1"/>
      <c r="AD130" s="8"/>
      <c r="AE130" s="1"/>
      <c r="AF130" s="1"/>
      <c r="AG130" s="1"/>
      <c r="AH130" s="1"/>
      <c r="AI130" s="1"/>
      <c r="AJ130" s="11"/>
      <c r="AK130" s="11"/>
      <c r="AL130" s="11"/>
      <c r="AM130" s="11"/>
      <c r="AN130" s="11"/>
      <c r="AO130" s="19"/>
      <c r="AP130" s="6"/>
      <c r="AQ130" s="7"/>
      <c r="AR130" s="135"/>
      <c r="AS130" s="6"/>
      <c r="AT130" s="16"/>
      <c r="AU130" s="16"/>
      <c r="AV130" s="16"/>
      <c r="AW130" s="16"/>
      <c r="AX130" s="16"/>
      <c r="AY130" s="16"/>
      <c r="AZ130" s="16"/>
      <c r="BA130" s="10">
        <v>43717</v>
      </c>
      <c r="BC130" s="2"/>
    </row>
    <row r="131" spans="2:55" s="3" customFormat="1" ht="18.75" customHeight="1" x14ac:dyDescent="0.3">
      <c r="B131" s="9"/>
      <c r="C131" s="8"/>
      <c r="D131" s="9"/>
      <c r="E131" s="8"/>
      <c r="F131" s="1"/>
      <c r="G131" s="1"/>
      <c r="H131" s="1"/>
      <c r="I131" s="1"/>
      <c r="J131" s="1"/>
      <c r="K131" s="1"/>
      <c r="L131" s="1"/>
      <c r="M131" s="1"/>
      <c r="N131" s="1"/>
      <c r="O131" s="1"/>
      <c r="P131" s="1"/>
      <c r="Q131" s="1"/>
      <c r="R131" s="1"/>
      <c r="S131" s="21"/>
      <c r="T131" s="1"/>
      <c r="U131" s="1"/>
      <c r="V131" s="20"/>
      <c r="W131" s="20"/>
      <c r="X131" s="20"/>
      <c r="Y131" s="9"/>
      <c r="Z131" s="1"/>
      <c r="AA131" s="1"/>
      <c r="AB131" s="1"/>
      <c r="AC131" s="1"/>
      <c r="AD131" s="8"/>
      <c r="AE131" s="1"/>
      <c r="AF131" s="1"/>
      <c r="AG131" s="1"/>
      <c r="AH131" s="1"/>
      <c r="AI131" s="1"/>
      <c r="AJ131" s="11"/>
      <c r="AK131" s="11"/>
      <c r="AL131" s="11"/>
      <c r="AM131" s="11"/>
      <c r="AN131" s="11"/>
      <c r="AO131" s="19"/>
      <c r="AP131" s="6"/>
      <c r="AQ131" s="7"/>
      <c r="AR131" s="135"/>
      <c r="AS131" s="6"/>
      <c r="AT131" s="16"/>
      <c r="AU131" s="16"/>
      <c r="AV131" s="16"/>
      <c r="AW131" s="16"/>
      <c r="AX131" s="16"/>
      <c r="AY131" s="16"/>
      <c r="AZ131" s="16"/>
      <c r="BA131" s="10">
        <v>43718</v>
      </c>
      <c r="BC131" s="2"/>
    </row>
    <row r="132" spans="2:55" s="3" customFormat="1" ht="18.75" customHeight="1" x14ac:dyDescent="0.3">
      <c r="B132" s="9"/>
      <c r="C132" s="8"/>
      <c r="D132" s="9"/>
      <c r="E132" s="8"/>
      <c r="F132" s="1"/>
      <c r="G132" s="1"/>
      <c r="H132" s="1"/>
      <c r="I132" s="1"/>
      <c r="J132" s="1"/>
      <c r="K132" s="1"/>
      <c r="L132" s="1"/>
      <c r="M132" s="1"/>
      <c r="N132" s="1"/>
      <c r="O132" s="1"/>
      <c r="P132" s="1"/>
      <c r="Q132" s="1"/>
      <c r="R132" s="1"/>
      <c r="S132" s="21"/>
      <c r="T132" s="1"/>
      <c r="U132" s="1"/>
      <c r="V132" s="20"/>
      <c r="W132" s="20"/>
      <c r="X132" s="20"/>
      <c r="Y132" s="9"/>
      <c r="Z132" s="1"/>
      <c r="AA132" s="1"/>
      <c r="AB132" s="1"/>
      <c r="AC132" s="1"/>
      <c r="AD132" s="8"/>
      <c r="AE132" s="1"/>
      <c r="AF132" s="1"/>
      <c r="AG132" s="1"/>
      <c r="AH132" s="1"/>
      <c r="AI132" s="1"/>
      <c r="AJ132" s="11"/>
      <c r="AK132" s="11"/>
      <c r="AL132" s="11"/>
      <c r="AM132" s="11"/>
      <c r="AN132" s="11"/>
      <c r="AO132" s="19"/>
      <c r="AP132" s="6"/>
      <c r="AQ132" s="7"/>
      <c r="AR132" s="135"/>
      <c r="AS132" s="6"/>
      <c r="AT132" s="16"/>
      <c r="AU132" s="16"/>
      <c r="AV132" s="16"/>
      <c r="AW132" s="16"/>
      <c r="AX132" s="16"/>
      <c r="AY132" s="16"/>
      <c r="AZ132" s="16"/>
      <c r="BA132" s="10">
        <v>43719</v>
      </c>
      <c r="BC132" s="2"/>
    </row>
    <row r="133" spans="2:55" s="3" customFormat="1" ht="18.75" customHeight="1" x14ac:dyDescent="0.3">
      <c r="B133" s="9"/>
      <c r="C133" s="8"/>
      <c r="D133" s="9"/>
      <c r="E133" s="8"/>
      <c r="F133" s="1"/>
      <c r="G133" s="1"/>
      <c r="H133" s="1"/>
      <c r="I133" s="1"/>
      <c r="J133" s="1"/>
      <c r="K133" s="1"/>
      <c r="L133" s="1"/>
      <c r="M133" s="1"/>
      <c r="N133" s="1"/>
      <c r="O133" s="1"/>
      <c r="P133" s="1"/>
      <c r="Q133" s="1"/>
      <c r="R133" s="1"/>
      <c r="S133" s="21"/>
      <c r="T133" s="1"/>
      <c r="U133" s="1"/>
      <c r="V133" s="20"/>
      <c r="W133" s="20"/>
      <c r="X133" s="20"/>
      <c r="Y133" s="9"/>
      <c r="Z133" s="1"/>
      <c r="AA133" s="1"/>
      <c r="AB133" s="1"/>
      <c r="AC133" s="1"/>
      <c r="AD133" s="8"/>
      <c r="AE133" s="1"/>
      <c r="AF133" s="1"/>
      <c r="AG133" s="1"/>
      <c r="AH133" s="1"/>
      <c r="AI133" s="1"/>
      <c r="AJ133" s="11"/>
      <c r="AK133" s="11"/>
      <c r="AL133" s="11"/>
      <c r="AM133" s="11"/>
      <c r="AN133" s="11"/>
      <c r="AO133" s="19"/>
      <c r="AP133" s="6"/>
      <c r="AQ133" s="7"/>
      <c r="AR133" s="135"/>
      <c r="AS133" s="6"/>
      <c r="AT133" s="16"/>
      <c r="AU133" s="16"/>
      <c r="AV133" s="16"/>
      <c r="AW133" s="16"/>
      <c r="AX133" s="16"/>
      <c r="AY133" s="16"/>
      <c r="AZ133" s="16"/>
      <c r="BA133" s="10">
        <v>43720</v>
      </c>
      <c r="BC133" s="2"/>
    </row>
    <row r="134" spans="2:55" s="3" customFormat="1" ht="18.75" customHeight="1" x14ac:dyDescent="0.3">
      <c r="B134" s="9"/>
      <c r="C134" s="8"/>
      <c r="D134" s="9"/>
      <c r="E134" s="8"/>
      <c r="F134" s="1"/>
      <c r="G134" s="1"/>
      <c r="H134" s="1"/>
      <c r="I134" s="1"/>
      <c r="J134" s="1"/>
      <c r="K134" s="1"/>
      <c r="L134" s="1"/>
      <c r="M134" s="1"/>
      <c r="N134" s="1"/>
      <c r="O134" s="1"/>
      <c r="P134" s="1"/>
      <c r="Q134" s="1"/>
      <c r="R134" s="1"/>
      <c r="S134" s="21"/>
      <c r="T134" s="1"/>
      <c r="U134" s="1"/>
      <c r="V134" s="20"/>
      <c r="W134" s="20"/>
      <c r="X134" s="20"/>
      <c r="Y134" s="9"/>
      <c r="Z134" s="1"/>
      <c r="AA134" s="1"/>
      <c r="AB134" s="1"/>
      <c r="AC134" s="1"/>
      <c r="AD134" s="8"/>
      <c r="AE134" s="1"/>
      <c r="AF134" s="1"/>
      <c r="AG134" s="1"/>
      <c r="AH134" s="1"/>
      <c r="AI134" s="1"/>
      <c r="AJ134" s="11"/>
      <c r="AK134" s="11"/>
      <c r="AL134" s="11"/>
      <c r="AM134" s="11"/>
      <c r="AN134" s="11"/>
      <c r="AO134" s="19"/>
      <c r="AP134" s="6"/>
      <c r="AQ134" s="7"/>
      <c r="AR134" s="135"/>
      <c r="AS134" s="6"/>
      <c r="AT134" s="16"/>
      <c r="AU134" s="16"/>
      <c r="AV134" s="16"/>
      <c r="AW134" s="16"/>
      <c r="AX134" s="16"/>
      <c r="AY134" s="16"/>
      <c r="AZ134" s="16"/>
      <c r="BA134" s="10">
        <v>43721</v>
      </c>
      <c r="BC134" s="2"/>
    </row>
    <row r="135" spans="2:55" s="3" customFormat="1" ht="18.75" customHeight="1" x14ac:dyDescent="0.3">
      <c r="B135" s="9"/>
      <c r="C135" s="8"/>
      <c r="D135" s="9"/>
      <c r="E135" s="8"/>
      <c r="F135" s="1"/>
      <c r="G135" s="1"/>
      <c r="H135" s="1"/>
      <c r="I135" s="1"/>
      <c r="J135" s="1"/>
      <c r="K135" s="1"/>
      <c r="L135" s="1"/>
      <c r="M135" s="1"/>
      <c r="N135" s="1"/>
      <c r="O135" s="1"/>
      <c r="P135" s="1"/>
      <c r="Q135" s="1"/>
      <c r="R135" s="1"/>
      <c r="S135" s="21"/>
      <c r="T135" s="1"/>
      <c r="U135" s="1"/>
      <c r="V135" s="20"/>
      <c r="W135" s="20"/>
      <c r="X135" s="20"/>
      <c r="Y135" s="9"/>
      <c r="Z135" s="1"/>
      <c r="AA135" s="1"/>
      <c r="AB135" s="1"/>
      <c r="AC135" s="1"/>
      <c r="AD135" s="8"/>
      <c r="AE135" s="1"/>
      <c r="AF135" s="1"/>
      <c r="AG135" s="1"/>
      <c r="AH135" s="1"/>
      <c r="AI135" s="1"/>
      <c r="AJ135" s="11"/>
      <c r="AK135" s="11"/>
      <c r="AL135" s="11"/>
      <c r="AM135" s="11"/>
      <c r="AN135" s="11"/>
      <c r="AO135" s="19"/>
      <c r="AP135" s="6"/>
      <c r="AQ135" s="7"/>
      <c r="AR135" s="135"/>
      <c r="AS135" s="6"/>
      <c r="AT135" s="16"/>
      <c r="AU135" s="16"/>
      <c r="AV135" s="16"/>
      <c r="AW135" s="16"/>
      <c r="AX135" s="16"/>
      <c r="AY135" s="16"/>
      <c r="AZ135" s="16"/>
      <c r="BA135" s="10">
        <v>43722</v>
      </c>
      <c r="BC135" s="2"/>
    </row>
    <row r="136" spans="2:55" s="3" customFormat="1" ht="18.75" customHeight="1" x14ac:dyDescent="0.3">
      <c r="B136" s="9"/>
      <c r="C136" s="8"/>
      <c r="D136" s="9"/>
      <c r="E136" s="8"/>
      <c r="F136" s="1"/>
      <c r="G136" s="1"/>
      <c r="H136" s="1"/>
      <c r="I136" s="1"/>
      <c r="J136" s="1"/>
      <c r="K136" s="1"/>
      <c r="L136" s="1"/>
      <c r="M136" s="1"/>
      <c r="N136" s="1"/>
      <c r="O136" s="1"/>
      <c r="P136" s="1"/>
      <c r="Q136" s="1"/>
      <c r="R136" s="1"/>
      <c r="S136" s="21"/>
      <c r="T136" s="1"/>
      <c r="U136" s="1"/>
      <c r="V136" s="20"/>
      <c r="W136" s="20"/>
      <c r="X136" s="20"/>
      <c r="Y136" s="9"/>
      <c r="Z136" s="1"/>
      <c r="AA136" s="1"/>
      <c r="AB136" s="1"/>
      <c r="AC136" s="1"/>
      <c r="AD136" s="8"/>
      <c r="AE136" s="1"/>
      <c r="AF136" s="1"/>
      <c r="AG136" s="1"/>
      <c r="AH136" s="1"/>
      <c r="AI136" s="1"/>
      <c r="AJ136" s="11"/>
      <c r="AK136" s="11"/>
      <c r="AL136" s="11"/>
      <c r="AM136" s="11"/>
      <c r="AN136" s="11"/>
      <c r="AO136" s="19"/>
      <c r="AP136" s="6"/>
      <c r="AQ136" s="7"/>
      <c r="AR136" s="135"/>
      <c r="AS136" s="6"/>
      <c r="AT136" s="16"/>
      <c r="AU136" s="16"/>
      <c r="AV136" s="16"/>
      <c r="AW136" s="16"/>
      <c r="AX136" s="16"/>
      <c r="AY136" s="16"/>
      <c r="AZ136" s="16"/>
      <c r="BA136" s="10">
        <v>43723</v>
      </c>
      <c r="BC136" s="2"/>
    </row>
    <row r="137" spans="2:55" s="3" customFormat="1" ht="18.75" customHeight="1" x14ac:dyDescent="0.3">
      <c r="B137" s="9"/>
      <c r="C137" s="8"/>
      <c r="D137" s="9"/>
      <c r="E137" s="8"/>
      <c r="F137" s="1"/>
      <c r="G137" s="1"/>
      <c r="H137" s="1"/>
      <c r="I137" s="1"/>
      <c r="J137" s="1"/>
      <c r="K137" s="1"/>
      <c r="L137" s="1"/>
      <c r="M137" s="1"/>
      <c r="N137" s="1"/>
      <c r="O137" s="1"/>
      <c r="P137" s="1"/>
      <c r="Q137" s="1"/>
      <c r="R137" s="1"/>
      <c r="S137" s="21"/>
      <c r="T137" s="1"/>
      <c r="U137" s="1"/>
      <c r="V137" s="20"/>
      <c r="W137" s="20"/>
      <c r="X137" s="20"/>
      <c r="Y137" s="9"/>
      <c r="Z137" s="1"/>
      <c r="AA137" s="1"/>
      <c r="AB137" s="1"/>
      <c r="AC137" s="1"/>
      <c r="AD137" s="8"/>
      <c r="AE137" s="1"/>
      <c r="AF137" s="1"/>
      <c r="AG137" s="1"/>
      <c r="AH137" s="1"/>
      <c r="AI137" s="1"/>
      <c r="AJ137" s="11"/>
      <c r="AK137" s="11"/>
      <c r="AL137" s="11"/>
      <c r="AM137" s="11"/>
      <c r="AN137" s="11"/>
      <c r="AO137" s="19"/>
      <c r="AP137" s="6"/>
      <c r="AQ137" s="7"/>
      <c r="AR137" s="135"/>
      <c r="AS137" s="6"/>
      <c r="AT137" s="16"/>
      <c r="AU137" s="16"/>
      <c r="AV137" s="16"/>
      <c r="AW137" s="16"/>
      <c r="AX137" s="16"/>
      <c r="AY137" s="16"/>
      <c r="AZ137" s="16"/>
      <c r="BA137" s="10">
        <v>43724</v>
      </c>
      <c r="BC137" s="2"/>
    </row>
    <row r="138" spans="2:55" s="3" customFormat="1" ht="18.75" customHeight="1" x14ac:dyDescent="0.3">
      <c r="B138" s="9"/>
      <c r="C138" s="8"/>
      <c r="D138" s="9"/>
      <c r="E138" s="8"/>
      <c r="F138" s="1"/>
      <c r="G138" s="1"/>
      <c r="H138" s="1"/>
      <c r="I138" s="1"/>
      <c r="J138" s="1"/>
      <c r="K138" s="1"/>
      <c r="L138" s="1"/>
      <c r="M138" s="1"/>
      <c r="N138" s="1"/>
      <c r="O138" s="1"/>
      <c r="P138" s="1"/>
      <c r="Q138" s="1"/>
      <c r="R138" s="1"/>
      <c r="S138" s="21"/>
      <c r="T138" s="1"/>
      <c r="U138" s="1"/>
      <c r="V138" s="20"/>
      <c r="W138" s="20"/>
      <c r="X138" s="20"/>
      <c r="Y138" s="9"/>
      <c r="Z138" s="1"/>
      <c r="AA138" s="1"/>
      <c r="AB138" s="1"/>
      <c r="AC138" s="1"/>
      <c r="AD138" s="8"/>
      <c r="AE138" s="1"/>
      <c r="AF138" s="1"/>
      <c r="AG138" s="1"/>
      <c r="AH138" s="1"/>
      <c r="AI138" s="1"/>
      <c r="AJ138" s="11"/>
      <c r="AK138" s="11"/>
      <c r="AL138" s="11"/>
      <c r="AM138" s="11"/>
      <c r="AN138" s="11"/>
      <c r="AO138" s="19"/>
      <c r="AP138" s="6"/>
      <c r="AQ138" s="7"/>
      <c r="AR138" s="135"/>
      <c r="AS138" s="6"/>
      <c r="AT138" s="16"/>
      <c r="AU138" s="16"/>
      <c r="AV138" s="16"/>
      <c r="AW138" s="16"/>
      <c r="AX138" s="16"/>
      <c r="AY138" s="16"/>
      <c r="AZ138" s="16"/>
      <c r="BA138" s="10">
        <v>43725</v>
      </c>
      <c r="BC138" s="2"/>
    </row>
    <row r="139" spans="2:55" s="3" customFormat="1" ht="18.75" customHeight="1" x14ac:dyDescent="0.3">
      <c r="B139" s="9"/>
      <c r="C139" s="8"/>
      <c r="D139" s="9"/>
      <c r="E139" s="8"/>
      <c r="F139" s="1"/>
      <c r="G139" s="1"/>
      <c r="H139" s="1"/>
      <c r="I139" s="1"/>
      <c r="J139" s="1"/>
      <c r="K139" s="1"/>
      <c r="L139" s="1"/>
      <c r="M139" s="1"/>
      <c r="N139" s="1"/>
      <c r="O139" s="1"/>
      <c r="P139" s="1"/>
      <c r="Q139" s="1"/>
      <c r="R139" s="1"/>
      <c r="S139" s="21"/>
      <c r="T139" s="1"/>
      <c r="U139" s="1"/>
      <c r="V139" s="20"/>
      <c r="W139" s="20"/>
      <c r="X139" s="20"/>
      <c r="Y139" s="9"/>
      <c r="Z139" s="1"/>
      <c r="AA139" s="1"/>
      <c r="AB139" s="1"/>
      <c r="AC139" s="1"/>
      <c r="AD139" s="8"/>
      <c r="AE139" s="1"/>
      <c r="AF139" s="1"/>
      <c r="AG139" s="1"/>
      <c r="AH139" s="1"/>
      <c r="AI139" s="1"/>
      <c r="AJ139" s="11"/>
      <c r="AK139" s="11"/>
      <c r="AL139" s="11"/>
      <c r="AM139" s="11"/>
      <c r="AN139" s="11"/>
      <c r="AO139" s="19"/>
      <c r="AP139" s="6"/>
      <c r="AQ139" s="7"/>
      <c r="AR139" s="135"/>
      <c r="AS139" s="6"/>
      <c r="AT139" s="16"/>
      <c r="AU139" s="16"/>
      <c r="AV139" s="16"/>
      <c r="AW139" s="16"/>
      <c r="AX139" s="16"/>
      <c r="AY139" s="16"/>
      <c r="AZ139" s="16"/>
      <c r="BA139" s="10">
        <v>43726</v>
      </c>
      <c r="BC139" s="2"/>
    </row>
    <row r="140" spans="2:55" s="3" customFormat="1" ht="18.75" customHeight="1" x14ac:dyDescent="0.3">
      <c r="B140" s="9"/>
      <c r="C140" s="8"/>
      <c r="D140" s="9"/>
      <c r="E140" s="8"/>
      <c r="F140" s="1"/>
      <c r="G140" s="1"/>
      <c r="H140" s="1"/>
      <c r="I140" s="1"/>
      <c r="J140" s="1"/>
      <c r="K140" s="1"/>
      <c r="L140" s="1"/>
      <c r="M140" s="1"/>
      <c r="N140" s="1"/>
      <c r="O140" s="1"/>
      <c r="P140" s="1"/>
      <c r="Q140" s="1"/>
      <c r="R140" s="1"/>
      <c r="S140" s="21"/>
      <c r="T140" s="1"/>
      <c r="U140" s="1"/>
      <c r="V140" s="20"/>
      <c r="W140" s="20"/>
      <c r="X140" s="20"/>
      <c r="Y140" s="9"/>
      <c r="Z140" s="1"/>
      <c r="AA140" s="1"/>
      <c r="AB140" s="1"/>
      <c r="AC140" s="1"/>
      <c r="AD140" s="8"/>
      <c r="AE140" s="1"/>
      <c r="AF140" s="1"/>
      <c r="AG140" s="1"/>
      <c r="AH140" s="1"/>
      <c r="AI140" s="1"/>
      <c r="AJ140" s="11"/>
      <c r="AK140" s="11"/>
      <c r="AL140" s="11"/>
      <c r="AM140" s="11"/>
      <c r="AN140" s="11"/>
      <c r="AO140" s="19"/>
      <c r="AP140" s="6"/>
      <c r="AQ140" s="7"/>
      <c r="AR140" s="135"/>
      <c r="AS140" s="6"/>
      <c r="AT140" s="16"/>
      <c r="AU140" s="16"/>
      <c r="AV140" s="16"/>
      <c r="AW140" s="16"/>
      <c r="AX140" s="16"/>
      <c r="AY140" s="16"/>
      <c r="AZ140" s="16"/>
      <c r="BA140" s="10">
        <v>43727</v>
      </c>
      <c r="BC140" s="2"/>
    </row>
    <row r="141" spans="2:55" s="3" customFormat="1" ht="18.75" customHeight="1" x14ac:dyDescent="0.3">
      <c r="B141" s="9"/>
      <c r="C141" s="8"/>
      <c r="D141" s="9"/>
      <c r="E141" s="8"/>
      <c r="F141" s="1"/>
      <c r="G141" s="1"/>
      <c r="H141" s="1"/>
      <c r="I141" s="1"/>
      <c r="J141" s="1"/>
      <c r="K141" s="1"/>
      <c r="L141" s="1"/>
      <c r="M141" s="1"/>
      <c r="N141" s="1"/>
      <c r="O141" s="1"/>
      <c r="P141" s="1"/>
      <c r="Q141" s="1"/>
      <c r="R141" s="1"/>
      <c r="S141" s="21"/>
      <c r="T141" s="1"/>
      <c r="U141" s="1"/>
      <c r="V141" s="20"/>
      <c r="W141" s="20"/>
      <c r="X141" s="20"/>
      <c r="Y141" s="9"/>
      <c r="Z141" s="1"/>
      <c r="AA141" s="1"/>
      <c r="AB141" s="1"/>
      <c r="AC141" s="1"/>
      <c r="AD141" s="8"/>
      <c r="AE141" s="1"/>
      <c r="AF141" s="1"/>
      <c r="AG141" s="1"/>
      <c r="AH141" s="1"/>
      <c r="AI141" s="1"/>
      <c r="AJ141" s="11"/>
      <c r="AK141" s="11"/>
      <c r="AL141" s="11"/>
      <c r="AM141" s="11"/>
      <c r="AN141" s="11"/>
      <c r="AO141" s="19"/>
      <c r="AP141" s="6"/>
      <c r="AQ141" s="7"/>
      <c r="AR141" s="135"/>
      <c r="AS141" s="6"/>
      <c r="AT141" s="16"/>
      <c r="AU141" s="16"/>
      <c r="AV141" s="16"/>
      <c r="AW141" s="16"/>
      <c r="AX141" s="16"/>
      <c r="AY141" s="16"/>
      <c r="AZ141" s="16"/>
      <c r="BA141" s="10">
        <v>43728</v>
      </c>
      <c r="BC141" s="2"/>
    </row>
    <row r="142" spans="2:55" s="3" customFormat="1" ht="18.75" customHeight="1" x14ac:dyDescent="0.3">
      <c r="B142" s="9"/>
      <c r="C142" s="8"/>
      <c r="D142" s="9"/>
      <c r="E142" s="8"/>
      <c r="F142" s="1"/>
      <c r="G142" s="1"/>
      <c r="H142" s="1"/>
      <c r="I142" s="1"/>
      <c r="J142" s="1"/>
      <c r="K142" s="1"/>
      <c r="L142" s="1"/>
      <c r="M142" s="1"/>
      <c r="N142" s="1"/>
      <c r="O142" s="1"/>
      <c r="P142" s="1"/>
      <c r="Q142" s="1"/>
      <c r="R142" s="1"/>
      <c r="S142" s="21"/>
      <c r="T142" s="1"/>
      <c r="U142" s="1"/>
      <c r="V142" s="20"/>
      <c r="W142" s="20"/>
      <c r="X142" s="20"/>
      <c r="Y142" s="9"/>
      <c r="Z142" s="1"/>
      <c r="AA142" s="1"/>
      <c r="AB142" s="1"/>
      <c r="AC142" s="1"/>
      <c r="AD142" s="8"/>
      <c r="AE142" s="1"/>
      <c r="AF142" s="1"/>
      <c r="AG142" s="1"/>
      <c r="AH142" s="1"/>
      <c r="AI142" s="1"/>
      <c r="AJ142" s="11"/>
      <c r="AK142" s="11"/>
      <c r="AL142" s="11"/>
      <c r="AM142" s="11"/>
      <c r="AN142" s="11"/>
      <c r="AO142" s="19"/>
      <c r="AP142" s="6"/>
      <c r="AQ142" s="7"/>
      <c r="AR142" s="135"/>
      <c r="AS142" s="6"/>
      <c r="AT142" s="16"/>
      <c r="AU142" s="16"/>
      <c r="AV142" s="16"/>
      <c r="AW142" s="16"/>
      <c r="AX142" s="16"/>
      <c r="AY142" s="16"/>
      <c r="AZ142" s="16"/>
      <c r="BA142" s="10">
        <v>43729</v>
      </c>
      <c r="BC142" s="2"/>
    </row>
    <row r="143" spans="2:55" s="3" customFormat="1" ht="18.75" customHeight="1" x14ac:dyDescent="0.3">
      <c r="B143" s="9"/>
      <c r="C143" s="8"/>
      <c r="D143" s="9"/>
      <c r="E143" s="8"/>
      <c r="F143" s="1"/>
      <c r="G143" s="1"/>
      <c r="H143" s="1"/>
      <c r="I143" s="1"/>
      <c r="J143" s="1"/>
      <c r="K143" s="1"/>
      <c r="L143" s="1"/>
      <c r="M143" s="1"/>
      <c r="N143" s="1"/>
      <c r="O143" s="1"/>
      <c r="P143" s="1"/>
      <c r="Q143" s="1"/>
      <c r="R143" s="1"/>
      <c r="S143" s="21"/>
      <c r="T143" s="1"/>
      <c r="U143" s="1"/>
      <c r="V143" s="20"/>
      <c r="W143" s="20"/>
      <c r="X143" s="20"/>
      <c r="Y143" s="9"/>
      <c r="Z143" s="1"/>
      <c r="AA143" s="1"/>
      <c r="AB143" s="1"/>
      <c r="AC143" s="1"/>
      <c r="AD143" s="8"/>
      <c r="AE143" s="1"/>
      <c r="AF143" s="1"/>
      <c r="AG143" s="1"/>
      <c r="AH143" s="1"/>
      <c r="AI143" s="1"/>
      <c r="AJ143" s="11"/>
      <c r="AK143" s="11"/>
      <c r="AL143" s="11"/>
      <c r="AM143" s="11"/>
      <c r="AN143" s="11"/>
      <c r="AO143" s="19"/>
      <c r="AP143" s="6"/>
      <c r="AQ143" s="7"/>
      <c r="AR143" s="135"/>
      <c r="AS143" s="6"/>
      <c r="AT143" s="16"/>
      <c r="AU143" s="16"/>
      <c r="AV143" s="16"/>
      <c r="AW143" s="16"/>
      <c r="AX143" s="16"/>
      <c r="AY143" s="16"/>
      <c r="AZ143" s="16"/>
      <c r="BA143" s="10">
        <v>43730</v>
      </c>
      <c r="BC143" s="2"/>
    </row>
    <row r="144" spans="2:55" s="3" customFormat="1" ht="18.75" customHeight="1" x14ac:dyDescent="0.3">
      <c r="B144" s="9"/>
      <c r="C144" s="8"/>
      <c r="D144" s="9"/>
      <c r="E144" s="8"/>
      <c r="F144" s="1"/>
      <c r="G144" s="1"/>
      <c r="H144" s="1"/>
      <c r="I144" s="1"/>
      <c r="J144" s="1"/>
      <c r="K144" s="1"/>
      <c r="L144" s="1"/>
      <c r="M144" s="1"/>
      <c r="N144" s="1"/>
      <c r="O144" s="1"/>
      <c r="P144" s="1"/>
      <c r="Q144" s="1"/>
      <c r="R144" s="1"/>
      <c r="S144" s="21"/>
      <c r="T144" s="1"/>
      <c r="U144" s="1"/>
      <c r="V144" s="20"/>
      <c r="W144" s="20"/>
      <c r="X144" s="20"/>
      <c r="Y144" s="9"/>
      <c r="Z144" s="1"/>
      <c r="AA144" s="1"/>
      <c r="AB144" s="1"/>
      <c r="AC144" s="1"/>
      <c r="AD144" s="8"/>
      <c r="AE144" s="1"/>
      <c r="AF144" s="1"/>
      <c r="AG144" s="1"/>
      <c r="AH144" s="1"/>
      <c r="AI144" s="1"/>
      <c r="AJ144" s="11"/>
      <c r="AK144" s="11"/>
      <c r="AL144" s="11"/>
      <c r="AM144" s="11"/>
      <c r="AN144" s="11"/>
      <c r="AO144" s="19"/>
      <c r="AP144" s="6"/>
      <c r="AQ144" s="7"/>
      <c r="AR144" s="135"/>
      <c r="AS144" s="6"/>
      <c r="AT144" s="16"/>
      <c r="AU144" s="16"/>
      <c r="AV144" s="16"/>
      <c r="AW144" s="16"/>
      <c r="AX144" s="16"/>
      <c r="AY144" s="16"/>
      <c r="AZ144" s="16"/>
      <c r="BA144" s="10">
        <v>43731</v>
      </c>
      <c r="BC144" s="2"/>
    </row>
    <row r="145" spans="2:55" s="3" customFormat="1" ht="18.75" customHeight="1" x14ac:dyDescent="0.3">
      <c r="B145" s="9"/>
      <c r="C145" s="8"/>
      <c r="D145" s="9"/>
      <c r="E145" s="8"/>
      <c r="F145" s="1"/>
      <c r="G145" s="1"/>
      <c r="H145" s="1"/>
      <c r="I145" s="1"/>
      <c r="J145" s="1"/>
      <c r="K145" s="1"/>
      <c r="L145" s="1"/>
      <c r="M145" s="1"/>
      <c r="N145" s="1"/>
      <c r="O145" s="1"/>
      <c r="P145" s="1"/>
      <c r="Q145" s="1"/>
      <c r="R145" s="1"/>
      <c r="S145" s="21"/>
      <c r="T145" s="1"/>
      <c r="U145" s="1"/>
      <c r="V145" s="20"/>
      <c r="W145" s="20"/>
      <c r="X145" s="20"/>
      <c r="Y145" s="9"/>
      <c r="Z145" s="1"/>
      <c r="AA145" s="1"/>
      <c r="AB145" s="1"/>
      <c r="AC145" s="1"/>
      <c r="AD145" s="8"/>
      <c r="AE145" s="1"/>
      <c r="AF145" s="1"/>
      <c r="AG145" s="1"/>
      <c r="AH145" s="1"/>
      <c r="AI145" s="1"/>
      <c r="AJ145" s="11"/>
      <c r="AK145" s="11"/>
      <c r="AL145" s="11"/>
      <c r="AM145" s="11"/>
      <c r="AN145" s="11"/>
      <c r="AO145" s="19"/>
      <c r="AP145" s="6"/>
      <c r="AQ145" s="7"/>
      <c r="AR145" s="135"/>
      <c r="AS145" s="6"/>
      <c r="AT145" s="16"/>
      <c r="AU145" s="16"/>
      <c r="AV145" s="16"/>
      <c r="AW145" s="16"/>
      <c r="AX145" s="16"/>
      <c r="AY145" s="16"/>
      <c r="AZ145" s="16"/>
      <c r="BA145" s="10">
        <v>43732</v>
      </c>
      <c r="BC145" s="2"/>
    </row>
    <row r="146" spans="2:55" s="3" customFormat="1" ht="18.75" customHeight="1" x14ac:dyDescent="0.3">
      <c r="B146" s="9"/>
      <c r="C146" s="8"/>
      <c r="D146" s="9"/>
      <c r="E146" s="8"/>
      <c r="F146" s="1"/>
      <c r="G146" s="1"/>
      <c r="H146" s="1"/>
      <c r="I146" s="1"/>
      <c r="J146" s="1"/>
      <c r="K146" s="1"/>
      <c r="L146" s="1"/>
      <c r="M146" s="1"/>
      <c r="N146" s="1"/>
      <c r="O146" s="1"/>
      <c r="P146" s="1"/>
      <c r="Q146" s="1"/>
      <c r="R146" s="1"/>
      <c r="S146" s="21"/>
      <c r="T146" s="1"/>
      <c r="U146" s="1"/>
      <c r="V146" s="20"/>
      <c r="W146" s="20"/>
      <c r="X146" s="20"/>
      <c r="Y146" s="9"/>
      <c r="Z146" s="1"/>
      <c r="AA146" s="1"/>
      <c r="AB146" s="1"/>
      <c r="AC146" s="1"/>
      <c r="AD146" s="8"/>
      <c r="AE146" s="1"/>
      <c r="AF146" s="1"/>
      <c r="AG146" s="1"/>
      <c r="AH146" s="1"/>
      <c r="AI146" s="1"/>
      <c r="AJ146" s="11"/>
      <c r="AK146" s="11"/>
      <c r="AL146" s="11"/>
      <c r="AM146" s="11"/>
      <c r="AN146" s="11"/>
      <c r="AO146" s="19"/>
      <c r="AP146" s="6"/>
      <c r="AQ146" s="7"/>
      <c r="AR146" s="135"/>
      <c r="AS146" s="6"/>
      <c r="AT146" s="16"/>
      <c r="AU146" s="16"/>
      <c r="AV146" s="16"/>
      <c r="AW146" s="16"/>
      <c r="AX146" s="16"/>
      <c r="AY146" s="16"/>
      <c r="AZ146" s="16"/>
      <c r="BA146" s="10">
        <v>43733</v>
      </c>
      <c r="BC146" s="2"/>
    </row>
    <row r="147" spans="2:55" s="3" customFormat="1" ht="18.75" customHeight="1" x14ac:dyDescent="0.3">
      <c r="B147" s="9"/>
      <c r="C147" s="8"/>
      <c r="D147" s="9"/>
      <c r="E147" s="8"/>
      <c r="F147" s="1"/>
      <c r="G147" s="1"/>
      <c r="H147" s="1"/>
      <c r="I147" s="1"/>
      <c r="J147" s="1"/>
      <c r="K147" s="1"/>
      <c r="L147" s="1"/>
      <c r="M147" s="1"/>
      <c r="N147" s="1"/>
      <c r="O147" s="1"/>
      <c r="P147" s="1"/>
      <c r="Q147" s="1"/>
      <c r="R147" s="1"/>
      <c r="S147" s="21"/>
      <c r="T147" s="1"/>
      <c r="U147" s="1"/>
      <c r="V147" s="20"/>
      <c r="W147" s="20"/>
      <c r="X147" s="20"/>
      <c r="Y147" s="9"/>
      <c r="Z147" s="1"/>
      <c r="AA147" s="1"/>
      <c r="AB147" s="1"/>
      <c r="AC147" s="1"/>
      <c r="AD147" s="8"/>
      <c r="AE147" s="1"/>
      <c r="AF147" s="1"/>
      <c r="AG147" s="1"/>
      <c r="AH147" s="1"/>
      <c r="AI147" s="1"/>
      <c r="AJ147" s="11"/>
      <c r="AK147" s="11"/>
      <c r="AL147" s="11"/>
      <c r="AM147" s="11"/>
      <c r="AN147" s="11"/>
      <c r="AO147" s="19"/>
      <c r="AP147" s="6"/>
      <c r="AQ147" s="7"/>
      <c r="AR147" s="135"/>
      <c r="AS147" s="6"/>
      <c r="AT147" s="16"/>
      <c r="AU147" s="16"/>
      <c r="AV147" s="16"/>
      <c r="AW147" s="16"/>
      <c r="AX147" s="16"/>
      <c r="AY147" s="16"/>
      <c r="AZ147" s="16"/>
      <c r="BA147" s="10">
        <v>43734</v>
      </c>
      <c r="BC147" s="2"/>
    </row>
    <row r="148" spans="2:55" s="3" customFormat="1" ht="18.75" customHeight="1" x14ac:dyDescent="0.3">
      <c r="B148" s="9"/>
      <c r="C148" s="8"/>
      <c r="D148" s="9"/>
      <c r="E148" s="8"/>
      <c r="F148" s="1"/>
      <c r="G148" s="1"/>
      <c r="H148" s="1"/>
      <c r="I148" s="1"/>
      <c r="J148" s="1"/>
      <c r="K148" s="1"/>
      <c r="L148" s="1"/>
      <c r="M148" s="1"/>
      <c r="N148" s="1"/>
      <c r="O148" s="1"/>
      <c r="P148" s="1"/>
      <c r="Q148" s="1"/>
      <c r="R148" s="1"/>
      <c r="S148" s="21"/>
      <c r="T148" s="1"/>
      <c r="U148" s="1"/>
      <c r="V148" s="20"/>
      <c r="W148" s="20"/>
      <c r="X148" s="20"/>
      <c r="Y148" s="9"/>
      <c r="Z148" s="1"/>
      <c r="AA148" s="1"/>
      <c r="AB148" s="1"/>
      <c r="AC148" s="1"/>
      <c r="AD148" s="8"/>
      <c r="AE148" s="1"/>
      <c r="AF148" s="1"/>
      <c r="AG148" s="1"/>
      <c r="AH148" s="1"/>
      <c r="AI148" s="1"/>
      <c r="AJ148" s="11"/>
      <c r="AK148" s="11"/>
      <c r="AL148" s="11"/>
      <c r="AM148" s="11"/>
      <c r="AN148" s="11"/>
      <c r="AO148" s="19"/>
      <c r="AP148" s="6"/>
      <c r="AQ148" s="7"/>
      <c r="AR148" s="135"/>
      <c r="AS148" s="6"/>
      <c r="AT148" s="16"/>
      <c r="AU148" s="16"/>
      <c r="AV148" s="16"/>
      <c r="AW148" s="16"/>
      <c r="AX148" s="16"/>
      <c r="AY148" s="16"/>
      <c r="AZ148" s="16"/>
      <c r="BA148" s="10">
        <v>43735</v>
      </c>
      <c r="BC148" s="2"/>
    </row>
    <row r="149" spans="2:55" s="3" customFormat="1" ht="18.75" customHeight="1" x14ac:dyDescent="0.3">
      <c r="B149" s="9"/>
      <c r="C149" s="8"/>
      <c r="D149" s="9"/>
      <c r="E149" s="8"/>
      <c r="F149" s="1"/>
      <c r="G149" s="1"/>
      <c r="H149" s="1"/>
      <c r="I149" s="1"/>
      <c r="J149" s="1"/>
      <c r="K149" s="1"/>
      <c r="L149" s="1"/>
      <c r="M149" s="1"/>
      <c r="N149" s="1"/>
      <c r="O149" s="1"/>
      <c r="P149" s="1"/>
      <c r="Q149" s="1"/>
      <c r="R149" s="1"/>
      <c r="S149" s="21"/>
      <c r="T149" s="1"/>
      <c r="U149" s="1"/>
      <c r="V149" s="20"/>
      <c r="W149" s="20"/>
      <c r="X149" s="20"/>
      <c r="Y149" s="9"/>
      <c r="Z149" s="1"/>
      <c r="AA149" s="1"/>
      <c r="AB149" s="1"/>
      <c r="AC149" s="1"/>
      <c r="AD149" s="8"/>
      <c r="AE149" s="1"/>
      <c r="AF149" s="1"/>
      <c r="AG149" s="1"/>
      <c r="AH149" s="1"/>
      <c r="AI149" s="1"/>
      <c r="AJ149" s="11"/>
      <c r="AK149" s="11"/>
      <c r="AL149" s="11"/>
      <c r="AM149" s="11"/>
      <c r="AN149" s="11"/>
      <c r="AO149" s="19"/>
      <c r="AP149" s="6"/>
      <c r="AQ149" s="7"/>
      <c r="AR149" s="135"/>
      <c r="AS149" s="6"/>
      <c r="AT149" s="16"/>
      <c r="AU149" s="16"/>
      <c r="AV149" s="16"/>
      <c r="AW149" s="16"/>
      <c r="AX149" s="16"/>
      <c r="AY149" s="16"/>
      <c r="AZ149" s="16"/>
      <c r="BA149" s="10">
        <v>43736</v>
      </c>
      <c r="BC149" s="2"/>
    </row>
    <row r="150" spans="2:55" s="3" customFormat="1" ht="18.75" customHeight="1" x14ac:dyDescent="0.3">
      <c r="B150" s="9"/>
      <c r="C150" s="8"/>
      <c r="D150" s="9"/>
      <c r="E150" s="8"/>
      <c r="F150" s="1"/>
      <c r="G150" s="1"/>
      <c r="H150" s="1"/>
      <c r="I150" s="1"/>
      <c r="J150" s="1"/>
      <c r="K150" s="1"/>
      <c r="L150" s="1"/>
      <c r="M150" s="1"/>
      <c r="N150" s="1"/>
      <c r="O150" s="1"/>
      <c r="P150" s="1"/>
      <c r="Q150" s="1"/>
      <c r="R150" s="1"/>
      <c r="S150" s="21"/>
      <c r="T150" s="1"/>
      <c r="U150" s="1"/>
      <c r="V150" s="20"/>
      <c r="W150" s="20"/>
      <c r="X150" s="20"/>
      <c r="Y150" s="9"/>
      <c r="Z150" s="1"/>
      <c r="AA150" s="1"/>
      <c r="AB150" s="1"/>
      <c r="AC150" s="1"/>
      <c r="AD150" s="8"/>
      <c r="AE150" s="1"/>
      <c r="AF150" s="1"/>
      <c r="AG150" s="1"/>
      <c r="AH150" s="1"/>
      <c r="AI150" s="1"/>
      <c r="AJ150" s="11"/>
      <c r="AK150" s="11"/>
      <c r="AL150" s="11"/>
      <c r="AM150" s="11"/>
      <c r="AN150" s="11"/>
      <c r="AO150" s="19"/>
      <c r="AP150" s="6"/>
      <c r="AQ150" s="7"/>
      <c r="AR150" s="135"/>
      <c r="AS150" s="6"/>
      <c r="AT150" s="16"/>
      <c r="AU150" s="16"/>
      <c r="AV150" s="16"/>
      <c r="AW150" s="16"/>
      <c r="AX150" s="16"/>
      <c r="AY150" s="16"/>
      <c r="AZ150" s="16"/>
      <c r="BA150" s="10">
        <v>43737</v>
      </c>
      <c r="BC150" s="2"/>
    </row>
    <row r="151" spans="2:55" s="3" customFormat="1" ht="18.75" customHeight="1" x14ac:dyDescent="0.3">
      <c r="B151" s="9"/>
      <c r="C151" s="8"/>
      <c r="D151" s="9"/>
      <c r="E151" s="8"/>
      <c r="F151" s="1"/>
      <c r="G151" s="1"/>
      <c r="H151" s="1"/>
      <c r="I151" s="1"/>
      <c r="J151" s="1"/>
      <c r="K151" s="1"/>
      <c r="L151" s="1"/>
      <c r="M151" s="1"/>
      <c r="N151" s="1"/>
      <c r="O151" s="1"/>
      <c r="P151" s="1"/>
      <c r="Q151" s="1"/>
      <c r="R151" s="1"/>
      <c r="S151" s="21"/>
      <c r="T151" s="1"/>
      <c r="U151" s="1"/>
      <c r="V151" s="20"/>
      <c r="W151" s="20"/>
      <c r="X151" s="20"/>
      <c r="Y151" s="9"/>
      <c r="Z151" s="1"/>
      <c r="AA151" s="1"/>
      <c r="AB151" s="1"/>
      <c r="AC151" s="1"/>
      <c r="AD151" s="8"/>
      <c r="AE151" s="1"/>
      <c r="AF151" s="1"/>
      <c r="AG151" s="1"/>
      <c r="AH151" s="1"/>
      <c r="AI151" s="1"/>
      <c r="AJ151" s="11"/>
      <c r="AK151" s="11"/>
      <c r="AL151" s="11"/>
      <c r="AM151" s="11"/>
      <c r="AN151" s="11"/>
      <c r="AO151" s="19"/>
      <c r="AP151" s="6"/>
      <c r="AQ151" s="7"/>
      <c r="AR151" s="135"/>
      <c r="AS151" s="6"/>
      <c r="AT151" s="16"/>
      <c r="AU151" s="16"/>
      <c r="AV151" s="16"/>
      <c r="AW151" s="16"/>
      <c r="AX151" s="16"/>
      <c r="AY151" s="16"/>
      <c r="AZ151" s="16"/>
      <c r="BA151" s="10">
        <v>43738</v>
      </c>
      <c r="BC151" s="2"/>
    </row>
    <row r="152" spans="2:55" s="3" customFormat="1" ht="18.75" customHeight="1" x14ac:dyDescent="0.3">
      <c r="B152" s="9"/>
      <c r="C152" s="8"/>
      <c r="D152" s="9"/>
      <c r="E152" s="8"/>
      <c r="F152" s="1"/>
      <c r="G152" s="1"/>
      <c r="H152" s="1"/>
      <c r="I152" s="1"/>
      <c r="J152" s="1"/>
      <c r="K152" s="1"/>
      <c r="L152" s="1"/>
      <c r="M152" s="1"/>
      <c r="N152" s="1"/>
      <c r="O152" s="1"/>
      <c r="P152" s="1"/>
      <c r="Q152" s="1"/>
      <c r="R152" s="1"/>
      <c r="S152" s="21"/>
      <c r="T152" s="1"/>
      <c r="U152" s="1"/>
      <c r="V152" s="20"/>
      <c r="W152" s="20"/>
      <c r="X152" s="20"/>
      <c r="Y152" s="9"/>
      <c r="Z152" s="1"/>
      <c r="AA152" s="1"/>
      <c r="AB152" s="1"/>
      <c r="AC152" s="1"/>
      <c r="AD152" s="8"/>
      <c r="AE152" s="1"/>
      <c r="AF152" s="1"/>
      <c r="AG152" s="1"/>
      <c r="AH152" s="1"/>
      <c r="AI152" s="1"/>
      <c r="AJ152" s="11"/>
      <c r="AK152" s="11"/>
      <c r="AL152" s="11"/>
      <c r="AM152" s="11"/>
      <c r="AN152" s="11"/>
      <c r="AO152" s="19"/>
      <c r="AP152" s="6"/>
      <c r="AQ152" s="7"/>
      <c r="AR152" s="135"/>
      <c r="AS152" s="6"/>
      <c r="AT152" s="16"/>
      <c r="AU152" s="16"/>
      <c r="AV152" s="16"/>
      <c r="AW152" s="16"/>
      <c r="AX152" s="16"/>
      <c r="AY152" s="16"/>
      <c r="AZ152" s="16"/>
      <c r="BA152" s="10">
        <v>43739</v>
      </c>
      <c r="BC152" s="2"/>
    </row>
    <row r="153" spans="2:55" s="3" customFormat="1" ht="18.75" customHeight="1" x14ac:dyDescent="0.3">
      <c r="B153" s="9"/>
      <c r="C153" s="8"/>
      <c r="D153" s="9"/>
      <c r="E153" s="8"/>
      <c r="F153" s="1"/>
      <c r="G153" s="1"/>
      <c r="H153" s="1"/>
      <c r="I153" s="1"/>
      <c r="J153" s="1"/>
      <c r="K153" s="1"/>
      <c r="L153" s="1"/>
      <c r="M153" s="1"/>
      <c r="N153" s="1"/>
      <c r="O153" s="1"/>
      <c r="P153" s="1"/>
      <c r="Q153" s="1"/>
      <c r="R153" s="1"/>
      <c r="S153" s="21"/>
      <c r="T153" s="1"/>
      <c r="U153" s="1"/>
      <c r="V153" s="20"/>
      <c r="W153" s="20"/>
      <c r="X153" s="20"/>
      <c r="Y153" s="9"/>
      <c r="Z153" s="1"/>
      <c r="AA153" s="1"/>
      <c r="AB153" s="1"/>
      <c r="AC153" s="1"/>
      <c r="AD153" s="8"/>
      <c r="AE153" s="1"/>
      <c r="AF153" s="1"/>
      <c r="AG153" s="1"/>
      <c r="AH153" s="1"/>
      <c r="AI153" s="1"/>
      <c r="AJ153" s="11"/>
      <c r="AK153" s="11"/>
      <c r="AL153" s="11"/>
      <c r="AM153" s="11"/>
      <c r="AN153" s="11"/>
      <c r="AO153" s="19"/>
      <c r="AP153" s="6"/>
      <c r="AQ153" s="7"/>
      <c r="AR153" s="135"/>
      <c r="AS153" s="6"/>
      <c r="AT153" s="16"/>
      <c r="AU153" s="16"/>
      <c r="AV153" s="16"/>
      <c r="AW153" s="16"/>
      <c r="AX153" s="16"/>
      <c r="AY153" s="16"/>
      <c r="AZ153" s="16"/>
      <c r="BA153" s="10">
        <v>43740</v>
      </c>
      <c r="BC153" s="2"/>
    </row>
    <row r="154" spans="2:55" s="3" customFormat="1" ht="18.75" customHeight="1" x14ac:dyDescent="0.3">
      <c r="B154" s="9"/>
      <c r="C154" s="8"/>
      <c r="D154" s="9"/>
      <c r="E154" s="8"/>
      <c r="F154" s="1"/>
      <c r="G154" s="1"/>
      <c r="H154" s="1"/>
      <c r="I154" s="1"/>
      <c r="J154" s="1"/>
      <c r="K154" s="1"/>
      <c r="L154" s="1"/>
      <c r="M154" s="1"/>
      <c r="N154" s="1"/>
      <c r="O154" s="1"/>
      <c r="P154" s="1"/>
      <c r="Q154" s="1"/>
      <c r="R154" s="1"/>
      <c r="S154" s="21"/>
      <c r="T154" s="1"/>
      <c r="U154" s="1"/>
      <c r="V154" s="20"/>
      <c r="W154" s="20"/>
      <c r="X154" s="20"/>
      <c r="Y154" s="9"/>
      <c r="Z154" s="1"/>
      <c r="AA154" s="1"/>
      <c r="AB154" s="1"/>
      <c r="AC154" s="1"/>
      <c r="AD154" s="8"/>
      <c r="AE154" s="1"/>
      <c r="AF154" s="1"/>
      <c r="AG154" s="1"/>
      <c r="AH154" s="1"/>
      <c r="AI154" s="1"/>
      <c r="AJ154" s="11"/>
      <c r="AK154" s="11"/>
      <c r="AL154" s="11"/>
      <c r="AM154" s="11"/>
      <c r="AN154" s="11"/>
      <c r="AO154" s="19"/>
      <c r="AP154" s="6"/>
      <c r="AQ154" s="7"/>
      <c r="AR154" s="135"/>
      <c r="AS154" s="6"/>
      <c r="AT154" s="16"/>
      <c r="AU154" s="16"/>
      <c r="AV154" s="16"/>
      <c r="AW154" s="16"/>
      <c r="AX154" s="16"/>
      <c r="AY154" s="16"/>
      <c r="AZ154" s="16"/>
      <c r="BA154" s="10">
        <v>43741</v>
      </c>
      <c r="BC154" s="2"/>
    </row>
    <row r="155" spans="2:55" s="3" customFormat="1" ht="18.75" customHeight="1" x14ac:dyDescent="0.3">
      <c r="B155" s="9"/>
      <c r="C155" s="8"/>
      <c r="D155" s="9"/>
      <c r="E155" s="8"/>
      <c r="F155" s="1"/>
      <c r="G155" s="1"/>
      <c r="H155" s="1"/>
      <c r="I155" s="1"/>
      <c r="J155" s="1"/>
      <c r="K155" s="1"/>
      <c r="L155" s="1"/>
      <c r="M155" s="1"/>
      <c r="N155" s="1"/>
      <c r="O155" s="1"/>
      <c r="P155" s="1"/>
      <c r="Q155" s="1"/>
      <c r="R155" s="1"/>
      <c r="S155" s="21"/>
      <c r="T155" s="1"/>
      <c r="U155" s="1"/>
      <c r="V155" s="20"/>
      <c r="W155" s="20"/>
      <c r="X155" s="20"/>
      <c r="Y155" s="9"/>
      <c r="Z155" s="1"/>
      <c r="AA155" s="1"/>
      <c r="AB155" s="1"/>
      <c r="AC155" s="1"/>
      <c r="AD155" s="8"/>
      <c r="AE155" s="1"/>
      <c r="AF155" s="1"/>
      <c r="AG155" s="1"/>
      <c r="AH155" s="1"/>
      <c r="AI155" s="1"/>
      <c r="AJ155" s="11"/>
      <c r="AK155" s="11"/>
      <c r="AL155" s="11"/>
      <c r="AM155" s="11"/>
      <c r="AN155" s="11"/>
      <c r="AO155" s="19"/>
      <c r="AP155" s="6"/>
      <c r="AQ155" s="7"/>
      <c r="AR155" s="135"/>
      <c r="AS155" s="6"/>
      <c r="AT155" s="16"/>
      <c r="AU155" s="16"/>
      <c r="AV155" s="16"/>
      <c r="AW155" s="16"/>
      <c r="AX155" s="16"/>
      <c r="AY155" s="16"/>
      <c r="AZ155" s="16"/>
      <c r="BA155" s="10">
        <v>43742</v>
      </c>
      <c r="BC155" s="2"/>
    </row>
    <row r="156" spans="2:55" s="3" customFormat="1" ht="18.75" customHeight="1" x14ac:dyDescent="0.3">
      <c r="B156" s="9"/>
      <c r="C156" s="8"/>
      <c r="D156" s="9"/>
      <c r="E156" s="8"/>
      <c r="F156" s="1"/>
      <c r="G156" s="1"/>
      <c r="H156" s="1"/>
      <c r="I156" s="1"/>
      <c r="J156" s="1"/>
      <c r="K156" s="1"/>
      <c r="L156" s="1"/>
      <c r="M156" s="1"/>
      <c r="N156" s="1"/>
      <c r="O156" s="1"/>
      <c r="P156" s="1"/>
      <c r="Q156" s="1"/>
      <c r="R156" s="1"/>
      <c r="S156" s="21"/>
      <c r="T156" s="1"/>
      <c r="U156" s="1"/>
      <c r="V156" s="20"/>
      <c r="W156" s="20"/>
      <c r="X156" s="20"/>
      <c r="Y156" s="9"/>
      <c r="Z156" s="1"/>
      <c r="AA156" s="1"/>
      <c r="AB156" s="1"/>
      <c r="AC156" s="1"/>
      <c r="AD156" s="8"/>
      <c r="AE156" s="1"/>
      <c r="AF156" s="1"/>
      <c r="AG156" s="1"/>
      <c r="AH156" s="1"/>
      <c r="AI156" s="1"/>
      <c r="AJ156" s="11"/>
      <c r="AK156" s="11"/>
      <c r="AL156" s="11"/>
      <c r="AM156" s="11"/>
      <c r="AN156" s="11"/>
      <c r="AO156" s="19"/>
      <c r="AP156" s="6"/>
      <c r="AQ156" s="7"/>
      <c r="AR156" s="135"/>
      <c r="AS156" s="6"/>
      <c r="AT156" s="16"/>
      <c r="AU156" s="16"/>
      <c r="AV156" s="16"/>
      <c r="AW156" s="16"/>
      <c r="AX156" s="16"/>
      <c r="AY156" s="16"/>
      <c r="AZ156" s="16"/>
      <c r="BA156" s="10">
        <v>43743</v>
      </c>
      <c r="BC156" s="2"/>
    </row>
    <row r="157" spans="2:55" s="3" customFormat="1" ht="18.75" customHeight="1" x14ac:dyDescent="0.3">
      <c r="B157" s="9"/>
      <c r="C157" s="8"/>
      <c r="D157" s="9"/>
      <c r="E157" s="8"/>
      <c r="F157" s="1"/>
      <c r="G157" s="1"/>
      <c r="H157" s="1"/>
      <c r="I157" s="1"/>
      <c r="J157" s="1"/>
      <c r="K157" s="1"/>
      <c r="L157" s="1"/>
      <c r="M157" s="1"/>
      <c r="N157" s="1"/>
      <c r="O157" s="1"/>
      <c r="P157" s="1"/>
      <c r="Q157" s="1"/>
      <c r="R157" s="1"/>
      <c r="S157" s="21"/>
      <c r="T157" s="1"/>
      <c r="U157" s="1"/>
      <c r="V157" s="20"/>
      <c r="W157" s="20"/>
      <c r="X157" s="20"/>
      <c r="Y157" s="9"/>
      <c r="Z157" s="1"/>
      <c r="AA157" s="1"/>
      <c r="AB157" s="1"/>
      <c r="AC157" s="1"/>
      <c r="AD157" s="8"/>
      <c r="AE157" s="1"/>
      <c r="AF157" s="1"/>
      <c r="AG157" s="1"/>
      <c r="AH157" s="1"/>
      <c r="AI157" s="1"/>
      <c r="AJ157" s="11"/>
      <c r="AK157" s="11"/>
      <c r="AL157" s="11"/>
      <c r="AM157" s="11"/>
      <c r="AN157" s="11"/>
      <c r="AO157" s="19"/>
      <c r="AP157" s="6"/>
      <c r="AQ157" s="7"/>
      <c r="AR157" s="135"/>
      <c r="AS157" s="6"/>
      <c r="AT157" s="16"/>
      <c r="AU157" s="16"/>
      <c r="AV157" s="16"/>
      <c r="AW157" s="16"/>
      <c r="AX157" s="16"/>
      <c r="AY157" s="16"/>
      <c r="AZ157" s="16"/>
      <c r="BA157" s="10">
        <v>43744</v>
      </c>
      <c r="BC157" s="2"/>
    </row>
    <row r="158" spans="2:55" s="3" customFormat="1" ht="18.75" customHeight="1" x14ac:dyDescent="0.3">
      <c r="B158" s="9"/>
      <c r="C158" s="8"/>
      <c r="D158" s="9"/>
      <c r="E158" s="8"/>
      <c r="F158" s="1"/>
      <c r="G158" s="1"/>
      <c r="H158" s="1"/>
      <c r="I158" s="1"/>
      <c r="J158" s="1"/>
      <c r="K158" s="1"/>
      <c r="L158" s="1"/>
      <c r="M158" s="1"/>
      <c r="N158" s="1"/>
      <c r="O158" s="1"/>
      <c r="P158" s="1"/>
      <c r="Q158" s="1"/>
      <c r="R158" s="1"/>
      <c r="S158" s="21"/>
      <c r="T158" s="1"/>
      <c r="U158" s="1"/>
      <c r="V158" s="20"/>
      <c r="W158" s="20"/>
      <c r="X158" s="20"/>
      <c r="Y158" s="9"/>
      <c r="Z158" s="1"/>
      <c r="AA158" s="1"/>
      <c r="AB158" s="1"/>
      <c r="AC158" s="1"/>
      <c r="AD158" s="8"/>
      <c r="AE158" s="1"/>
      <c r="AF158" s="1"/>
      <c r="AG158" s="1"/>
      <c r="AH158" s="1"/>
      <c r="AI158" s="1"/>
      <c r="AJ158" s="11"/>
      <c r="AK158" s="11"/>
      <c r="AL158" s="11"/>
      <c r="AM158" s="11"/>
      <c r="AN158" s="11"/>
      <c r="AO158" s="19"/>
      <c r="AP158" s="6"/>
      <c r="AQ158" s="7"/>
      <c r="AR158" s="135"/>
      <c r="AS158" s="6"/>
      <c r="AT158" s="16"/>
      <c r="AU158" s="16"/>
      <c r="AV158" s="16"/>
      <c r="AW158" s="16"/>
      <c r="AX158" s="16"/>
      <c r="AY158" s="16"/>
      <c r="AZ158" s="16"/>
      <c r="BA158" s="10">
        <v>43745</v>
      </c>
      <c r="BC158" s="2"/>
    </row>
    <row r="159" spans="2:55" s="3" customFormat="1" ht="18.75" customHeight="1" x14ac:dyDescent="0.3">
      <c r="B159" s="9"/>
      <c r="C159" s="8"/>
      <c r="D159" s="9"/>
      <c r="E159" s="8"/>
      <c r="F159" s="1"/>
      <c r="G159" s="1"/>
      <c r="H159" s="1"/>
      <c r="I159" s="1"/>
      <c r="J159" s="1"/>
      <c r="K159" s="1"/>
      <c r="L159" s="1"/>
      <c r="M159" s="1"/>
      <c r="N159" s="1"/>
      <c r="O159" s="1"/>
      <c r="P159" s="1"/>
      <c r="Q159" s="1"/>
      <c r="R159" s="1"/>
      <c r="S159" s="21"/>
      <c r="T159" s="1"/>
      <c r="U159" s="1"/>
      <c r="V159" s="20"/>
      <c r="W159" s="20"/>
      <c r="X159" s="20"/>
      <c r="Y159" s="9"/>
      <c r="Z159" s="1"/>
      <c r="AA159" s="1"/>
      <c r="AB159" s="1"/>
      <c r="AC159" s="1"/>
      <c r="AD159" s="8"/>
      <c r="AE159" s="1"/>
      <c r="AF159" s="1"/>
      <c r="AG159" s="1"/>
      <c r="AH159" s="1"/>
      <c r="AI159" s="1"/>
      <c r="AJ159" s="11"/>
      <c r="AK159" s="11"/>
      <c r="AL159" s="11"/>
      <c r="AM159" s="11"/>
      <c r="AN159" s="11"/>
      <c r="AO159" s="19"/>
      <c r="AP159" s="6"/>
      <c r="AQ159" s="7"/>
      <c r="AR159" s="135"/>
      <c r="AS159" s="6"/>
      <c r="AT159" s="16"/>
      <c r="AU159" s="16"/>
      <c r="AV159" s="16"/>
      <c r="AW159" s="16"/>
      <c r="AX159" s="16"/>
      <c r="AY159" s="16"/>
      <c r="AZ159" s="16"/>
      <c r="BA159" s="10">
        <v>43746</v>
      </c>
      <c r="BC159" s="2"/>
    </row>
    <row r="160" spans="2:55" s="3" customFormat="1" ht="18.75" customHeight="1" x14ac:dyDescent="0.3">
      <c r="B160" s="9"/>
      <c r="C160" s="8"/>
      <c r="D160" s="9"/>
      <c r="E160" s="8"/>
      <c r="F160" s="1"/>
      <c r="G160" s="1"/>
      <c r="H160" s="1"/>
      <c r="I160" s="1"/>
      <c r="J160" s="1"/>
      <c r="K160" s="1"/>
      <c r="L160" s="1"/>
      <c r="M160" s="1"/>
      <c r="N160" s="1"/>
      <c r="O160" s="1"/>
      <c r="P160" s="1"/>
      <c r="Q160" s="1"/>
      <c r="R160" s="1"/>
      <c r="S160" s="21"/>
      <c r="T160" s="1"/>
      <c r="U160" s="1"/>
      <c r="V160" s="20"/>
      <c r="W160" s="20"/>
      <c r="X160" s="20"/>
      <c r="Y160" s="9"/>
      <c r="Z160" s="1"/>
      <c r="AA160" s="1"/>
      <c r="AB160" s="1"/>
      <c r="AC160" s="1"/>
      <c r="AD160" s="8"/>
      <c r="AE160" s="1"/>
      <c r="AF160" s="1"/>
      <c r="AG160" s="1"/>
      <c r="AH160" s="1"/>
      <c r="AI160" s="1"/>
      <c r="AJ160" s="11"/>
      <c r="AK160" s="11"/>
      <c r="AL160" s="11"/>
      <c r="AM160" s="11"/>
      <c r="AN160" s="11"/>
      <c r="AO160" s="19"/>
      <c r="AP160" s="6"/>
      <c r="AQ160" s="7"/>
      <c r="AR160" s="135"/>
      <c r="AS160" s="6"/>
      <c r="AT160" s="16"/>
      <c r="AU160" s="16"/>
      <c r="AV160" s="16"/>
      <c r="AW160" s="16"/>
      <c r="AX160" s="16"/>
      <c r="AY160" s="16"/>
      <c r="AZ160" s="16"/>
      <c r="BA160" s="10">
        <v>43747</v>
      </c>
      <c r="BC160" s="2"/>
    </row>
    <row r="161" spans="2:55" s="3" customFormat="1" ht="18.75" customHeight="1" x14ac:dyDescent="0.3">
      <c r="B161" s="9"/>
      <c r="C161" s="8"/>
      <c r="D161" s="9"/>
      <c r="E161" s="8"/>
      <c r="F161" s="1"/>
      <c r="G161" s="1"/>
      <c r="H161" s="1"/>
      <c r="I161" s="1"/>
      <c r="J161" s="1"/>
      <c r="K161" s="1"/>
      <c r="L161" s="1"/>
      <c r="M161" s="1"/>
      <c r="N161" s="1"/>
      <c r="O161" s="1"/>
      <c r="P161" s="1"/>
      <c r="Q161" s="1"/>
      <c r="R161" s="1"/>
      <c r="S161" s="21"/>
      <c r="T161" s="1"/>
      <c r="U161" s="1"/>
      <c r="V161" s="20"/>
      <c r="W161" s="20"/>
      <c r="X161" s="20"/>
      <c r="Y161" s="9"/>
      <c r="Z161" s="1"/>
      <c r="AA161" s="1"/>
      <c r="AB161" s="1"/>
      <c r="AC161" s="1"/>
      <c r="AD161" s="8"/>
      <c r="AE161" s="1"/>
      <c r="AF161" s="1"/>
      <c r="AG161" s="1"/>
      <c r="AH161" s="1"/>
      <c r="AI161" s="1"/>
      <c r="AJ161" s="11"/>
      <c r="AK161" s="11"/>
      <c r="AL161" s="11"/>
      <c r="AM161" s="11"/>
      <c r="AN161" s="11"/>
      <c r="AO161" s="19"/>
      <c r="AP161" s="6"/>
      <c r="AQ161" s="7"/>
      <c r="AR161" s="135"/>
      <c r="AS161" s="6"/>
      <c r="AT161" s="16"/>
      <c r="AU161" s="16"/>
      <c r="AV161" s="16"/>
      <c r="AW161" s="16"/>
      <c r="AX161" s="16"/>
      <c r="AY161" s="16"/>
      <c r="AZ161" s="16"/>
      <c r="BA161" s="10">
        <v>43748</v>
      </c>
      <c r="BC161" s="2"/>
    </row>
    <row r="162" spans="2:55" s="3" customFormat="1" ht="18.75" customHeight="1" x14ac:dyDescent="0.3">
      <c r="B162" s="9"/>
      <c r="C162" s="8"/>
      <c r="D162" s="9"/>
      <c r="E162" s="8"/>
      <c r="F162" s="1"/>
      <c r="G162" s="1"/>
      <c r="H162" s="1"/>
      <c r="I162" s="1"/>
      <c r="J162" s="1"/>
      <c r="K162" s="1"/>
      <c r="L162" s="1"/>
      <c r="M162" s="1"/>
      <c r="N162" s="1"/>
      <c r="O162" s="1"/>
      <c r="P162" s="1"/>
      <c r="Q162" s="1"/>
      <c r="R162" s="1"/>
      <c r="S162" s="21"/>
      <c r="T162" s="1"/>
      <c r="U162" s="1"/>
      <c r="V162" s="20"/>
      <c r="W162" s="20"/>
      <c r="X162" s="20"/>
      <c r="Y162" s="9"/>
      <c r="Z162" s="1"/>
      <c r="AA162" s="1"/>
      <c r="AB162" s="1"/>
      <c r="AC162" s="1"/>
      <c r="AD162" s="8"/>
      <c r="AE162" s="1"/>
      <c r="AF162" s="1"/>
      <c r="AG162" s="1"/>
      <c r="AH162" s="1"/>
      <c r="AI162" s="1"/>
      <c r="AJ162" s="11"/>
      <c r="AK162" s="11"/>
      <c r="AL162" s="11"/>
      <c r="AM162" s="11"/>
      <c r="AN162" s="11"/>
      <c r="AO162" s="19"/>
      <c r="AP162" s="6"/>
      <c r="AQ162" s="7"/>
      <c r="AR162" s="135"/>
      <c r="AS162" s="6"/>
      <c r="AT162" s="16"/>
      <c r="AU162" s="16"/>
      <c r="AV162" s="16"/>
      <c r="AW162" s="16"/>
      <c r="AX162" s="16"/>
      <c r="AY162" s="16"/>
      <c r="AZ162" s="16"/>
      <c r="BA162" s="10">
        <v>43749</v>
      </c>
      <c r="BC162" s="2"/>
    </row>
    <row r="163" spans="2:55" s="3" customFormat="1" ht="18.75" customHeight="1" x14ac:dyDescent="0.3">
      <c r="B163" s="9"/>
      <c r="C163" s="8"/>
      <c r="D163" s="9"/>
      <c r="E163" s="8"/>
      <c r="F163" s="1"/>
      <c r="G163" s="1"/>
      <c r="H163" s="1"/>
      <c r="I163" s="1"/>
      <c r="J163" s="1"/>
      <c r="K163" s="1"/>
      <c r="L163" s="1"/>
      <c r="M163" s="1"/>
      <c r="N163" s="1"/>
      <c r="O163" s="1"/>
      <c r="P163" s="1"/>
      <c r="Q163" s="1"/>
      <c r="R163" s="1"/>
      <c r="S163" s="21"/>
      <c r="T163" s="1"/>
      <c r="U163" s="1"/>
      <c r="V163" s="20"/>
      <c r="W163" s="20"/>
      <c r="X163" s="20"/>
      <c r="Y163" s="9"/>
      <c r="Z163" s="1"/>
      <c r="AA163" s="1"/>
      <c r="AB163" s="1"/>
      <c r="AC163" s="1"/>
      <c r="AD163" s="8"/>
      <c r="AE163" s="1"/>
      <c r="AF163" s="1"/>
      <c r="AG163" s="1"/>
      <c r="AH163" s="1"/>
      <c r="AI163" s="1"/>
      <c r="AJ163" s="11"/>
      <c r="AK163" s="11"/>
      <c r="AL163" s="11"/>
      <c r="AM163" s="11"/>
      <c r="AN163" s="11"/>
      <c r="AO163" s="19"/>
      <c r="AP163" s="6"/>
      <c r="AQ163" s="7"/>
      <c r="AR163" s="135"/>
      <c r="AS163" s="6"/>
      <c r="AT163" s="16"/>
      <c r="AU163" s="16"/>
      <c r="AV163" s="16"/>
      <c r="AW163" s="16"/>
      <c r="AX163" s="16"/>
      <c r="AY163" s="16"/>
      <c r="AZ163" s="16"/>
      <c r="BA163" s="10">
        <v>43750</v>
      </c>
      <c r="BC163" s="2"/>
    </row>
    <row r="164" spans="2:55" s="3" customFormat="1" ht="18.75" customHeight="1" x14ac:dyDescent="0.3">
      <c r="B164" s="9"/>
      <c r="C164" s="8"/>
      <c r="D164" s="9"/>
      <c r="E164" s="8"/>
      <c r="F164" s="1"/>
      <c r="G164" s="1"/>
      <c r="H164" s="1"/>
      <c r="I164" s="1"/>
      <c r="J164" s="1"/>
      <c r="K164" s="1"/>
      <c r="L164" s="1"/>
      <c r="M164" s="1"/>
      <c r="N164" s="1"/>
      <c r="O164" s="1"/>
      <c r="P164" s="1"/>
      <c r="Q164" s="1"/>
      <c r="R164" s="1"/>
      <c r="S164" s="21"/>
      <c r="T164" s="1"/>
      <c r="U164" s="1"/>
      <c r="V164" s="20"/>
      <c r="W164" s="20"/>
      <c r="X164" s="20"/>
      <c r="Y164" s="9"/>
      <c r="Z164" s="1"/>
      <c r="AA164" s="1"/>
      <c r="AB164" s="1"/>
      <c r="AC164" s="1"/>
      <c r="AD164" s="8"/>
      <c r="AE164" s="1"/>
      <c r="AF164" s="1"/>
      <c r="AG164" s="1"/>
      <c r="AH164" s="1"/>
      <c r="AI164" s="1"/>
      <c r="AJ164" s="11"/>
      <c r="AK164" s="11"/>
      <c r="AL164" s="11"/>
      <c r="AM164" s="11"/>
      <c r="AN164" s="11"/>
      <c r="AO164" s="19"/>
      <c r="AP164" s="6"/>
      <c r="AQ164" s="7"/>
      <c r="AR164" s="135"/>
      <c r="AS164" s="6"/>
      <c r="AT164" s="16"/>
      <c r="AU164" s="16"/>
      <c r="AV164" s="16"/>
      <c r="AW164" s="16"/>
      <c r="AX164" s="16"/>
      <c r="AY164" s="16"/>
      <c r="AZ164" s="16"/>
      <c r="BA164" s="10">
        <v>43751</v>
      </c>
      <c r="BC164" s="2"/>
    </row>
    <row r="165" spans="2:55" s="3" customFormat="1" ht="18.75" customHeight="1" x14ac:dyDescent="0.3">
      <c r="B165" s="9"/>
      <c r="C165" s="8"/>
      <c r="D165" s="9"/>
      <c r="E165" s="8"/>
      <c r="F165" s="1"/>
      <c r="G165" s="1"/>
      <c r="H165" s="1"/>
      <c r="I165" s="1"/>
      <c r="J165" s="1"/>
      <c r="K165" s="1"/>
      <c r="L165" s="1"/>
      <c r="M165" s="1"/>
      <c r="N165" s="1"/>
      <c r="O165" s="1"/>
      <c r="P165" s="1"/>
      <c r="Q165" s="1"/>
      <c r="R165" s="1"/>
      <c r="S165" s="21"/>
      <c r="T165" s="1"/>
      <c r="U165" s="1"/>
      <c r="V165" s="20"/>
      <c r="W165" s="20"/>
      <c r="X165" s="20"/>
      <c r="Y165" s="9"/>
      <c r="Z165" s="1"/>
      <c r="AA165" s="1"/>
      <c r="AB165" s="1"/>
      <c r="AC165" s="1"/>
      <c r="AD165" s="8"/>
      <c r="AE165" s="1"/>
      <c r="AF165" s="1"/>
      <c r="AG165" s="1"/>
      <c r="AH165" s="1"/>
      <c r="AI165" s="1"/>
      <c r="AJ165" s="11"/>
      <c r="AK165" s="11"/>
      <c r="AL165" s="11"/>
      <c r="AM165" s="11"/>
      <c r="AN165" s="11"/>
      <c r="AO165" s="19"/>
      <c r="AP165" s="6"/>
      <c r="AQ165" s="7"/>
      <c r="AR165" s="135"/>
      <c r="AS165" s="6"/>
      <c r="AT165" s="16"/>
      <c r="AU165" s="16"/>
      <c r="AV165" s="16"/>
      <c r="AW165" s="16"/>
      <c r="AX165" s="16"/>
      <c r="AY165" s="16"/>
      <c r="AZ165" s="16"/>
      <c r="BA165" s="10">
        <v>43752</v>
      </c>
      <c r="BC165" s="2"/>
    </row>
    <row r="166" spans="2:55" s="3" customFormat="1" ht="18.75" customHeight="1" x14ac:dyDescent="0.3">
      <c r="B166" s="9"/>
      <c r="C166" s="8"/>
      <c r="D166" s="9"/>
      <c r="E166" s="8"/>
      <c r="F166" s="1"/>
      <c r="G166" s="1"/>
      <c r="H166" s="1"/>
      <c r="I166" s="1"/>
      <c r="J166" s="1"/>
      <c r="K166" s="1"/>
      <c r="L166" s="1"/>
      <c r="M166" s="1"/>
      <c r="N166" s="1"/>
      <c r="O166" s="1"/>
      <c r="P166" s="1"/>
      <c r="Q166" s="1"/>
      <c r="R166" s="1"/>
      <c r="S166" s="21"/>
      <c r="T166" s="1"/>
      <c r="U166" s="1"/>
      <c r="V166" s="20"/>
      <c r="W166" s="20"/>
      <c r="X166" s="20"/>
      <c r="Y166" s="9"/>
      <c r="Z166" s="1"/>
      <c r="AA166" s="1"/>
      <c r="AB166" s="1"/>
      <c r="AC166" s="1"/>
      <c r="AD166" s="8"/>
      <c r="AE166" s="1"/>
      <c r="AF166" s="1"/>
      <c r="AG166" s="1"/>
      <c r="AH166" s="1"/>
      <c r="AI166" s="1"/>
      <c r="AJ166" s="11"/>
      <c r="AK166" s="11"/>
      <c r="AL166" s="11"/>
      <c r="AM166" s="11"/>
      <c r="AN166" s="11"/>
      <c r="AO166" s="19"/>
      <c r="AP166" s="6"/>
      <c r="AQ166" s="7"/>
      <c r="AR166" s="135"/>
      <c r="AS166" s="6"/>
      <c r="AT166" s="16"/>
      <c r="AU166" s="16"/>
      <c r="AV166" s="16"/>
      <c r="AW166" s="16"/>
      <c r="AX166" s="16"/>
      <c r="AY166" s="16"/>
      <c r="AZ166" s="16"/>
      <c r="BA166" s="10">
        <v>43753</v>
      </c>
      <c r="BC166" s="2"/>
    </row>
    <row r="167" spans="2:55" s="3" customFormat="1" ht="18.75" customHeight="1" x14ac:dyDescent="0.3">
      <c r="B167" s="9"/>
      <c r="C167" s="8"/>
      <c r="D167" s="9"/>
      <c r="E167" s="8"/>
      <c r="F167" s="1"/>
      <c r="G167" s="1"/>
      <c r="H167" s="1"/>
      <c r="I167" s="1"/>
      <c r="J167" s="1"/>
      <c r="K167" s="1"/>
      <c r="L167" s="1"/>
      <c r="M167" s="1"/>
      <c r="N167" s="1"/>
      <c r="O167" s="1"/>
      <c r="P167" s="1"/>
      <c r="Q167" s="1"/>
      <c r="R167" s="1"/>
      <c r="S167" s="21"/>
      <c r="T167" s="1"/>
      <c r="U167" s="1"/>
      <c r="V167" s="20"/>
      <c r="W167" s="20"/>
      <c r="X167" s="20"/>
      <c r="Y167" s="9"/>
      <c r="Z167" s="1"/>
      <c r="AA167" s="1"/>
      <c r="AB167" s="1"/>
      <c r="AC167" s="1"/>
      <c r="AD167" s="8"/>
      <c r="AE167" s="1"/>
      <c r="AF167" s="1"/>
      <c r="AG167" s="1"/>
      <c r="AH167" s="1"/>
      <c r="AI167" s="1"/>
      <c r="AJ167" s="11"/>
      <c r="AK167" s="11"/>
      <c r="AL167" s="11"/>
      <c r="AM167" s="11"/>
      <c r="AN167" s="11"/>
      <c r="AO167" s="19"/>
      <c r="AP167" s="6"/>
      <c r="AQ167" s="7"/>
      <c r="AR167" s="135"/>
      <c r="AS167" s="6"/>
      <c r="AT167" s="16"/>
      <c r="AU167" s="16"/>
      <c r="AV167" s="16"/>
      <c r="AW167" s="16"/>
      <c r="AX167" s="16"/>
      <c r="AY167" s="16"/>
      <c r="AZ167" s="16"/>
      <c r="BA167" s="10">
        <v>43754</v>
      </c>
      <c r="BC167" s="2"/>
    </row>
    <row r="168" spans="2:55" s="3" customFormat="1" ht="18.75" customHeight="1" x14ac:dyDescent="0.3">
      <c r="B168" s="9"/>
      <c r="C168" s="8"/>
      <c r="D168" s="9"/>
      <c r="E168" s="8"/>
      <c r="F168" s="1"/>
      <c r="G168" s="1"/>
      <c r="H168" s="1"/>
      <c r="I168" s="1"/>
      <c r="J168" s="1"/>
      <c r="K168" s="1"/>
      <c r="L168" s="1"/>
      <c r="M168" s="1"/>
      <c r="N168" s="1"/>
      <c r="O168" s="1"/>
      <c r="P168" s="1"/>
      <c r="Q168" s="1"/>
      <c r="R168" s="1"/>
      <c r="S168" s="21"/>
      <c r="T168" s="1"/>
      <c r="U168" s="1"/>
      <c r="V168" s="20"/>
      <c r="W168" s="20"/>
      <c r="X168" s="20"/>
      <c r="Y168" s="9"/>
      <c r="Z168" s="1"/>
      <c r="AA168" s="1"/>
      <c r="AB168" s="1"/>
      <c r="AC168" s="1"/>
      <c r="AD168" s="8"/>
      <c r="AE168" s="1"/>
      <c r="AF168" s="1"/>
      <c r="AG168" s="1"/>
      <c r="AH168" s="1"/>
      <c r="AI168" s="1"/>
      <c r="AJ168" s="11"/>
      <c r="AK168" s="11"/>
      <c r="AL168" s="11"/>
      <c r="AM168" s="11"/>
      <c r="AN168" s="11"/>
      <c r="AO168" s="19"/>
      <c r="AP168" s="6"/>
      <c r="AQ168" s="7"/>
      <c r="AR168" s="135"/>
      <c r="AS168" s="6"/>
      <c r="AT168" s="16"/>
      <c r="AU168" s="16"/>
      <c r="AV168" s="16"/>
      <c r="AW168" s="16"/>
      <c r="AX168" s="16"/>
      <c r="AY168" s="16"/>
      <c r="AZ168" s="16"/>
      <c r="BA168" s="10">
        <v>43755</v>
      </c>
      <c r="BC168" s="2"/>
    </row>
    <row r="169" spans="2:55" s="3" customFormat="1" ht="18.75" customHeight="1" x14ac:dyDescent="0.3">
      <c r="B169" s="9"/>
      <c r="C169" s="8"/>
      <c r="D169" s="9"/>
      <c r="E169" s="8"/>
      <c r="F169" s="1"/>
      <c r="G169" s="1"/>
      <c r="H169" s="1"/>
      <c r="I169" s="1"/>
      <c r="J169" s="1"/>
      <c r="K169" s="1"/>
      <c r="L169" s="1"/>
      <c r="M169" s="1"/>
      <c r="N169" s="1"/>
      <c r="O169" s="1"/>
      <c r="P169" s="1"/>
      <c r="Q169" s="1"/>
      <c r="R169" s="1"/>
      <c r="S169" s="21"/>
      <c r="T169" s="1"/>
      <c r="U169" s="1"/>
      <c r="V169" s="20"/>
      <c r="W169" s="20"/>
      <c r="X169" s="20"/>
      <c r="Y169" s="9"/>
      <c r="Z169" s="1"/>
      <c r="AA169" s="1"/>
      <c r="AB169" s="1"/>
      <c r="AC169" s="1"/>
      <c r="AD169" s="8"/>
      <c r="AE169" s="1"/>
      <c r="AF169" s="1"/>
      <c r="AG169" s="1"/>
      <c r="AH169" s="1"/>
      <c r="AI169" s="1"/>
      <c r="AJ169" s="11"/>
      <c r="AK169" s="11"/>
      <c r="AL169" s="11"/>
      <c r="AM169" s="11"/>
      <c r="AN169" s="11"/>
      <c r="AO169" s="19"/>
      <c r="AP169" s="6"/>
      <c r="AQ169" s="7"/>
      <c r="AR169" s="135"/>
      <c r="AS169" s="6"/>
      <c r="AT169" s="16"/>
      <c r="AU169" s="16"/>
      <c r="AV169" s="16"/>
      <c r="AW169" s="16"/>
      <c r="AX169" s="16"/>
      <c r="AY169" s="16"/>
      <c r="AZ169" s="16"/>
      <c r="BA169" s="10">
        <v>43756</v>
      </c>
      <c r="BC169" s="2"/>
    </row>
    <row r="170" spans="2:55" s="3" customFormat="1" ht="18.75" customHeight="1" x14ac:dyDescent="0.3">
      <c r="B170" s="9"/>
      <c r="C170" s="8"/>
      <c r="D170" s="9"/>
      <c r="E170" s="8"/>
      <c r="F170" s="1"/>
      <c r="G170" s="1"/>
      <c r="H170" s="1"/>
      <c r="I170" s="1"/>
      <c r="J170" s="1"/>
      <c r="K170" s="1"/>
      <c r="L170" s="1"/>
      <c r="M170" s="1"/>
      <c r="N170" s="1"/>
      <c r="O170" s="1"/>
      <c r="P170" s="1"/>
      <c r="Q170" s="1"/>
      <c r="R170" s="1"/>
      <c r="S170" s="21"/>
      <c r="T170" s="1"/>
      <c r="U170" s="1"/>
      <c r="V170" s="20"/>
      <c r="W170" s="20"/>
      <c r="X170" s="20"/>
      <c r="Y170" s="9"/>
      <c r="Z170" s="1"/>
      <c r="AA170" s="1"/>
      <c r="AB170" s="1"/>
      <c r="AC170" s="1"/>
      <c r="AD170" s="8"/>
      <c r="AE170" s="1"/>
      <c r="AF170" s="1"/>
      <c r="AG170" s="1"/>
      <c r="AH170" s="1"/>
      <c r="AI170" s="1"/>
      <c r="AJ170" s="11"/>
      <c r="AK170" s="11"/>
      <c r="AL170" s="11"/>
      <c r="AM170" s="11"/>
      <c r="AN170" s="11"/>
      <c r="AO170" s="19"/>
      <c r="AP170" s="6"/>
      <c r="AQ170" s="7"/>
      <c r="AR170" s="135"/>
      <c r="AS170" s="6"/>
      <c r="AT170" s="16"/>
      <c r="AU170" s="16"/>
      <c r="AV170" s="16"/>
      <c r="AW170" s="16"/>
      <c r="AX170" s="16"/>
      <c r="AY170" s="16"/>
      <c r="AZ170" s="16"/>
      <c r="BA170" s="10">
        <v>43757</v>
      </c>
      <c r="BC170" s="2"/>
    </row>
    <row r="171" spans="2:55" s="3" customFormat="1" ht="18.75" customHeight="1" x14ac:dyDescent="0.3">
      <c r="B171" s="9"/>
      <c r="C171" s="8"/>
      <c r="D171" s="9"/>
      <c r="E171" s="8"/>
      <c r="F171" s="1"/>
      <c r="G171" s="1"/>
      <c r="H171" s="1"/>
      <c r="I171" s="1"/>
      <c r="J171" s="1"/>
      <c r="K171" s="1"/>
      <c r="L171" s="1"/>
      <c r="M171" s="1"/>
      <c r="N171" s="1"/>
      <c r="O171" s="1"/>
      <c r="P171" s="1"/>
      <c r="Q171" s="1"/>
      <c r="R171" s="1"/>
      <c r="S171" s="21"/>
      <c r="T171" s="1"/>
      <c r="U171" s="1"/>
      <c r="V171" s="20"/>
      <c r="W171" s="20"/>
      <c r="X171" s="20"/>
      <c r="Y171" s="9"/>
      <c r="Z171" s="1"/>
      <c r="AA171" s="1"/>
      <c r="AB171" s="1"/>
      <c r="AC171" s="1"/>
      <c r="AD171" s="8"/>
      <c r="AE171" s="1"/>
      <c r="AF171" s="1"/>
      <c r="AG171" s="1"/>
      <c r="AH171" s="1"/>
      <c r="AI171" s="1"/>
      <c r="AJ171" s="11"/>
      <c r="AK171" s="11"/>
      <c r="AL171" s="11"/>
      <c r="AM171" s="11"/>
      <c r="AN171" s="11"/>
      <c r="AO171" s="19"/>
      <c r="AP171" s="6"/>
      <c r="AQ171" s="7"/>
      <c r="AR171" s="135"/>
      <c r="AS171" s="6"/>
      <c r="AT171" s="16"/>
      <c r="AU171" s="16"/>
      <c r="AV171" s="16"/>
      <c r="AW171" s="16"/>
      <c r="AX171" s="16"/>
      <c r="AY171" s="16"/>
      <c r="AZ171" s="16"/>
      <c r="BA171" s="10">
        <v>43758</v>
      </c>
      <c r="BC171" s="2"/>
    </row>
    <row r="172" spans="2:55" s="3" customFormat="1" ht="18.75" customHeight="1" x14ac:dyDescent="0.3">
      <c r="B172" s="9"/>
      <c r="C172" s="8"/>
      <c r="D172" s="9"/>
      <c r="E172" s="8"/>
      <c r="F172" s="1"/>
      <c r="G172" s="1"/>
      <c r="H172" s="1"/>
      <c r="I172" s="1"/>
      <c r="J172" s="1"/>
      <c r="K172" s="1"/>
      <c r="L172" s="1"/>
      <c r="M172" s="1"/>
      <c r="N172" s="1"/>
      <c r="O172" s="1"/>
      <c r="P172" s="1"/>
      <c r="Q172" s="1"/>
      <c r="R172" s="1"/>
      <c r="S172" s="21"/>
      <c r="T172" s="1"/>
      <c r="U172" s="1"/>
      <c r="V172" s="20"/>
      <c r="W172" s="20"/>
      <c r="X172" s="20"/>
      <c r="Y172" s="9"/>
      <c r="Z172" s="1"/>
      <c r="AA172" s="1"/>
      <c r="AB172" s="1"/>
      <c r="AC172" s="1"/>
      <c r="AD172" s="8"/>
      <c r="AE172" s="1"/>
      <c r="AF172" s="1"/>
      <c r="AG172" s="1"/>
      <c r="AH172" s="1"/>
      <c r="AI172" s="1"/>
      <c r="AJ172" s="11"/>
      <c r="AK172" s="11"/>
      <c r="AL172" s="11"/>
      <c r="AM172" s="11"/>
      <c r="AN172" s="11"/>
      <c r="AO172" s="19"/>
      <c r="AP172" s="6"/>
      <c r="AQ172" s="7"/>
      <c r="AR172" s="135"/>
      <c r="AS172" s="6"/>
      <c r="AT172" s="16"/>
      <c r="AU172" s="16"/>
      <c r="AV172" s="16"/>
      <c r="AW172" s="16"/>
      <c r="AX172" s="16"/>
      <c r="AY172" s="16"/>
      <c r="AZ172" s="16"/>
      <c r="BA172" s="10">
        <v>43759</v>
      </c>
      <c r="BC172" s="2"/>
    </row>
    <row r="173" spans="2:55" s="3" customFormat="1" ht="18.75" customHeight="1" x14ac:dyDescent="0.3">
      <c r="B173" s="9"/>
      <c r="C173" s="8"/>
      <c r="D173" s="9"/>
      <c r="E173" s="8"/>
      <c r="F173" s="1"/>
      <c r="G173" s="1"/>
      <c r="H173" s="1"/>
      <c r="I173" s="1"/>
      <c r="J173" s="1"/>
      <c r="K173" s="1"/>
      <c r="L173" s="1"/>
      <c r="M173" s="1"/>
      <c r="N173" s="1"/>
      <c r="O173" s="1"/>
      <c r="P173" s="1"/>
      <c r="Q173" s="1"/>
      <c r="R173" s="1"/>
      <c r="S173" s="21"/>
      <c r="T173" s="1"/>
      <c r="U173" s="1"/>
      <c r="V173" s="20"/>
      <c r="W173" s="20"/>
      <c r="X173" s="20"/>
      <c r="Y173" s="9"/>
      <c r="Z173" s="1"/>
      <c r="AA173" s="1"/>
      <c r="AB173" s="1"/>
      <c r="AC173" s="1"/>
      <c r="AD173" s="8"/>
      <c r="AE173" s="1"/>
      <c r="AF173" s="1"/>
      <c r="AG173" s="1"/>
      <c r="AH173" s="1"/>
      <c r="AI173" s="1"/>
      <c r="AJ173" s="11"/>
      <c r="AK173" s="11"/>
      <c r="AL173" s="11"/>
      <c r="AM173" s="11"/>
      <c r="AN173" s="11"/>
      <c r="AO173" s="19"/>
      <c r="AP173" s="6"/>
      <c r="AQ173" s="7"/>
      <c r="AR173" s="135"/>
      <c r="AS173" s="6"/>
      <c r="AT173" s="16"/>
      <c r="AU173" s="16"/>
      <c r="AV173" s="16"/>
      <c r="AW173" s="16"/>
      <c r="AX173" s="16"/>
      <c r="AY173" s="16"/>
      <c r="AZ173" s="16"/>
      <c r="BA173" s="10">
        <v>43760</v>
      </c>
      <c r="BC173" s="2"/>
    </row>
    <row r="174" spans="2:55" s="3" customFormat="1" ht="18.75" customHeight="1" x14ac:dyDescent="0.3">
      <c r="B174" s="9"/>
      <c r="C174" s="8"/>
      <c r="D174" s="9"/>
      <c r="E174" s="8"/>
      <c r="F174" s="1"/>
      <c r="G174" s="1"/>
      <c r="H174" s="1"/>
      <c r="I174" s="1"/>
      <c r="J174" s="1"/>
      <c r="K174" s="1"/>
      <c r="L174" s="1"/>
      <c r="M174" s="1"/>
      <c r="N174" s="1"/>
      <c r="O174" s="1"/>
      <c r="P174" s="1"/>
      <c r="Q174" s="1"/>
      <c r="R174" s="1"/>
      <c r="S174" s="21"/>
      <c r="T174" s="1"/>
      <c r="U174" s="1"/>
      <c r="V174" s="20"/>
      <c r="W174" s="20"/>
      <c r="X174" s="20"/>
      <c r="Y174" s="9"/>
      <c r="Z174" s="1"/>
      <c r="AA174" s="1"/>
      <c r="AB174" s="1"/>
      <c r="AC174" s="1"/>
      <c r="AD174" s="8"/>
      <c r="AE174" s="1"/>
      <c r="AF174" s="1"/>
      <c r="AG174" s="1"/>
      <c r="AH174" s="1"/>
      <c r="AI174" s="1"/>
      <c r="AJ174" s="11"/>
      <c r="AK174" s="11"/>
      <c r="AL174" s="11"/>
      <c r="AM174" s="11"/>
      <c r="AN174" s="11"/>
      <c r="AO174" s="19"/>
      <c r="AP174" s="6"/>
      <c r="AQ174" s="7"/>
      <c r="AR174" s="135"/>
      <c r="AS174" s="6"/>
      <c r="AT174" s="16"/>
      <c r="AU174" s="16"/>
      <c r="AV174" s="16"/>
      <c r="AW174" s="16"/>
      <c r="AX174" s="16"/>
      <c r="AY174" s="16"/>
      <c r="AZ174" s="16"/>
      <c r="BA174" s="10">
        <v>43761</v>
      </c>
      <c r="BC174" s="2"/>
    </row>
    <row r="175" spans="2:55" s="3" customFormat="1" ht="18.75" customHeight="1" x14ac:dyDescent="0.3">
      <c r="B175" s="9"/>
      <c r="C175" s="8"/>
      <c r="D175" s="9"/>
      <c r="E175" s="8"/>
      <c r="F175" s="1"/>
      <c r="G175" s="1"/>
      <c r="H175" s="1"/>
      <c r="I175" s="1"/>
      <c r="J175" s="1"/>
      <c r="K175" s="1"/>
      <c r="L175" s="1"/>
      <c r="M175" s="1"/>
      <c r="N175" s="1"/>
      <c r="O175" s="1"/>
      <c r="P175" s="1"/>
      <c r="Q175" s="1"/>
      <c r="R175" s="1"/>
      <c r="S175" s="21"/>
      <c r="T175" s="1"/>
      <c r="U175" s="1"/>
      <c r="V175" s="20"/>
      <c r="W175" s="20"/>
      <c r="X175" s="20"/>
      <c r="Y175" s="9"/>
      <c r="Z175" s="1"/>
      <c r="AA175" s="1"/>
      <c r="AB175" s="1"/>
      <c r="AC175" s="1"/>
      <c r="AD175" s="8"/>
      <c r="AE175" s="1"/>
      <c r="AF175" s="1"/>
      <c r="AG175" s="1"/>
      <c r="AH175" s="1"/>
      <c r="AI175" s="1"/>
      <c r="AJ175" s="11"/>
      <c r="AK175" s="11"/>
      <c r="AL175" s="11"/>
      <c r="AM175" s="11"/>
      <c r="AN175" s="11"/>
      <c r="AO175" s="19"/>
      <c r="AP175" s="6"/>
      <c r="AQ175" s="7"/>
      <c r="AR175" s="135"/>
      <c r="AS175" s="6"/>
      <c r="AT175" s="16"/>
      <c r="AU175" s="16"/>
      <c r="AV175" s="16"/>
      <c r="AW175" s="16"/>
      <c r="AX175" s="16"/>
      <c r="AY175" s="16"/>
      <c r="AZ175" s="16"/>
      <c r="BA175" s="10">
        <v>43762</v>
      </c>
      <c r="BC175" s="2"/>
    </row>
    <row r="176" spans="2:55" s="3" customFormat="1" ht="18.75" customHeight="1" x14ac:dyDescent="0.3">
      <c r="B176" s="9"/>
      <c r="C176" s="8"/>
      <c r="D176" s="9"/>
      <c r="E176" s="8"/>
      <c r="F176" s="1"/>
      <c r="G176" s="1"/>
      <c r="H176" s="1"/>
      <c r="I176" s="1"/>
      <c r="J176" s="1"/>
      <c r="K176" s="1"/>
      <c r="L176" s="1"/>
      <c r="M176" s="1"/>
      <c r="N176" s="1"/>
      <c r="O176" s="1"/>
      <c r="P176" s="1"/>
      <c r="Q176" s="1"/>
      <c r="R176" s="1"/>
      <c r="S176" s="21"/>
      <c r="T176" s="1"/>
      <c r="U176" s="1"/>
      <c r="V176" s="20"/>
      <c r="W176" s="20"/>
      <c r="X176" s="20"/>
      <c r="Y176" s="9"/>
      <c r="Z176" s="1"/>
      <c r="AA176" s="1"/>
      <c r="AB176" s="1"/>
      <c r="AC176" s="1"/>
      <c r="AD176" s="8"/>
      <c r="AE176" s="1"/>
      <c r="AF176" s="1"/>
      <c r="AG176" s="1"/>
      <c r="AH176" s="1"/>
      <c r="AI176" s="1"/>
      <c r="AJ176" s="11"/>
      <c r="AK176" s="11"/>
      <c r="AL176" s="11"/>
      <c r="AM176" s="11"/>
      <c r="AN176" s="11"/>
      <c r="AO176" s="19"/>
      <c r="AP176" s="6"/>
      <c r="AQ176" s="7"/>
      <c r="AR176" s="135"/>
      <c r="AS176" s="6"/>
      <c r="AT176" s="16"/>
      <c r="AU176" s="16"/>
      <c r="AV176" s="16"/>
      <c r="AW176" s="16"/>
      <c r="AX176" s="16"/>
      <c r="AY176" s="16"/>
      <c r="AZ176" s="16"/>
      <c r="BA176" s="10">
        <v>43763</v>
      </c>
      <c r="BC176" s="2"/>
    </row>
    <row r="177" spans="2:55" s="3" customFormat="1" ht="18.75" customHeight="1" x14ac:dyDescent="0.3">
      <c r="B177" s="9"/>
      <c r="C177" s="8"/>
      <c r="D177" s="9"/>
      <c r="E177" s="8"/>
      <c r="F177" s="1"/>
      <c r="G177" s="1"/>
      <c r="H177" s="1"/>
      <c r="I177" s="1"/>
      <c r="J177" s="1"/>
      <c r="K177" s="1"/>
      <c r="L177" s="1"/>
      <c r="M177" s="1"/>
      <c r="N177" s="1"/>
      <c r="O177" s="1"/>
      <c r="P177" s="1"/>
      <c r="Q177" s="1"/>
      <c r="R177" s="1"/>
      <c r="S177" s="21"/>
      <c r="T177" s="1"/>
      <c r="U177" s="1"/>
      <c r="V177" s="20"/>
      <c r="W177" s="20"/>
      <c r="X177" s="20"/>
      <c r="Y177" s="9"/>
      <c r="Z177" s="1"/>
      <c r="AA177" s="1"/>
      <c r="AB177" s="1"/>
      <c r="AC177" s="1"/>
      <c r="AD177" s="8"/>
      <c r="AE177" s="1"/>
      <c r="AF177" s="1"/>
      <c r="AG177" s="1"/>
      <c r="AH177" s="1"/>
      <c r="AI177" s="1"/>
      <c r="AJ177" s="11"/>
      <c r="AK177" s="11"/>
      <c r="AL177" s="11"/>
      <c r="AM177" s="11"/>
      <c r="AN177" s="11"/>
      <c r="AO177" s="19"/>
      <c r="AP177" s="6"/>
      <c r="AQ177" s="7"/>
      <c r="AR177" s="135"/>
      <c r="AS177" s="6"/>
      <c r="AT177" s="16"/>
      <c r="AU177" s="16"/>
      <c r="AV177" s="16"/>
      <c r="AW177" s="16"/>
      <c r="AX177" s="16"/>
      <c r="AY177" s="16"/>
      <c r="AZ177" s="16"/>
      <c r="BA177" s="10">
        <v>43764</v>
      </c>
      <c r="BC177" s="2"/>
    </row>
    <row r="178" spans="2:55" s="3" customFormat="1" ht="18.75" customHeight="1" x14ac:dyDescent="0.3">
      <c r="B178" s="9"/>
      <c r="C178" s="8"/>
      <c r="D178" s="9"/>
      <c r="E178" s="8"/>
      <c r="F178" s="1"/>
      <c r="G178" s="1"/>
      <c r="H178" s="1"/>
      <c r="I178" s="1"/>
      <c r="J178" s="1"/>
      <c r="K178" s="1"/>
      <c r="L178" s="1"/>
      <c r="M178" s="1"/>
      <c r="N178" s="1"/>
      <c r="O178" s="1"/>
      <c r="P178" s="1"/>
      <c r="Q178" s="1"/>
      <c r="R178" s="1"/>
      <c r="S178" s="21"/>
      <c r="T178" s="1"/>
      <c r="U178" s="1"/>
      <c r="V178" s="20"/>
      <c r="W178" s="20"/>
      <c r="X178" s="20"/>
      <c r="Y178" s="9"/>
      <c r="Z178" s="1"/>
      <c r="AA178" s="1"/>
      <c r="AB178" s="1"/>
      <c r="AC178" s="1"/>
      <c r="AD178" s="8"/>
      <c r="AE178" s="1"/>
      <c r="AF178" s="1"/>
      <c r="AG178" s="1"/>
      <c r="AH178" s="1"/>
      <c r="AI178" s="1"/>
      <c r="AJ178" s="11"/>
      <c r="AK178" s="11"/>
      <c r="AL178" s="11"/>
      <c r="AM178" s="11"/>
      <c r="AN178" s="11"/>
      <c r="AO178" s="19"/>
      <c r="AP178" s="6"/>
      <c r="AQ178" s="7"/>
      <c r="AR178" s="135"/>
      <c r="AS178" s="6"/>
      <c r="AT178" s="16"/>
      <c r="AU178" s="16"/>
      <c r="AV178" s="16"/>
      <c r="AW178" s="16"/>
      <c r="AX178" s="16"/>
      <c r="AY178" s="16"/>
      <c r="AZ178" s="16"/>
      <c r="BA178" s="10">
        <v>43765</v>
      </c>
      <c r="BC178" s="2"/>
    </row>
    <row r="179" spans="2:55" s="3" customFormat="1" ht="18.75" customHeight="1" x14ac:dyDescent="0.3">
      <c r="B179" s="9"/>
      <c r="C179" s="8"/>
      <c r="D179" s="9"/>
      <c r="E179" s="8"/>
      <c r="F179" s="1"/>
      <c r="G179" s="1"/>
      <c r="H179" s="1"/>
      <c r="I179" s="1"/>
      <c r="J179" s="1"/>
      <c r="K179" s="1"/>
      <c r="L179" s="1"/>
      <c r="M179" s="1"/>
      <c r="N179" s="1"/>
      <c r="O179" s="1"/>
      <c r="P179" s="1"/>
      <c r="Q179" s="1"/>
      <c r="R179" s="1"/>
      <c r="S179" s="21"/>
      <c r="T179" s="1"/>
      <c r="U179" s="1"/>
      <c r="V179" s="20"/>
      <c r="W179" s="20"/>
      <c r="X179" s="20"/>
      <c r="Y179" s="9"/>
      <c r="Z179" s="1"/>
      <c r="AA179" s="1"/>
      <c r="AB179" s="1"/>
      <c r="AC179" s="1"/>
      <c r="AD179" s="8"/>
      <c r="AE179" s="1"/>
      <c r="AF179" s="1"/>
      <c r="AG179" s="1"/>
      <c r="AH179" s="1"/>
      <c r="AI179" s="1"/>
      <c r="AJ179" s="11"/>
      <c r="AK179" s="11"/>
      <c r="AL179" s="11"/>
      <c r="AM179" s="11"/>
      <c r="AN179" s="11"/>
      <c r="AO179" s="19"/>
      <c r="AP179" s="6"/>
      <c r="AQ179" s="7"/>
      <c r="AR179" s="135"/>
      <c r="AS179" s="6"/>
      <c r="AT179" s="16"/>
      <c r="AU179" s="16"/>
      <c r="AV179" s="16"/>
      <c r="AW179" s="16"/>
      <c r="AX179" s="16"/>
      <c r="AY179" s="16"/>
      <c r="AZ179" s="16"/>
      <c r="BA179" s="10">
        <v>43766</v>
      </c>
      <c r="BC179" s="2"/>
    </row>
    <row r="180" spans="2:55" s="3" customFormat="1" ht="18.75" customHeight="1" x14ac:dyDescent="0.3">
      <c r="B180" s="9"/>
      <c r="C180" s="8"/>
      <c r="D180" s="9"/>
      <c r="E180" s="8"/>
      <c r="F180" s="1"/>
      <c r="G180" s="1"/>
      <c r="H180" s="1"/>
      <c r="I180" s="1"/>
      <c r="J180" s="1"/>
      <c r="K180" s="1"/>
      <c r="L180" s="1"/>
      <c r="M180" s="1"/>
      <c r="N180" s="1"/>
      <c r="O180" s="1"/>
      <c r="P180" s="1"/>
      <c r="Q180" s="1"/>
      <c r="R180" s="1"/>
      <c r="S180" s="21"/>
      <c r="T180" s="1"/>
      <c r="U180" s="1"/>
      <c r="V180" s="20"/>
      <c r="W180" s="20"/>
      <c r="X180" s="20"/>
      <c r="Y180" s="9"/>
      <c r="Z180" s="1"/>
      <c r="AA180" s="1"/>
      <c r="AB180" s="1"/>
      <c r="AC180" s="1"/>
      <c r="AD180" s="8"/>
      <c r="AE180" s="1"/>
      <c r="AF180" s="1"/>
      <c r="AG180" s="1"/>
      <c r="AH180" s="1"/>
      <c r="AI180" s="1"/>
      <c r="AJ180" s="11"/>
      <c r="AK180" s="11"/>
      <c r="AL180" s="11"/>
      <c r="AM180" s="11"/>
      <c r="AN180" s="11"/>
      <c r="AO180" s="19"/>
      <c r="AP180" s="6"/>
      <c r="AQ180" s="7"/>
      <c r="AR180" s="135"/>
      <c r="AS180" s="6"/>
      <c r="AT180" s="16"/>
      <c r="AU180" s="16"/>
      <c r="AV180" s="16"/>
      <c r="AW180" s="16"/>
      <c r="AX180" s="16"/>
      <c r="AY180" s="16"/>
      <c r="AZ180" s="16"/>
      <c r="BA180" s="10">
        <v>43767</v>
      </c>
      <c r="BC180" s="2"/>
    </row>
    <row r="181" spans="2:55" s="3" customFormat="1" ht="18.75" customHeight="1" x14ac:dyDescent="0.3">
      <c r="B181" s="9"/>
      <c r="C181" s="8"/>
      <c r="D181" s="9"/>
      <c r="E181" s="8"/>
      <c r="F181" s="1"/>
      <c r="G181" s="1"/>
      <c r="H181" s="1"/>
      <c r="I181" s="1"/>
      <c r="J181" s="1"/>
      <c r="K181" s="1"/>
      <c r="L181" s="1"/>
      <c r="M181" s="1"/>
      <c r="N181" s="1"/>
      <c r="O181" s="1"/>
      <c r="P181" s="1"/>
      <c r="Q181" s="1"/>
      <c r="R181" s="1"/>
      <c r="S181" s="21"/>
      <c r="T181" s="1"/>
      <c r="U181" s="1"/>
      <c r="V181" s="20"/>
      <c r="W181" s="20"/>
      <c r="X181" s="20"/>
      <c r="Y181" s="9"/>
      <c r="Z181" s="1"/>
      <c r="AA181" s="1"/>
      <c r="AB181" s="1"/>
      <c r="AC181" s="1"/>
      <c r="AD181" s="8"/>
      <c r="AE181" s="1"/>
      <c r="AF181" s="1"/>
      <c r="AG181" s="1"/>
      <c r="AH181" s="1"/>
      <c r="AI181" s="1"/>
      <c r="AJ181" s="11"/>
      <c r="AK181" s="11"/>
      <c r="AL181" s="11"/>
      <c r="AM181" s="11"/>
      <c r="AN181" s="11"/>
      <c r="AO181" s="19"/>
      <c r="AP181" s="6"/>
      <c r="AQ181" s="7"/>
      <c r="AR181" s="135"/>
      <c r="AS181" s="6"/>
      <c r="AT181" s="16"/>
      <c r="AU181" s="16"/>
      <c r="AV181" s="16"/>
      <c r="AW181" s="16"/>
      <c r="AX181" s="16"/>
      <c r="AY181" s="16"/>
      <c r="AZ181" s="16"/>
      <c r="BA181" s="10">
        <v>43768</v>
      </c>
      <c r="BC181" s="2"/>
    </row>
    <row r="182" spans="2:55" s="3" customFormat="1" ht="18.75" customHeight="1" x14ac:dyDescent="0.3">
      <c r="B182" s="9"/>
      <c r="C182" s="8"/>
      <c r="D182" s="9"/>
      <c r="E182" s="8"/>
      <c r="F182" s="1"/>
      <c r="G182" s="1"/>
      <c r="H182" s="1"/>
      <c r="I182" s="1"/>
      <c r="J182" s="1"/>
      <c r="K182" s="1"/>
      <c r="L182" s="1"/>
      <c r="M182" s="1"/>
      <c r="N182" s="1"/>
      <c r="O182" s="1"/>
      <c r="P182" s="1"/>
      <c r="Q182" s="1"/>
      <c r="R182" s="1"/>
      <c r="S182" s="21"/>
      <c r="T182" s="1"/>
      <c r="U182" s="1"/>
      <c r="V182" s="20"/>
      <c r="W182" s="20"/>
      <c r="X182" s="20"/>
      <c r="Y182" s="9"/>
      <c r="Z182" s="1"/>
      <c r="AA182" s="1"/>
      <c r="AB182" s="1"/>
      <c r="AC182" s="1"/>
      <c r="AD182" s="8"/>
      <c r="AE182" s="1"/>
      <c r="AF182" s="1"/>
      <c r="AG182" s="1"/>
      <c r="AH182" s="1"/>
      <c r="AI182" s="1"/>
      <c r="AJ182" s="11"/>
      <c r="AK182" s="11"/>
      <c r="AL182" s="11"/>
      <c r="AM182" s="11"/>
      <c r="AN182" s="11"/>
      <c r="AO182" s="19"/>
      <c r="AP182" s="6"/>
      <c r="AQ182" s="7"/>
      <c r="AR182" s="135"/>
      <c r="AS182" s="6"/>
      <c r="AT182" s="16"/>
      <c r="AU182" s="16"/>
      <c r="AV182" s="16"/>
      <c r="AW182" s="16"/>
      <c r="AX182" s="16"/>
      <c r="AY182" s="16"/>
      <c r="AZ182" s="16"/>
      <c r="BA182" s="10">
        <v>43769</v>
      </c>
      <c r="BC182" s="2"/>
    </row>
    <row r="183" spans="2:55" s="3" customFormat="1" ht="18.75" customHeight="1" x14ac:dyDescent="0.3">
      <c r="B183" s="9"/>
      <c r="C183" s="8"/>
      <c r="D183" s="9"/>
      <c r="E183" s="8"/>
      <c r="F183" s="1"/>
      <c r="G183" s="1"/>
      <c r="H183" s="1"/>
      <c r="I183" s="1"/>
      <c r="J183" s="1"/>
      <c r="K183" s="1"/>
      <c r="L183" s="1"/>
      <c r="M183" s="1"/>
      <c r="N183" s="1"/>
      <c r="O183" s="1"/>
      <c r="P183" s="1"/>
      <c r="Q183" s="1"/>
      <c r="R183" s="1"/>
      <c r="S183" s="21"/>
      <c r="T183" s="1"/>
      <c r="U183" s="1"/>
      <c r="V183" s="20"/>
      <c r="W183" s="20"/>
      <c r="X183" s="20"/>
      <c r="Y183" s="9"/>
      <c r="Z183" s="1"/>
      <c r="AA183" s="1"/>
      <c r="AB183" s="1"/>
      <c r="AC183" s="1"/>
      <c r="AD183" s="8"/>
      <c r="AE183" s="1"/>
      <c r="AF183" s="1"/>
      <c r="AG183" s="1"/>
      <c r="AH183" s="1"/>
      <c r="AI183" s="1"/>
      <c r="AJ183" s="11"/>
      <c r="AK183" s="11"/>
      <c r="AL183" s="11"/>
      <c r="AM183" s="11"/>
      <c r="AN183" s="11"/>
      <c r="AO183" s="19"/>
      <c r="AP183" s="6"/>
      <c r="AQ183" s="7"/>
      <c r="AR183" s="135"/>
      <c r="AS183" s="6"/>
      <c r="AT183" s="16"/>
      <c r="AU183" s="16"/>
      <c r="AV183" s="16"/>
      <c r="AW183" s="16"/>
      <c r="AX183" s="16"/>
      <c r="AY183" s="16"/>
      <c r="AZ183" s="16"/>
      <c r="BA183" s="10">
        <v>43770</v>
      </c>
      <c r="BC183" s="2"/>
    </row>
    <row r="184" spans="2:55" s="3" customFormat="1" ht="18.75" customHeight="1" x14ac:dyDescent="0.3">
      <c r="B184" s="9"/>
      <c r="C184" s="8"/>
      <c r="D184" s="9"/>
      <c r="E184" s="8"/>
      <c r="F184" s="1"/>
      <c r="G184" s="1"/>
      <c r="H184" s="1"/>
      <c r="I184" s="1"/>
      <c r="J184" s="1"/>
      <c r="K184" s="1"/>
      <c r="L184" s="1"/>
      <c r="M184" s="1"/>
      <c r="N184" s="1"/>
      <c r="O184" s="1"/>
      <c r="P184" s="1"/>
      <c r="Q184" s="1"/>
      <c r="R184" s="1"/>
      <c r="S184" s="21"/>
      <c r="T184" s="1"/>
      <c r="U184" s="1"/>
      <c r="V184" s="20"/>
      <c r="W184" s="20"/>
      <c r="X184" s="20"/>
      <c r="Y184" s="9"/>
      <c r="Z184" s="1"/>
      <c r="AA184" s="1"/>
      <c r="AB184" s="1"/>
      <c r="AC184" s="1"/>
      <c r="AD184" s="8"/>
      <c r="AE184" s="1"/>
      <c r="AF184" s="1"/>
      <c r="AG184" s="1"/>
      <c r="AH184" s="1"/>
      <c r="AI184" s="1"/>
      <c r="AJ184" s="11"/>
      <c r="AK184" s="11"/>
      <c r="AL184" s="11"/>
      <c r="AM184" s="11"/>
      <c r="AN184" s="11"/>
      <c r="AO184" s="19"/>
      <c r="AP184" s="6"/>
      <c r="AQ184" s="7"/>
      <c r="AR184" s="135"/>
      <c r="AS184" s="6"/>
      <c r="AT184" s="16"/>
      <c r="AU184" s="16"/>
      <c r="AV184" s="16"/>
      <c r="AW184" s="16"/>
      <c r="AX184" s="16"/>
      <c r="AY184" s="16"/>
      <c r="AZ184" s="16"/>
      <c r="BA184" s="10">
        <v>43771</v>
      </c>
      <c r="BC184" s="2"/>
    </row>
    <row r="185" spans="2:55" s="3" customFormat="1" ht="18.75" customHeight="1" x14ac:dyDescent="0.3">
      <c r="B185" s="9"/>
      <c r="C185" s="8"/>
      <c r="D185" s="9"/>
      <c r="E185" s="8"/>
      <c r="F185" s="1"/>
      <c r="G185" s="1"/>
      <c r="H185" s="1"/>
      <c r="I185" s="1"/>
      <c r="J185" s="1"/>
      <c r="K185" s="1"/>
      <c r="L185" s="1"/>
      <c r="M185" s="1"/>
      <c r="N185" s="1"/>
      <c r="O185" s="1"/>
      <c r="P185" s="1"/>
      <c r="Q185" s="1"/>
      <c r="R185" s="1"/>
      <c r="S185" s="21"/>
      <c r="T185" s="1"/>
      <c r="U185" s="1"/>
      <c r="V185" s="20"/>
      <c r="W185" s="20"/>
      <c r="X185" s="20"/>
      <c r="Y185" s="9"/>
      <c r="Z185" s="1"/>
      <c r="AA185" s="1"/>
      <c r="AB185" s="1"/>
      <c r="AC185" s="1"/>
      <c r="AD185" s="8"/>
      <c r="AE185" s="1"/>
      <c r="AF185" s="1"/>
      <c r="AG185" s="1"/>
      <c r="AH185" s="1"/>
      <c r="AI185" s="1"/>
      <c r="AJ185" s="11"/>
      <c r="AK185" s="11"/>
      <c r="AL185" s="11"/>
      <c r="AM185" s="11"/>
      <c r="AN185" s="11"/>
      <c r="AO185" s="19"/>
      <c r="AP185" s="6"/>
      <c r="AQ185" s="7"/>
      <c r="AR185" s="135"/>
      <c r="AS185" s="6"/>
      <c r="AT185" s="16"/>
      <c r="AU185" s="16"/>
      <c r="AV185" s="16"/>
      <c r="AW185" s="16"/>
      <c r="AX185" s="16"/>
      <c r="AY185" s="16"/>
      <c r="AZ185" s="16"/>
      <c r="BA185" s="10">
        <v>43772</v>
      </c>
      <c r="BC185" s="2"/>
    </row>
    <row r="186" spans="2:55" s="3" customFormat="1" ht="18.75" customHeight="1" x14ac:dyDescent="0.3">
      <c r="B186" s="9"/>
      <c r="C186" s="8"/>
      <c r="D186" s="9"/>
      <c r="E186" s="8"/>
      <c r="F186" s="1"/>
      <c r="G186" s="1"/>
      <c r="H186" s="1"/>
      <c r="I186" s="1"/>
      <c r="J186" s="1"/>
      <c r="K186" s="1"/>
      <c r="L186" s="1"/>
      <c r="M186" s="1"/>
      <c r="N186" s="1"/>
      <c r="O186" s="1"/>
      <c r="P186" s="1"/>
      <c r="Q186" s="1"/>
      <c r="R186" s="1"/>
      <c r="S186" s="21"/>
      <c r="T186" s="1"/>
      <c r="U186" s="1"/>
      <c r="V186" s="20"/>
      <c r="W186" s="20"/>
      <c r="X186" s="20"/>
      <c r="Y186" s="9"/>
      <c r="Z186" s="1"/>
      <c r="AA186" s="1"/>
      <c r="AB186" s="1"/>
      <c r="AC186" s="1"/>
      <c r="AD186" s="8"/>
      <c r="AE186" s="1"/>
      <c r="AF186" s="1"/>
      <c r="AG186" s="1"/>
      <c r="AH186" s="1"/>
      <c r="AI186" s="1"/>
      <c r="AJ186" s="11"/>
      <c r="AK186" s="11"/>
      <c r="AL186" s="11"/>
      <c r="AM186" s="11"/>
      <c r="AN186" s="11"/>
      <c r="AO186" s="19"/>
      <c r="AP186" s="6"/>
      <c r="AQ186" s="7"/>
      <c r="AR186" s="135"/>
      <c r="AS186" s="6"/>
      <c r="AT186" s="16"/>
      <c r="AU186" s="16"/>
      <c r="AV186" s="16"/>
      <c r="AW186" s="16"/>
      <c r="AX186" s="16"/>
      <c r="AY186" s="16"/>
      <c r="AZ186" s="16"/>
      <c r="BA186" s="10">
        <v>43773</v>
      </c>
      <c r="BC186" s="2"/>
    </row>
    <row r="187" spans="2:55" s="3" customFormat="1" ht="18.75" customHeight="1" x14ac:dyDescent="0.3">
      <c r="B187" s="9"/>
      <c r="C187" s="8"/>
      <c r="D187" s="9"/>
      <c r="E187" s="8"/>
      <c r="F187" s="1"/>
      <c r="G187" s="1"/>
      <c r="H187" s="1"/>
      <c r="I187" s="1"/>
      <c r="J187" s="1"/>
      <c r="K187" s="1"/>
      <c r="L187" s="1"/>
      <c r="M187" s="1"/>
      <c r="N187" s="1"/>
      <c r="O187" s="1"/>
      <c r="P187" s="1"/>
      <c r="Q187" s="1"/>
      <c r="R187" s="1"/>
      <c r="S187" s="21"/>
      <c r="T187" s="1"/>
      <c r="U187" s="1"/>
      <c r="V187" s="20"/>
      <c r="W187" s="20"/>
      <c r="X187" s="20"/>
      <c r="Y187" s="9"/>
      <c r="Z187" s="1"/>
      <c r="AA187" s="1"/>
      <c r="AB187" s="1"/>
      <c r="AC187" s="1"/>
      <c r="AD187" s="8"/>
      <c r="AE187" s="1"/>
      <c r="AF187" s="1"/>
      <c r="AG187" s="1"/>
      <c r="AH187" s="1"/>
      <c r="AI187" s="1"/>
      <c r="AJ187" s="11"/>
      <c r="AK187" s="11"/>
      <c r="AL187" s="11"/>
      <c r="AM187" s="11"/>
      <c r="AN187" s="11"/>
      <c r="AO187" s="11"/>
      <c r="AP187" s="6"/>
      <c r="AQ187" s="7"/>
      <c r="AR187" s="135"/>
      <c r="AS187" s="6"/>
      <c r="AT187" s="16"/>
      <c r="AU187" s="16"/>
      <c r="AV187" s="16"/>
      <c r="AW187" s="16"/>
      <c r="AX187" s="16"/>
      <c r="AY187" s="16"/>
      <c r="AZ187" s="16"/>
      <c r="BA187" s="10">
        <v>43774</v>
      </c>
      <c r="BC187" s="2"/>
    </row>
    <row r="188" spans="2:55" s="3" customFormat="1" ht="18.75" customHeight="1" x14ac:dyDescent="0.3">
      <c r="B188" s="9"/>
      <c r="C188" s="8"/>
      <c r="D188" s="9"/>
      <c r="E188" s="8"/>
      <c r="F188" s="1"/>
      <c r="G188" s="1"/>
      <c r="H188" s="1"/>
      <c r="I188" s="1"/>
      <c r="J188" s="1"/>
      <c r="K188" s="1"/>
      <c r="L188" s="1"/>
      <c r="M188" s="1"/>
      <c r="N188" s="1"/>
      <c r="O188" s="1"/>
      <c r="P188" s="1"/>
      <c r="Q188" s="1"/>
      <c r="R188" s="1"/>
      <c r="S188" s="21"/>
      <c r="T188" s="1"/>
      <c r="U188" s="1"/>
      <c r="V188" s="20"/>
      <c r="W188" s="20"/>
      <c r="X188" s="20"/>
      <c r="Y188" s="9"/>
      <c r="Z188" s="1"/>
      <c r="AA188" s="1"/>
      <c r="AB188" s="1"/>
      <c r="AC188" s="1"/>
      <c r="AD188" s="8"/>
      <c r="AE188" s="1"/>
      <c r="AF188" s="1"/>
      <c r="AG188" s="1"/>
      <c r="AH188" s="1"/>
      <c r="AI188" s="1"/>
      <c r="AJ188" s="11"/>
      <c r="AK188" s="11"/>
      <c r="AL188" s="11"/>
      <c r="AM188" s="11"/>
      <c r="AN188" s="11"/>
      <c r="AO188" s="11"/>
      <c r="AP188" s="6"/>
      <c r="AQ188" s="7"/>
      <c r="AR188" s="135"/>
      <c r="AS188" s="6"/>
      <c r="AT188" s="16"/>
      <c r="AU188" s="16"/>
      <c r="AV188" s="16"/>
      <c r="AW188" s="16"/>
      <c r="AX188" s="16"/>
      <c r="AY188" s="16"/>
      <c r="AZ188" s="16"/>
      <c r="BA188" s="10">
        <v>43775</v>
      </c>
      <c r="BC188" s="2"/>
    </row>
    <row r="189" spans="2:55" s="3" customFormat="1" ht="18.75" customHeight="1" x14ac:dyDescent="0.3">
      <c r="B189" s="9"/>
      <c r="C189" s="8"/>
      <c r="D189" s="9"/>
      <c r="E189" s="8"/>
      <c r="F189" s="1"/>
      <c r="G189" s="1"/>
      <c r="H189" s="1"/>
      <c r="I189" s="1"/>
      <c r="J189" s="1"/>
      <c r="K189" s="1"/>
      <c r="L189" s="1"/>
      <c r="M189" s="1"/>
      <c r="N189" s="1"/>
      <c r="O189" s="1"/>
      <c r="P189" s="1"/>
      <c r="Q189" s="1"/>
      <c r="R189" s="1"/>
      <c r="S189" s="21"/>
      <c r="T189" s="1"/>
      <c r="U189" s="1"/>
      <c r="V189" s="20"/>
      <c r="W189" s="20"/>
      <c r="X189" s="20"/>
      <c r="Y189" s="9"/>
      <c r="Z189" s="1"/>
      <c r="AA189" s="1"/>
      <c r="AB189" s="1"/>
      <c r="AC189" s="1"/>
      <c r="AD189" s="8"/>
      <c r="AE189" s="1"/>
      <c r="AF189" s="1"/>
      <c r="AG189" s="1"/>
      <c r="AH189" s="1"/>
      <c r="AI189" s="1"/>
      <c r="AJ189" s="11"/>
      <c r="AK189" s="11"/>
      <c r="AL189" s="11"/>
      <c r="AM189" s="11"/>
      <c r="AN189" s="11"/>
      <c r="AO189" s="11"/>
      <c r="AP189" s="6"/>
      <c r="AQ189" s="7"/>
      <c r="AR189" s="135"/>
      <c r="AS189" s="6"/>
      <c r="AT189" s="16"/>
      <c r="AU189" s="16"/>
      <c r="AV189" s="16"/>
      <c r="AW189" s="16"/>
      <c r="AX189" s="16"/>
      <c r="AY189" s="16"/>
      <c r="AZ189" s="16"/>
      <c r="BA189" s="10">
        <v>43776</v>
      </c>
      <c r="BC189" s="2"/>
    </row>
    <row r="190" spans="2:55" s="3" customFormat="1" ht="18.75" customHeight="1" x14ac:dyDescent="0.3">
      <c r="B190" s="9"/>
      <c r="C190" s="8"/>
      <c r="D190" s="9"/>
      <c r="E190" s="8"/>
      <c r="F190" s="1"/>
      <c r="G190" s="1"/>
      <c r="H190" s="1"/>
      <c r="I190" s="1"/>
      <c r="J190" s="1"/>
      <c r="K190" s="1"/>
      <c r="L190" s="1"/>
      <c r="M190" s="1"/>
      <c r="N190" s="1"/>
      <c r="O190" s="1"/>
      <c r="P190" s="1"/>
      <c r="Q190" s="1"/>
      <c r="R190" s="1"/>
      <c r="S190" s="21"/>
      <c r="T190" s="1"/>
      <c r="U190" s="1"/>
      <c r="V190" s="20"/>
      <c r="W190" s="20"/>
      <c r="X190" s="20"/>
      <c r="Y190" s="9"/>
      <c r="Z190" s="1"/>
      <c r="AA190" s="1"/>
      <c r="AB190" s="1"/>
      <c r="AC190" s="1"/>
      <c r="AD190" s="8"/>
      <c r="AE190" s="1"/>
      <c r="AF190" s="1"/>
      <c r="AG190" s="1"/>
      <c r="AH190" s="1"/>
      <c r="AI190" s="1"/>
      <c r="AJ190" s="11"/>
      <c r="AK190" s="11"/>
      <c r="AL190" s="11"/>
      <c r="AM190" s="11"/>
      <c r="AN190" s="11"/>
      <c r="AO190" s="11"/>
      <c r="AP190" s="6"/>
      <c r="AQ190" s="7"/>
      <c r="AR190" s="135"/>
      <c r="AS190" s="6"/>
      <c r="AT190" s="16"/>
      <c r="AU190" s="16"/>
      <c r="AV190" s="16"/>
      <c r="AW190" s="16"/>
      <c r="AX190" s="16"/>
      <c r="AY190" s="16"/>
      <c r="AZ190" s="16"/>
      <c r="BA190" s="10">
        <v>43777</v>
      </c>
      <c r="BC190" s="2"/>
    </row>
    <row r="191" spans="2:55" s="3" customFormat="1" ht="18.75" customHeight="1" x14ac:dyDescent="0.3">
      <c r="B191" s="9"/>
      <c r="C191" s="8"/>
      <c r="D191" s="9"/>
      <c r="E191" s="8"/>
      <c r="F191" s="1"/>
      <c r="G191" s="1"/>
      <c r="H191" s="1"/>
      <c r="I191" s="1"/>
      <c r="J191" s="1"/>
      <c r="K191" s="1"/>
      <c r="L191" s="1"/>
      <c r="M191" s="1"/>
      <c r="N191" s="1"/>
      <c r="O191" s="1"/>
      <c r="P191" s="1"/>
      <c r="Q191" s="1"/>
      <c r="R191" s="1"/>
      <c r="S191" s="21"/>
      <c r="T191" s="1"/>
      <c r="U191" s="1"/>
      <c r="V191" s="20"/>
      <c r="W191" s="20"/>
      <c r="X191" s="20"/>
      <c r="Y191" s="9"/>
      <c r="Z191" s="1"/>
      <c r="AA191" s="1"/>
      <c r="AB191" s="1"/>
      <c r="AC191" s="1"/>
      <c r="AD191" s="8"/>
      <c r="AE191" s="1"/>
      <c r="AF191" s="1"/>
      <c r="AG191" s="1"/>
      <c r="AH191" s="1"/>
      <c r="AI191" s="1"/>
      <c r="AJ191" s="11"/>
      <c r="AK191" s="11"/>
      <c r="AL191" s="11"/>
      <c r="AM191" s="11"/>
      <c r="AN191" s="11"/>
      <c r="AO191" s="11"/>
      <c r="AP191" s="6"/>
      <c r="AQ191" s="7"/>
      <c r="AR191" s="135"/>
      <c r="AS191" s="6"/>
      <c r="AT191" s="16"/>
      <c r="AU191" s="16"/>
      <c r="AV191" s="16"/>
      <c r="AW191" s="16"/>
      <c r="AX191" s="16"/>
      <c r="AY191" s="16"/>
      <c r="AZ191" s="16"/>
      <c r="BA191" s="10">
        <v>43778</v>
      </c>
      <c r="BC191" s="2"/>
    </row>
    <row r="192" spans="2:55" s="3" customFormat="1" ht="18.75" customHeight="1" x14ac:dyDescent="0.3">
      <c r="B192" s="9"/>
      <c r="C192" s="8"/>
      <c r="D192" s="9"/>
      <c r="E192" s="8"/>
      <c r="F192" s="1"/>
      <c r="G192" s="1"/>
      <c r="H192" s="1"/>
      <c r="I192" s="1"/>
      <c r="J192" s="1"/>
      <c r="K192" s="1"/>
      <c r="L192" s="1"/>
      <c r="M192" s="1"/>
      <c r="N192" s="1"/>
      <c r="O192" s="1"/>
      <c r="P192" s="1"/>
      <c r="Q192" s="1"/>
      <c r="R192" s="1"/>
      <c r="S192" s="21"/>
      <c r="T192" s="1"/>
      <c r="U192" s="1"/>
      <c r="V192" s="20"/>
      <c r="W192" s="20"/>
      <c r="X192" s="20"/>
      <c r="Y192" s="9"/>
      <c r="Z192" s="1"/>
      <c r="AA192" s="1"/>
      <c r="AB192" s="1"/>
      <c r="AC192" s="1"/>
      <c r="AD192" s="8"/>
      <c r="AE192" s="1"/>
      <c r="AF192" s="1"/>
      <c r="AG192" s="1"/>
      <c r="AH192" s="1"/>
      <c r="AI192" s="1"/>
      <c r="AJ192" s="11"/>
      <c r="AK192" s="11"/>
      <c r="AL192" s="11"/>
      <c r="AM192" s="11"/>
      <c r="AN192" s="11"/>
      <c r="AO192" s="11"/>
      <c r="AP192" s="6"/>
      <c r="AQ192" s="7"/>
      <c r="AR192" s="135"/>
      <c r="AS192" s="6"/>
      <c r="AT192" s="16"/>
      <c r="AU192" s="16"/>
      <c r="AV192" s="16"/>
      <c r="AW192" s="16"/>
      <c r="AX192" s="16"/>
      <c r="AY192" s="16"/>
      <c r="AZ192" s="16"/>
      <c r="BA192" s="10">
        <v>43779</v>
      </c>
      <c r="BC192" s="2"/>
    </row>
    <row r="193" spans="2:55" s="3" customFormat="1" ht="18.75" customHeight="1" x14ac:dyDescent="0.3">
      <c r="B193" s="9"/>
      <c r="C193" s="8"/>
      <c r="D193" s="9"/>
      <c r="E193" s="8"/>
      <c r="F193" s="1"/>
      <c r="G193" s="1"/>
      <c r="H193" s="1"/>
      <c r="I193" s="1"/>
      <c r="J193" s="1"/>
      <c r="K193" s="1"/>
      <c r="L193" s="1"/>
      <c r="M193" s="1"/>
      <c r="N193" s="1"/>
      <c r="O193" s="1"/>
      <c r="P193" s="1"/>
      <c r="Q193" s="1"/>
      <c r="R193" s="1"/>
      <c r="S193" s="21"/>
      <c r="T193" s="1"/>
      <c r="U193" s="1"/>
      <c r="V193" s="20"/>
      <c r="W193" s="20"/>
      <c r="X193" s="20"/>
      <c r="Y193" s="9"/>
      <c r="Z193" s="1"/>
      <c r="AA193" s="1"/>
      <c r="AB193" s="1"/>
      <c r="AC193" s="1"/>
      <c r="AD193" s="8"/>
      <c r="AE193" s="1"/>
      <c r="AF193" s="1"/>
      <c r="AG193" s="1"/>
      <c r="AH193" s="1"/>
      <c r="AI193" s="1"/>
      <c r="AJ193" s="11"/>
      <c r="AK193" s="11"/>
      <c r="AL193" s="11"/>
      <c r="AM193" s="11"/>
      <c r="AN193" s="11"/>
      <c r="AO193" s="11"/>
      <c r="AP193" s="6"/>
      <c r="AQ193" s="7"/>
      <c r="AR193" s="135"/>
      <c r="AS193" s="6"/>
      <c r="AT193" s="16"/>
      <c r="AU193" s="16"/>
      <c r="AV193" s="16"/>
      <c r="AW193" s="16"/>
      <c r="AX193" s="16"/>
      <c r="AY193" s="16"/>
      <c r="AZ193" s="16"/>
      <c r="BA193" s="10">
        <v>43780</v>
      </c>
      <c r="BC193" s="2"/>
    </row>
    <row r="194" spans="2:55" s="3" customFormat="1" ht="18.75" customHeight="1" x14ac:dyDescent="0.3">
      <c r="B194" s="9"/>
      <c r="C194" s="8"/>
      <c r="D194" s="9"/>
      <c r="E194" s="8"/>
      <c r="F194" s="1"/>
      <c r="G194" s="1"/>
      <c r="H194" s="1"/>
      <c r="I194" s="1"/>
      <c r="J194" s="1"/>
      <c r="K194" s="1"/>
      <c r="L194" s="1"/>
      <c r="M194" s="1"/>
      <c r="N194" s="1"/>
      <c r="O194" s="1"/>
      <c r="P194" s="1"/>
      <c r="Q194" s="1"/>
      <c r="R194" s="1"/>
      <c r="S194" s="21"/>
      <c r="T194" s="1"/>
      <c r="U194" s="1"/>
      <c r="V194" s="20"/>
      <c r="W194" s="20"/>
      <c r="X194" s="20"/>
      <c r="Y194" s="9"/>
      <c r="Z194" s="1"/>
      <c r="AA194" s="1"/>
      <c r="AB194" s="1"/>
      <c r="AC194" s="1"/>
      <c r="AD194" s="8"/>
      <c r="AE194" s="1"/>
      <c r="AF194" s="1"/>
      <c r="AG194" s="1"/>
      <c r="AH194" s="1"/>
      <c r="AI194" s="1"/>
      <c r="AJ194" s="11"/>
      <c r="AK194" s="11"/>
      <c r="AL194" s="11"/>
      <c r="AM194" s="11"/>
      <c r="AN194" s="11"/>
      <c r="AO194" s="11"/>
      <c r="AP194" s="6"/>
      <c r="AQ194" s="7"/>
      <c r="AR194" s="135"/>
      <c r="AS194" s="6"/>
      <c r="AT194" s="16"/>
      <c r="AU194" s="16"/>
      <c r="AV194" s="16"/>
      <c r="AW194" s="16"/>
      <c r="AX194" s="16"/>
      <c r="AY194" s="16"/>
      <c r="AZ194" s="16"/>
      <c r="BA194" s="10">
        <v>43781</v>
      </c>
      <c r="BC194" s="2"/>
    </row>
    <row r="195" spans="2:55" s="3" customFormat="1" ht="18.75" customHeight="1" x14ac:dyDescent="0.3">
      <c r="B195" s="9"/>
      <c r="C195" s="8"/>
      <c r="D195" s="9"/>
      <c r="E195" s="8"/>
      <c r="F195" s="1"/>
      <c r="G195" s="1"/>
      <c r="H195" s="1"/>
      <c r="I195" s="1"/>
      <c r="J195" s="1"/>
      <c r="K195" s="1"/>
      <c r="L195" s="1"/>
      <c r="M195" s="1"/>
      <c r="N195" s="1"/>
      <c r="O195" s="1"/>
      <c r="P195" s="1"/>
      <c r="Q195" s="1"/>
      <c r="R195" s="1"/>
      <c r="S195" s="21"/>
      <c r="T195" s="1"/>
      <c r="U195" s="1"/>
      <c r="V195" s="20"/>
      <c r="W195" s="20"/>
      <c r="X195" s="20"/>
      <c r="Y195" s="9"/>
      <c r="Z195" s="1"/>
      <c r="AA195" s="1"/>
      <c r="AB195" s="1"/>
      <c r="AC195" s="1"/>
      <c r="AD195" s="8"/>
      <c r="AE195" s="1"/>
      <c r="AF195" s="1"/>
      <c r="AG195" s="1"/>
      <c r="AH195" s="1"/>
      <c r="AI195" s="1"/>
      <c r="AJ195" s="11"/>
      <c r="AK195" s="11"/>
      <c r="AL195" s="11"/>
      <c r="AM195" s="11"/>
      <c r="AN195" s="11"/>
      <c r="AO195" s="11"/>
      <c r="AP195" s="6"/>
      <c r="AQ195" s="7"/>
      <c r="AR195" s="135"/>
      <c r="AS195" s="6"/>
      <c r="AT195" s="16"/>
      <c r="AU195" s="16"/>
      <c r="AV195" s="16"/>
      <c r="AW195" s="16"/>
      <c r="AX195" s="16"/>
      <c r="AY195" s="16"/>
      <c r="AZ195" s="16"/>
      <c r="BA195" s="10">
        <v>43782</v>
      </c>
      <c r="BC195" s="2"/>
    </row>
    <row r="196" spans="2:55" s="3" customFormat="1" ht="18.75" customHeight="1" x14ac:dyDescent="0.3">
      <c r="B196" s="9"/>
      <c r="C196" s="8"/>
      <c r="D196" s="9"/>
      <c r="E196" s="8"/>
      <c r="F196" s="1"/>
      <c r="G196" s="1"/>
      <c r="H196" s="1"/>
      <c r="I196" s="1"/>
      <c r="J196" s="1"/>
      <c r="K196" s="1"/>
      <c r="L196" s="1"/>
      <c r="M196" s="1"/>
      <c r="N196" s="1"/>
      <c r="O196" s="1"/>
      <c r="P196" s="1"/>
      <c r="Q196" s="1"/>
      <c r="R196" s="1"/>
      <c r="S196" s="21"/>
      <c r="T196" s="1"/>
      <c r="U196" s="1"/>
      <c r="V196" s="20"/>
      <c r="W196" s="20"/>
      <c r="X196" s="20"/>
      <c r="Y196" s="9"/>
      <c r="Z196" s="1"/>
      <c r="AA196" s="1"/>
      <c r="AB196" s="1"/>
      <c r="AC196" s="1"/>
      <c r="AD196" s="8"/>
      <c r="AE196" s="1"/>
      <c r="AF196" s="1"/>
      <c r="AG196" s="1"/>
      <c r="AH196" s="1"/>
      <c r="AI196" s="1"/>
      <c r="AJ196" s="11"/>
      <c r="AK196" s="11"/>
      <c r="AL196" s="11"/>
      <c r="AM196" s="11"/>
      <c r="AN196" s="11"/>
      <c r="AO196" s="11"/>
      <c r="AP196" s="6"/>
      <c r="AQ196" s="7"/>
      <c r="AR196" s="135"/>
      <c r="AS196" s="6"/>
      <c r="AT196" s="16"/>
      <c r="AU196" s="16"/>
      <c r="AV196" s="16"/>
      <c r="AW196" s="16"/>
      <c r="AX196" s="16"/>
      <c r="AY196" s="16"/>
      <c r="AZ196" s="16"/>
      <c r="BA196" s="10">
        <v>43783</v>
      </c>
      <c r="BC196" s="2"/>
    </row>
    <row r="197" spans="2:55" s="3" customFormat="1" ht="18.75" customHeight="1" x14ac:dyDescent="0.3">
      <c r="B197" s="9"/>
      <c r="C197" s="8"/>
      <c r="D197" s="9"/>
      <c r="E197" s="8"/>
      <c r="F197" s="1"/>
      <c r="G197" s="1"/>
      <c r="H197" s="1"/>
      <c r="I197" s="1"/>
      <c r="J197" s="1"/>
      <c r="K197" s="1"/>
      <c r="L197" s="1"/>
      <c r="M197" s="1"/>
      <c r="N197" s="1"/>
      <c r="O197" s="1"/>
      <c r="P197" s="1"/>
      <c r="Q197" s="1"/>
      <c r="R197" s="1"/>
      <c r="S197" s="21"/>
      <c r="T197" s="1"/>
      <c r="U197" s="1"/>
      <c r="V197" s="20"/>
      <c r="W197" s="20"/>
      <c r="X197" s="20"/>
      <c r="Y197" s="9"/>
      <c r="Z197" s="1"/>
      <c r="AA197" s="1"/>
      <c r="AB197" s="1"/>
      <c r="AC197" s="1"/>
      <c r="AD197" s="8"/>
      <c r="AE197" s="1"/>
      <c r="AF197" s="1"/>
      <c r="AG197" s="1"/>
      <c r="AH197" s="1"/>
      <c r="AI197" s="1"/>
      <c r="AJ197" s="11"/>
      <c r="AK197" s="11"/>
      <c r="AL197" s="11"/>
      <c r="AM197" s="11"/>
      <c r="AN197" s="11"/>
      <c r="AO197" s="11"/>
      <c r="AP197" s="6"/>
      <c r="AQ197" s="7"/>
      <c r="AR197" s="135"/>
      <c r="AS197" s="6"/>
      <c r="AT197" s="16"/>
      <c r="AU197" s="16"/>
      <c r="AV197" s="16"/>
      <c r="AW197" s="16"/>
      <c r="AX197" s="16"/>
      <c r="AY197" s="16"/>
      <c r="AZ197" s="16"/>
      <c r="BA197" s="10">
        <v>43784</v>
      </c>
      <c r="BC197" s="2"/>
    </row>
    <row r="198" spans="2:55" s="3" customFormat="1" ht="18.75" customHeight="1" x14ac:dyDescent="0.3">
      <c r="B198" s="9"/>
      <c r="C198" s="8"/>
      <c r="D198" s="9"/>
      <c r="E198" s="8"/>
      <c r="F198" s="1"/>
      <c r="G198" s="1"/>
      <c r="H198" s="1"/>
      <c r="I198" s="1"/>
      <c r="J198" s="1"/>
      <c r="K198" s="1"/>
      <c r="L198" s="1"/>
      <c r="M198" s="1"/>
      <c r="N198" s="1"/>
      <c r="O198" s="1"/>
      <c r="P198" s="1"/>
      <c r="Q198" s="1"/>
      <c r="R198" s="1"/>
      <c r="S198" s="21"/>
      <c r="T198" s="1"/>
      <c r="U198" s="1"/>
      <c r="V198" s="20"/>
      <c r="W198" s="20"/>
      <c r="X198" s="20"/>
      <c r="Y198" s="9"/>
      <c r="Z198" s="1"/>
      <c r="AA198" s="1"/>
      <c r="AB198" s="1"/>
      <c r="AC198" s="1"/>
      <c r="AD198" s="8"/>
      <c r="AE198" s="1"/>
      <c r="AF198" s="1"/>
      <c r="AG198" s="1"/>
      <c r="AH198" s="1"/>
      <c r="AI198" s="1"/>
      <c r="AJ198" s="11"/>
      <c r="AK198" s="11"/>
      <c r="AL198" s="11"/>
      <c r="AM198" s="11"/>
      <c r="AN198" s="11"/>
      <c r="AO198" s="11"/>
      <c r="AP198" s="6"/>
      <c r="AQ198" s="7"/>
      <c r="AR198" s="135"/>
      <c r="AS198" s="6"/>
      <c r="AT198" s="16"/>
      <c r="AU198" s="16"/>
      <c r="AV198" s="16"/>
      <c r="AW198" s="16"/>
      <c r="AX198" s="16"/>
      <c r="AY198" s="16"/>
      <c r="AZ198" s="16"/>
      <c r="BA198" s="10">
        <v>43785</v>
      </c>
      <c r="BC198" s="2"/>
    </row>
    <row r="199" spans="2:55" s="3" customFormat="1" ht="18.75" customHeight="1" x14ac:dyDescent="0.3">
      <c r="B199" s="9"/>
      <c r="C199" s="8"/>
      <c r="D199" s="9"/>
      <c r="E199" s="8"/>
      <c r="F199" s="1"/>
      <c r="G199" s="1"/>
      <c r="H199" s="1"/>
      <c r="I199" s="1"/>
      <c r="J199" s="1"/>
      <c r="K199" s="1"/>
      <c r="L199" s="1"/>
      <c r="M199" s="1"/>
      <c r="N199" s="1"/>
      <c r="O199" s="1"/>
      <c r="P199" s="1"/>
      <c r="Q199" s="1"/>
      <c r="R199" s="1"/>
      <c r="S199" s="21"/>
      <c r="T199" s="1"/>
      <c r="U199" s="1"/>
      <c r="V199" s="20"/>
      <c r="W199" s="20"/>
      <c r="X199" s="20"/>
      <c r="Y199" s="9"/>
      <c r="Z199" s="1"/>
      <c r="AA199" s="1"/>
      <c r="AB199" s="1"/>
      <c r="AC199" s="1"/>
      <c r="AD199" s="8"/>
      <c r="AE199" s="1"/>
      <c r="AF199" s="1"/>
      <c r="AG199" s="1"/>
      <c r="AH199" s="1"/>
      <c r="AI199" s="1"/>
      <c r="AJ199" s="11"/>
      <c r="AK199" s="11"/>
      <c r="AL199" s="11"/>
      <c r="AM199" s="11"/>
      <c r="AN199" s="11"/>
      <c r="AO199" s="11"/>
      <c r="AP199" s="6"/>
      <c r="AQ199" s="7"/>
      <c r="AR199" s="135"/>
      <c r="AS199" s="6"/>
      <c r="AT199" s="16"/>
      <c r="AU199" s="16"/>
      <c r="AV199" s="16"/>
      <c r="AW199" s="16"/>
      <c r="AX199" s="16"/>
      <c r="AY199" s="16"/>
      <c r="AZ199" s="16"/>
      <c r="BA199" s="10">
        <v>43786</v>
      </c>
      <c r="BC199" s="2"/>
    </row>
    <row r="200" spans="2:55" s="3" customFormat="1" ht="18.75" customHeight="1" x14ac:dyDescent="0.3">
      <c r="B200" s="9"/>
      <c r="C200" s="8"/>
      <c r="D200" s="9"/>
      <c r="E200" s="8"/>
      <c r="F200" s="1"/>
      <c r="G200" s="1"/>
      <c r="H200" s="1"/>
      <c r="I200" s="1"/>
      <c r="J200" s="1"/>
      <c r="K200" s="1"/>
      <c r="L200" s="1"/>
      <c r="M200" s="1"/>
      <c r="N200" s="1"/>
      <c r="O200" s="1"/>
      <c r="P200" s="1"/>
      <c r="Q200" s="1"/>
      <c r="R200" s="1"/>
      <c r="S200" s="21"/>
      <c r="T200" s="1"/>
      <c r="U200" s="1"/>
      <c r="V200" s="20"/>
      <c r="W200" s="20"/>
      <c r="X200" s="20"/>
      <c r="Y200" s="9"/>
      <c r="Z200" s="1"/>
      <c r="AA200" s="1"/>
      <c r="AB200" s="1"/>
      <c r="AC200" s="1"/>
      <c r="AD200" s="8"/>
      <c r="AE200" s="1"/>
      <c r="AF200" s="1"/>
      <c r="AG200" s="1"/>
      <c r="AH200" s="1"/>
      <c r="AI200" s="1"/>
      <c r="AJ200" s="11"/>
      <c r="AK200" s="11"/>
      <c r="AL200" s="11"/>
      <c r="AM200" s="11"/>
      <c r="AN200" s="11"/>
      <c r="AO200" s="11"/>
      <c r="AP200" s="6"/>
      <c r="AQ200" s="7"/>
      <c r="AR200" s="135"/>
      <c r="AS200" s="6"/>
      <c r="AT200" s="16"/>
      <c r="AU200" s="16"/>
      <c r="AV200" s="16"/>
      <c r="AW200" s="16"/>
      <c r="AX200" s="16"/>
      <c r="AY200" s="16"/>
      <c r="AZ200" s="16"/>
      <c r="BA200" s="10">
        <v>43787</v>
      </c>
      <c r="BC200" s="2"/>
    </row>
    <row r="201" spans="2:55" s="3" customFormat="1" ht="18.75" customHeight="1" x14ac:dyDescent="0.3">
      <c r="B201" s="9"/>
      <c r="C201" s="8"/>
      <c r="D201" s="9"/>
      <c r="E201" s="8"/>
      <c r="F201" s="1"/>
      <c r="G201" s="1"/>
      <c r="H201" s="1"/>
      <c r="I201" s="1"/>
      <c r="J201" s="1"/>
      <c r="K201" s="1"/>
      <c r="L201" s="1"/>
      <c r="M201" s="1"/>
      <c r="N201" s="1"/>
      <c r="O201" s="1"/>
      <c r="P201" s="1"/>
      <c r="Q201" s="1"/>
      <c r="R201" s="1"/>
      <c r="S201" s="21"/>
      <c r="T201" s="1"/>
      <c r="U201" s="1"/>
      <c r="V201" s="20"/>
      <c r="W201" s="20"/>
      <c r="X201" s="20"/>
      <c r="Y201" s="9"/>
      <c r="Z201" s="1"/>
      <c r="AA201" s="1"/>
      <c r="AB201" s="1"/>
      <c r="AC201" s="1"/>
      <c r="AD201" s="8"/>
      <c r="AE201" s="1"/>
      <c r="AF201" s="1"/>
      <c r="AG201" s="1"/>
      <c r="AH201" s="1"/>
      <c r="AI201" s="1"/>
      <c r="AJ201" s="11"/>
      <c r="AK201" s="11"/>
      <c r="AL201" s="11"/>
      <c r="AM201" s="11"/>
      <c r="AN201" s="11"/>
      <c r="AO201" s="11"/>
      <c r="AP201" s="6"/>
      <c r="AQ201" s="7"/>
      <c r="AR201" s="135"/>
      <c r="AS201" s="6"/>
      <c r="AT201" s="16"/>
      <c r="AU201" s="16"/>
      <c r="AV201" s="16"/>
      <c r="AW201" s="16"/>
      <c r="AX201" s="16"/>
      <c r="AY201" s="16"/>
      <c r="AZ201" s="16"/>
      <c r="BA201" s="10">
        <v>43788</v>
      </c>
      <c r="BC201" s="2"/>
    </row>
    <row r="202" spans="2:55" s="3" customFormat="1" ht="18.75" customHeight="1" x14ac:dyDescent="0.3">
      <c r="B202" s="9"/>
      <c r="C202" s="8"/>
      <c r="D202" s="9"/>
      <c r="E202" s="8"/>
      <c r="F202" s="1"/>
      <c r="G202" s="1"/>
      <c r="H202" s="1"/>
      <c r="I202" s="1"/>
      <c r="J202" s="1"/>
      <c r="K202" s="1"/>
      <c r="L202" s="1"/>
      <c r="M202" s="1"/>
      <c r="N202" s="1"/>
      <c r="O202" s="1"/>
      <c r="P202" s="1"/>
      <c r="Q202" s="1"/>
      <c r="R202" s="1"/>
      <c r="S202" s="21"/>
      <c r="T202" s="1"/>
      <c r="U202" s="1"/>
      <c r="V202" s="20"/>
      <c r="W202" s="20"/>
      <c r="X202" s="20"/>
      <c r="Y202" s="9"/>
      <c r="Z202" s="1"/>
      <c r="AA202" s="1"/>
      <c r="AB202" s="1"/>
      <c r="AC202" s="1"/>
      <c r="AD202" s="8"/>
      <c r="AE202" s="1"/>
      <c r="AF202" s="1"/>
      <c r="AG202" s="1"/>
      <c r="AH202" s="1"/>
      <c r="AI202" s="1"/>
      <c r="AJ202" s="11"/>
      <c r="AK202" s="11"/>
      <c r="AL202" s="11"/>
      <c r="AM202" s="11"/>
      <c r="AN202" s="11"/>
      <c r="AO202" s="11"/>
      <c r="AP202" s="6"/>
      <c r="AQ202" s="7"/>
      <c r="AR202" s="135"/>
      <c r="AS202" s="6"/>
      <c r="AT202" s="16"/>
      <c r="AU202" s="16"/>
      <c r="AV202" s="16"/>
      <c r="AW202" s="16"/>
      <c r="AX202" s="16"/>
      <c r="AY202" s="16"/>
      <c r="AZ202" s="16"/>
      <c r="BA202" s="10">
        <v>43789</v>
      </c>
      <c r="BC202" s="2"/>
    </row>
    <row r="203" spans="2:55" s="3" customFormat="1" ht="18.75" customHeight="1" x14ac:dyDescent="0.3">
      <c r="B203" s="9"/>
      <c r="C203" s="8"/>
      <c r="D203" s="9"/>
      <c r="E203" s="8"/>
      <c r="F203" s="1"/>
      <c r="G203" s="1"/>
      <c r="H203" s="1"/>
      <c r="I203" s="1"/>
      <c r="J203" s="1"/>
      <c r="K203" s="1"/>
      <c r="L203" s="1"/>
      <c r="M203" s="1"/>
      <c r="N203" s="1"/>
      <c r="O203" s="1"/>
      <c r="P203" s="1"/>
      <c r="Q203" s="1"/>
      <c r="R203" s="1"/>
      <c r="S203" s="21"/>
      <c r="T203" s="1"/>
      <c r="U203" s="1"/>
      <c r="V203" s="20"/>
      <c r="W203" s="20"/>
      <c r="X203" s="20"/>
      <c r="Y203" s="9"/>
      <c r="Z203" s="1"/>
      <c r="AA203" s="1"/>
      <c r="AB203" s="1"/>
      <c r="AC203" s="1"/>
      <c r="AD203" s="8"/>
      <c r="AE203" s="1"/>
      <c r="AF203" s="1"/>
      <c r="AG203" s="1"/>
      <c r="AH203" s="1"/>
      <c r="AI203" s="1"/>
      <c r="AJ203" s="11"/>
      <c r="AK203" s="11"/>
      <c r="AL203" s="11"/>
      <c r="AM203" s="11"/>
      <c r="AN203" s="11"/>
      <c r="AO203" s="11"/>
      <c r="AP203" s="6"/>
      <c r="AQ203" s="7"/>
      <c r="AR203" s="135"/>
      <c r="AS203" s="6"/>
      <c r="AT203" s="16"/>
      <c r="AU203" s="16"/>
      <c r="AV203" s="16"/>
      <c r="AW203" s="16"/>
      <c r="AX203" s="16"/>
      <c r="AY203" s="16"/>
      <c r="AZ203" s="16"/>
      <c r="BA203" s="10">
        <v>43790</v>
      </c>
      <c r="BC203" s="2"/>
    </row>
    <row r="204" spans="2:55" s="3" customFormat="1" ht="18.75" customHeight="1" x14ac:dyDescent="0.3">
      <c r="B204" s="9"/>
      <c r="C204" s="8"/>
      <c r="D204" s="9"/>
      <c r="E204" s="8"/>
      <c r="F204" s="1"/>
      <c r="G204" s="1"/>
      <c r="H204" s="1"/>
      <c r="I204" s="1"/>
      <c r="J204" s="1"/>
      <c r="K204" s="1"/>
      <c r="L204" s="1"/>
      <c r="M204" s="1"/>
      <c r="N204" s="1"/>
      <c r="O204" s="1"/>
      <c r="P204" s="1"/>
      <c r="Q204" s="1"/>
      <c r="R204" s="1"/>
      <c r="S204" s="21"/>
      <c r="T204" s="1"/>
      <c r="U204" s="1"/>
      <c r="V204" s="20"/>
      <c r="W204" s="20"/>
      <c r="X204" s="20"/>
      <c r="Y204" s="9"/>
      <c r="Z204" s="1"/>
      <c r="AA204" s="1"/>
      <c r="AB204" s="1"/>
      <c r="AC204" s="1"/>
      <c r="AD204" s="8"/>
      <c r="AE204" s="1"/>
      <c r="AF204" s="1"/>
      <c r="AG204" s="1"/>
      <c r="AH204" s="1"/>
      <c r="AI204" s="1"/>
      <c r="AJ204" s="11"/>
      <c r="AK204" s="11"/>
      <c r="AL204" s="11"/>
      <c r="AM204" s="11"/>
      <c r="AN204" s="11"/>
      <c r="AO204" s="11"/>
      <c r="AP204" s="6"/>
      <c r="AQ204" s="7"/>
      <c r="AR204" s="135"/>
      <c r="AS204" s="6"/>
      <c r="AT204" s="16"/>
      <c r="AU204" s="16"/>
      <c r="AV204" s="16"/>
      <c r="AW204" s="16"/>
      <c r="AX204" s="16"/>
      <c r="AY204" s="16"/>
      <c r="AZ204" s="16"/>
      <c r="BA204" s="10">
        <v>43791</v>
      </c>
      <c r="BC204" s="2"/>
    </row>
    <row r="205" spans="2:55" s="3" customFormat="1" ht="18.75" customHeight="1" x14ac:dyDescent="0.3">
      <c r="B205" s="9"/>
      <c r="C205" s="8"/>
      <c r="D205" s="9"/>
      <c r="E205" s="8"/>
      <c r="F205" s="1"/>
      <c r="G205" s="1"/>
      <c r="H205" s="1"/>
      <c r="I205" s="1"/>
      <c r="J205" s="1"/>
      <c r="K205" s="1"/>
      <c r="L205" s="1"/>
      <c r="M205" s="1"/>
      <c r="N205" s="1"/>
      <c r="O205" s="1"/>
      <c r="P205" s="1"/>
      <c r="Q205" s="1"/>
      <c r="R205" s="1"/>
      <c r="S205" s="21"/>
      <c r="T205" s="1"/>
      <c r="U205" s="1"/>
      <c r="V205" s="20"/>
      <c r="W205" s="20"/>
      <c r="X205" s="20"/>
      <c r="Y205" s="9"/>
      <c r="Z205" s="1"/>
      <c r="AA205" s="1"/>
      <c r="AB205" s="1"/>
      <c r="AC205" s="1"/>
      <c r="AD205" s="8"/>
      <c r="AE205" s="1"/>
      <c r="AF205" s="1"/>
      <c r="AG205" s="1"/>
      <c r="AH205" s="1"/>
      <c r="AI205" s="1"/>
      <c r="AJ205" s="11"/>
      <c r="AK205" s="11"/>
      <c r="AL205" s="11"/>
      <c r="AM205" s="11"/>
      <c r="AN205" s="11"/>
      <c r="AO205" s="11"/>
      <c r="AP205" s="6"/>
      <c r="AQ205" s="7"/>
      <c r="AR205" s="135"/>
      <c r="AS205" s="6"/>
      <c r="AT205" s="16"/>
      <c r="AU205" s="16"/>
      <c r="AV205" s="16"/>
      <c r="AW205" s="16"/>
      <c r="AX205" s="16"/>
      <c r="AY205" s="16"/>
      <c r="AZ205" s="16"/>
      <c r="BA205" s="10">
        <v>43792</v>
      </c>
      <c r="BC205" s="2"/>
    </row>
    <row r="206" spans="2:55" s="3" customFormat="1" ht="18.75" customHeight="1" x14ac:dyDescent="0.3">
      <c r="B206" s="9"/>
      <c r="C206" s="8"/>
      <c r="D206" s="9"/>
      <c r="E206" s="8"/>
      <c r="F206" s="1"/>
      <c r="G206" s="1"/>
      <c r="H206" s="1"/>
      <c r="I206" s="1"/>
      <c r="J206" s="1"/>
      <c r="K206" s="1"/>
      <c r="L206" s="1"/>
      <c r="M206" s="1"/>
      <c r="N206" s="1"/>
      <c r="O206" s="1"/>
      <c r="P206" s="1"/>
      <c r="Q206" s="1"/>
      <c r="R206" s="1"/>
      <c r="S206" s="21"/>
      <c r="T206" s="1"/>
      <c r="U206" s="1"/>
      <c r="V206" s="20"/>
      <c r="W206" s="20"/>
      <c r="X206" s="20"/>
      <c r="Y206" s="9"/>
      <c r="Z206" s="1"/>
      <c r="AA206" s="1"/>
      <c r="AB206" s="1"/>
      <c r="AC206" s="1"/>
      <c r="AD206" s="8"/>
      <c r="AE206" s="1"/>
      <c r="AF206" s="1"/>
      <c r="AG206" s="1"/>
      <c r="AH206" s="1"/>
      <c r="AI206" s="1"/>
      <c r="AJ206" s="11"/>
      <c r="AK206" s="11"/>
      <c r="AL206" s="11"/>
      <c r="AM206" s="11"/>
      <c r="AN206" s="11"/>
      <c r="AO206" s="11"/>
      <c r="AP206" s="6"/>
      <c r="AQ206" s="7"/>
      <c r="AR206" s="135"/>
      <c r="AS206" s="6"/>
      <c r="AT206" s="16"/>
      <c r="AU206" s="16"/>
      <c r="AV206" s="16"/>
      <c r="AW206" s="16"/>
      <c r="AX206" s="16"/>
      <c r="AY206" s="16"/>
      <c r="AZ206" s="16"/>
      <c r="BA206" s="10">
        <v>43793</v>
      </c>
      <c r="BC206" s="2"/>
    </row>
    <row r="207" spans="2:55" s="3" customFormat="1" ht="18.75" customHeight="1" x14ac:dyDescent="0.3">
      <c r="B207" s="9"/>
      <c r="C207" s="8"/>
      <c r="D207" s="9"/>
      <c r="E207" s="8"/>
      <c r="F207" s="1"/>
      <c r="G207" s="1"/>
      <c r="H207" s="1"/>
      <c r="I207" s="1"/>
      <c r="J207" s="1"/>
      <c r="K207" s="1"/>
      <c r="L207" s="1"/>
      <c r="M207" s="1"/>
      <c r="N207" s="1"/>
      <c r="O207" s="1"/>
      <c r="P207" s="1"/>
      <c r="Q207" s="1"/>
      <c r="R207" s="1"/>
      <c r="S207" s="21"/>
      <c r="T207" s="1"/>
      <c r="U207" s="1"/>
      <c r="V207" s="20"/>
      <c r="W207" s="20"/>
      <c r="X207" s="20"/>
      <c r="Y207" s="9"/>
      <c r="Z207" s="1"/>
      <c r="AA207" s="1"/>
      <c r="AB207" s="1"/>
      <c r="AC207" s="1"/>
      <c r="AD207" s="8"/>
      <c r="AE207" s="1"/>
      <c r="AF207" s="1"/>
      <c r="AG207" s="1"/>
      <c r="AH207" s="1"/>
      <c r="AI207" s="1"/>
      <c r="AJ207" s="11"/>
      <c r="AK207" s="11"/>
      <c r="AL207" s="11"/>
      <c r="AM207" s="11"/>
      <c r="AN207" s="11"/>
      <c r="AO207" s="11"/>
      <c r="AP207" s="6"/>
      <c r="AQ207" s="7"/>
      <c r="AR207" s="135"/>
      <c r="AS207" s="6"/>
      <c r="AT207" s="16"/>
      <c r="AU207" s="16"/>
      <c r="AV207" s="16"/>
      <c r="AW207" s="16"/>
      <c r="AX207" s="16"/>
      <c r="AY207" s="16"/>
      <c r="AZ207" s="16"/>
      <c r="BA207" s="10">
        <v>43794</v>
      </c>
      <c r="BC207" s="2"/>
    </row>
    <row r="208" spans="2:55" s="3" customFormat="1" ht="18.75" customHeight="1" x14ac:dyDescent="0.3">
      <c r="B208" s="9"/>
      <c r="C208" s="8"/>
      <c r="D208" s="9"/>
      <c r="E208" s="8"/>
      <c r="F208" s="1"/>
      <c r="G208" s="1"/>
      <c r="H208" s="1"/>
      <c r="I208" s="1"/>
      <c r="J208" s="1"/>
      <c r="K208" s="1"/>
      <c r="L208" s="1"/>
      <c r="M208" s="1"/>
      <c r="N208" s="1"/>
      <c r="O208" s="1"/>
      <c r="P208" s="1"/>
      <c r="Q208" s="1"/>
      <c r="R208" s="1"/>
      <c r="S208" s="21"/>
      <c r="T208" s="1"/>
      <c r="U208" s="1"/>
      <c r="V208" s="20"/>
      <c r="W208" s="20"/>
      <c r="X208" s="20"/>
      <c r="Y208" s="9"/>
      <c r="Z208" s="1"/>
      <c r="AA208" s="1"/>
      <c r="AB208" s="1"/>
      <c r="AC208" s="1"/>
      <c r="AD208" s="8"/>
      <c r="AE208" s="1"/>
      <c r="AF208" s="1"/>
      <c r="AG208" s="1"/>
      <c r="AH208" s="1"/>
      <c r="AI208" s="1"/>
      <c r="AJ208" s="11"/>
      <c r="AK208" s="11"/>
      <c r="AL208" s="11"/>
      <c r="AM208" s="11"/>
      <c r="AN208" s="11"/>
      <c r="AO208" s="11"/>
      <c r="AP208" s="6"/>
      <c r="AQ208" s="7"/>
      <c r="AR208" s="135"/>
      <c r="AS208" s="6"/>
      <c r="AT208" s="16"/>
      <c r="AU208" s="16"/>
      <c r="AV208" s="16"/>
      <c r="AW208" s="16"/>
      <c r="AX208" s="16"/>
      <c r="AY208" s="16"/>
      <c r="AZ208" s="16"/>
      <c r="BA208" s="10">
        <v>43795</v>
      </c>
      <c r="BC208" s="2"/>
    </row>
    <row r="209" spans="1:55" ht="18.75" customHeight="1" x14ac:dyDescent="0.3">
      <c r="S209" s="21"/>
      <c r="V209" s="20"/>
      <c r="W209" s="20"/>
      <c r="X209" s="20"/>
      <c r="Y209" s="9"/>
      <c r="AJ209" s="11"/>
      <c r="AK209" s="11"/>
      <c r="AL209" s="11"/>
      <c r="AM209" s="11"/>
      <c r="AN209" s="11"/>
      <c r="AO209" s="11"/>
      <c r="AR209" s="135"/>
      <c r="AT209" s="16"/>
      <c r="AU209" s="16"/>
      <c r="AV209" s="16"/>
      <c r="AW209" s="16"/>
      <c r="AX209" s="16"/>
      <c r="AY209" s="16"/>
      <c r="AZ209" s="16"/>
      <c r="BA209" s="10">
        <v>43796</v>
      </c>
    </row>
    <row r="210" spans="1:55" ht="18.75" customHeight="1" x14ac:dyDescent="0.3">
      <c r="S210" s="21"/>
      <c r="V210" s="20"/>
      <c r="W210" s="20"/>
      <c r="X210" s="20"/>
      <c r="Y210" s="9"/>
      <c r="AJ210" s="11"/>
      <c r="AK210" s="11"/>
      <c r="AL210" s="11"/>
      <c r="AM210" s="11"/>
      <c r="AN210" s="11"/>
      <c r="AO210" s="11"/>
      <c r="AR210" s="135"/>
      <c r="AT210" s="16"/>
      <c r="AU210" s="16"/>
      <c r="AV210" s="16"/>
      <c r="AW210" s="16"/>
      <c r="AX210" s="16"/>
      <c r="AY210" s="16"/>
      <c r="AZ210" s="16"/>
      <c r="BA210" s="10">
        <v>43797</v>
      </c>
    </row>
    <row r="211" spans="1:55" ht="18.75" customHeight="1" x14ac:dyDescent="0.3">
      <c r="S211" s="21"/>
      <c r="V211" s="20"/>
      <c r="W211" s="20"/>
      <c r="X211" s="20"/>
      <c r="Y211" s="9"/>
      <c r="AJ211" s="11"/>
      <c r="AK211" s="11"/>
      <c r="AL211" s="11"/>
      <c r="AM211" s="11"/>
      <c r="AN211" s="11"/>
      <c r="AO211" s="11"/>
      <c r="AR211" s="135"/>
      <c r="AT211" s="16"/>
      <c r="AU211" s="16"/>
      <c r="AV211" s="16"/>
      <c r="AW211" s="16"/>
      <c r="AX211" s="16"/>
      <c r="AY211" s="16"/>
      <c r="AZ211" s="16"/>
      <c r="BA211" s="10">
        <v>43798</v>
      </c>
    </row>
    <row r="212" spans="1:55" s="12" customFormat="1" x14ac:dyDescent="0.2">
      <c r="A212" s="18"/>
      <c r="B212" s="9"/>
      <c r="C212" s="8"/>
      <c r="D212" s="9"/>
      <c r="E212" s="8"/>
      <c r="F212" s="1"/>
      <c r="G212" s="1"/>
      <c r="H212" s="1"/>
      <c r="I212" s="1"/>
      <c r="J212" s="1"/>
      <c r="K212" s="1"/>
      <c r="L212" s="1"/>
      <c r="M212" s="1"/>
      <c r="N212" s="1"/>
      <c r="O212" s="1"/>
      <c r="P212" s="1"/>
      <c r="Q212" s="1"/>
      <c r="R212" s="1"/>
      <c r="S212" s="1"/>
      <c r="T212" s="1"/>
      <c r="U212" s="1"/>
      <c r="V212" s="1"/>
      <c r="W212" s="1"/>
      <c r="X212" s="1"/>
      <c r="Y212" s="1"/>
      <c r="Z212" s="1"/>
      <c r="AA212" s="1"/>
      <c r="AB212" s="1"/>
      <c r="AC212" s="1"/>
      <c r="AD212" s="8"/>
      <c r="AE212" s="1"/>
      <c r="AF212" s="1"/>
      <c r="AG212" s="1"/>
      <c r="AH212" s="1"/>
      <c r="AI212" s="1"/>
      <c r="AJ212" s="11"/>
      <c r="AK212" s="11"/>
      <c r="AL212" s="11"/>
      <c r="AM212" s="11"/>
      <c r="AN212" s="11"/>
      <c r="AO212" s="11"/>
      <c r="AP212" s="6"/>
      <c r="AQ212" s="7"/>
      <c r="AR212" s="135"/>
      <c r="AS212" s="6"/>
      <c r="AT212" s="16"/>
      <c r="AU212" s="16"/>
      <c r="AV212" s="16"/>
      <c r="AW212" s="16"/>
      <c r="AX212" s="16"/>
      <c r="AY212" s="16"/>
      <c r="AZ212" s="16"/>
      <c r="BA212" s="10">
        <v>43799</v>
      </c>
      <c r="BB212" s="14"/>
      <c r="BC212" s="13"/>
    </row>
    <row r="213" spans="1:55" s="12" customFormat="1" x14ac:dyDescent="0.2">
      <c r="A213" s="18"/>
      <c r="B213" s="9"/>
      <c r="C213" s="8"/>
      <c r="D213" s="9"/>
      <c r="E213" s="8"/>
      <c r="F213" s="1"/>
      <c r="G213" s="1"/>
      <c r="H213" s="1"/>
      <c r="I213" s="1"/>
      <c r="J213" s="1"/>
      <c r="K213" s="1"/>
      <c r="L213" s="1"/>
      <c r="M213" s="1"/>
      <c r="N213" s="1"/>
      <c r="O213" s="1"/>
      <c r="P213" s="1"/>
      <c r="Q213" s="1"/>
      <c r="R213" s="1"/>
      <c r="S213" s="1"/>
      <c r="T213" s="1"/>
      <c r="U213" s="1"/>
      <c r="V213" s="1"/>
      <c r="W213" s="1"/>
      <c r="X213" s="1"/>
      <c r="Y213" s="1"/>
      <c r="Z213" s="1"/>
      <c r="AA213" s="1"/>
      <c r="AB213" s="1"/>
      <c r="AC213" s="1"/>
      <c r="AD213" s="8"/>
      <c r="AE213" s="1"/>
      <c r="AF213" s="1"/>
      <c r="AG213" s="1"/>
      <c r="AH213" s="1"/>
      <c r="AI213" s="1"/>
      <c r="AJ213" s="11"/>
      <c r="AK213" s="11"/>
      <c r="AL213" s="11"/>
      <c r="AM213" s="11"/>
      <c r="AN213" s="11"/>
      <c r="AO213" s="11"/>
      <c r="AP213" s="6"/>
      <c r="AQ213" s="7"/>
      <c r="AR213" s="135"/>
      <c r="AS213" s="6"/>
      <c r="AT213" s="16"/>
      <c r="AU213" s="16"/>
      <c r="AV213" s="16"/>
      <c r="AW213" s="16"/>
      <c r="AX213" s="16"/>
      <c r="AY213" s="16"/>
      <c r="AZ213" s="16"/>
      <c r="BA213" s="10">
        <v>43800</v>
      </c>
      <c r="BB213" s="14"/>
      <c r="BC213" s="13"/>
    </row>
    <row r="214" spans="1:55" s="12" customFormat="1" x14ac:dyDescent="0.2">
      <c r="A214" s="18"/>
      <c r="B214" s="9"/>
      <c r="C214" s="8"/>
      <c r="D214" s="9"/>
      <c r="E214" s="8"/>
      <c r="F214" s="1"/>
      <c r="G214" s="1"/>
      <c r="H214" s="1"/>
      <c r="I214" s="1"/>
      <c r="J214" s="1"/>
      <c r="K214" s="1"/>
      <c r="L214" s="1"/>
      <c r="M214" s="1"/>
      <c r="N214" s="1"/>
      <c r="O214" s="1"/>
      <c r="P214" s="1"/>
      <c r="Q214" s="1"/>
      <c r="R214" s="1"/>
      <c r="S214" s="1"/>
      <c r="T214" s="1"/>
      <c r="U214" s="1"/>
      <c r="V214" s="1"/>
      <c r="W214" s="1"/>
      <c r="X214" s="1"/>
      <c r="Y214" s="1"/>
      <c r="Z214" s="1"/>
      <c r="AA214" s="1"/>
      <c r="AB214" s="1"/>
      <c r="AC214" s="1"/>
      <c r="AD214" s="8"/>
      <c r="AE214" s="1"/>
      <c r="AF214" s="1"/>
      <c r="AG214" s="1"/>
      <c r="AH214" s="1"/>
      <c r="AI214" s="1"/>
      <c r="AJ214" s="11"/>
      <c r="AK214" s="11"/>
      <c r="AL214" s="11"/>
      <c r="AM214" s="11"/>
      <c r="AN214" s="11"/>
      <c r="AO214" s="11"/>
      <c r="AP214" s="6"/>
      <c r="AQ214" s="7"/>
      <c r="AR214" s="135"/>
      <c r="AS214" s="6"/>
      <c r="AT214" s="16"/>
      <c r="AU214" s="16"/>
      <c r="AV214" s="16"/>
      <c r="AW214" s="16"/>
      <c r="AX214" s="16"/>
      <c r="AY214" s="16"/>
      <c r="AZ214" s="16"/>
      <c r="BA214" s="10">
        <v>43801</v>
      </c>
      <c r="BB214" s="14"/>
      <c r="BC214" s="13"/>
    </row>
    <row r="215" spans="1:55" s="12" customFormat="1" x14ac:dyDescent="0.2">
      <c r="A215" s="18"/>
      <c r="B215" s="9"/>
      <c r="C215" s="8"/>
      <c r="D215" s="9"/>
      <c r="E215" s="8"/>
      <c r="F215" s="1"/>
      <c r="G215" s="1"/>
      <c r="H215" s="1"/>
      <c r="I215" s="1"/>
      <c r="J215" s="1"/>
      <c r="K215" s="1"/>
      <c r="L215" s="1"/>
      <c r="M215" s="1"/>
      <c r="N215" s="1"/>
      <c r="O215" s="1"/>
      <c r="P215" s="1"/>
      <c r="Q215" s="1"/>
      <c r="R215" s="1"/>
      <c r="S215" s="1"/>
      <c r="T215" s="1"/>
      <c r="U215" s="1"/>
      <c r="V215" s="1"/>
      <c r="W215" s="1"/>
      <c r="X215" s="1"/>
      <c r="Y215" s="1"/>
      <c r="Z215" s="1"/>
      <c r="AA215" s="1"/>
      <c r="AB215" s="1"/>
      <c r="AC215" s="1"/>
      <c r="AD215" s="8"/>
      <c r="AE215" s="1"/>
      <c r="AF215" s="1"/>
      <c r="AG215" s="1"/>
      <c r="AH215" s="1"/>
      <c r="AI215" s="1"/>
      <c r="AJ215" s="11"/>
      <c r="AK215" s="11"/>
      <c r="AL215" s="11"/>
      <c r="AM215" s="11"/>
      <c r="AN215" s="11"/>
      <c r="AO215" s="11"/>
      <c r="AP215" s="6"/>
      <c r="AQ215" s="7"/>
      <c r="AR215" s="135"/>
      <c r="AS215" s="6"/>
      <c r="AT215" s="16"/>
      <c r="AU215" s="16"/>
      <c r="AV215" s="16"/>
      <c r="AW215" s="16"/>
      <c r="AX215" s="16"/>
      <c r="AY215" s="16"/>
      <c r="AZ215" s="16"/>
      <c r="BA215" s="10">
        <v>43802</v>
      </c>
      <c r="BB215" s="14"/>
      <c r="BC215" s="13"/>
    </row>
    <row r="216" spans="1:55" s="12" customFormat="1" x14ac:dyDescent="0.2">
      <c r="A216" s="18"/>
      <c r="B216" s="9"/>
      <c r="C216" s="8"/>
      <c r="D216" s="9"/>
      <c r="E216" s="8"/>
      <c r="F216" s="1"/>
      <c r="G216" s="1"/>
      <c r="H216" s="1"/>
      <c r="I216" s="1"/>
      <c r="J216" s="1"/>
      <c r="K216" s="1"/>
      <c r="L216" s="1"/>
      <c r="M216" s="1"/>
      <c r="N216" s="1"/>
      <c r="O216" s="1"/>
      <c r="P216" s="1"/>
      <c r="Q216" s="1"/>
      <c r="R216" s="1"/>
      <c r="S216" s="1"/>
      <c r="T216" s="1"/>
      <c r="U216" s="1"/>
      <c r="V216" s="1"/>
      <c r="W216" s="1"/>
      <c r="X216" s="1"/>
      <c r="Y216" s="1"/>
      <c r="Z216" s="1"/>
      <c r="AA216" s="1"/>
      <c r="AB216" s="1"/>
      <c r="AC216" s="1"/>
      <c r="AD216" s="8"/>
      <c r="AE216" s="1"/>
      <c r="AF216" s="1"/>
      <c r="AG216" s="1"/>
      <c r="AH216" s="1"/>
      <c r="AI216" s="1"/>
      <c r="AJ216" s="11"/>
      <c r="AK216" s="11"/>
      <c r="AL216" s="11"/>
      <c r="AM216" s="11"/>
      <c r="AN216" s="11"/>
      <c r="AO216" s="11"/>
      <c r="AP216" s="6"/>
      <c r="AQ216" s="7"/>
      <c r="AR216" s="135"/>
      <c r="AS216" s="6"/>
      <c r="AT216" s="16"/>
      <c r="AU216" s="16"/>
      <c r="AV216" s="16"/>
      <c r="AW216" s="16"/>
      <c r="AX216" s="16"/>
      <c r="AY216" s="16"/>
      <c r="AZ216" s="16"/>
      <c r="BA216" s="10">
        <v>43803</v>
      </c>
      <c r="BB216" s="14"/>
      <c r="BC216" s="13"/>
    </row>
    <row r="217" spans="1:55" s="12" customFormat="1" x14ac:dyDescent="0.2">
      <c r="A217" s="18"/>
      <c r="B217" s="9"/>
      <c r="C217" s="8"/>
      <c r="D217" s="9"/>
      <c r="E217" s="8"/>
      <c r="F217" s="1"/>
      <c r="G217" s="1"/>
      <c r="H217" s="1"/>
      <c r="I217" s="1"/>
      <c r="J217" s="1"/>
      <c r="K217" s="1"/>
      <c r="L217" s="1"/>
      <c r="M217" s="1"/>
      <c r="N217" s="1"/>
      <c r="O217" s="1"/>
      <c r="P217" s="1"/>
      <c r="Q217" s="1"/>
      <c r="R217" s="1"/>
      <c r="S217" s="1"/>
      <c r="T217" s="1"/>
      <c r="U217" s="1"/>
      <c r="V217" s="1"/>
      <c r="W217" s="1"/>
      <c r="X217" s="1"/>
      <c r="Y217" s="1"/>
      <c r="Z217" s="1"/>
      <c r="AA217" s="1"/>
      <c r="AB217" s="1"/>
      <c r="AC217" s="1"/>
      <c r="AD217" s="8"/>
      <c r="AE217" s="1"/>
      <c r="AF217" s="1"/>
      <c r="AG217" s="1"/>
      <c r="AH217" s="1"/>
      <c r="AI217" s="1"/>
      <c r="AJ217" s="11"/>
      <c r="AK217" s="11"/>
      <c r="AL217" s="11"/>
      <c r="AM217" s="11"/>
      <c r="AN217" s="11"/>
      <c r="AO217" s="11"/>
      <c r="AP217" s="6"/>
      <c r="AQ217" s="7"/>
      <c r="AR217" s="135"/>
      <c r="AS217" s="6"/>
      <c r="AT217" s="16"/>
      <c r="AU217" s="16"/>
      <c r="AV217" s="16"/>
      <c r="AW217" s="16"/>
      <c r="AX217" s="16"/>
      <c r="AY217" s="16"/>
      <c r="AZ217" s="16"/>
      <c r="BA217" s="10">
        <v>43804</v>
      </c>
      <c r="BB217" s="14"/>
      <c r="BC217" s="13"/>
    </row>
    <row r="218" spans="1:55" s="12" customFormat="1" x14ac:dyDescent="0.2">
      <c r="A218" s="18"/>
      <c r="B218" s="9"/>
      <c r="C218" s="8"/>
      <c r="D218" s="9"/>
      <c r="E218" s="8"/>
      <c r="F218" s="1"/>
      <c r="G218" s="1"/>
      <c r="H218" s="1"/>
      <c r="I218" s="1"/>
      <c r="J218" s="1"/>
      <c r="K218" s="1"/>
      <c r="L218" s="1"/>
      <c r="M218" s="1"/>
      <c r="N218" s="1"/>
      <c r="O218" s="1"/>
      <c r="P218" s="1"/>
      <c r="Q218" s="1"/>
      <c r="R218" s="1"/>
      <c r="S218" s="1"/>
      <c r="T218" s="1"/>
      <c r="U218" s="1"/>
      <c r="V218" s="1"/>
      <c r="W218" s="1"/>
      <c r="X218" s="1"/>
      <c r="Y218" s="1"/>
      <c r="Z218" s="1"/>
      <c r="AA218" s="1"/>
      <c r="AB218" s="1"/>
      <c r="AC218" s="1"/>
      <c r="AD218" s="8"/>
      <c r="AE218" s="1"/>
      <c r="AF218" s="1"/>
      <c r="AG218" s="1"/>
      <c r="AH218" s="1"/>
      <c r="AI218" s="1"/>
      <c r="AJ218" s="11"/>
      <c r="AK218" s="11"/>
      <c r="AL218" s="11"/>
      <c r="AM218" s="11"/>
      <c r="AN218" s="11"/>
      <c r="AO218" s="11"/>
      <c r="AP218" s="6"/>
      <c r="AQ218" s="7"/>
      <c r="AR218" s="135"/>
      <c r="AS218" s="6"/>
      <c r="AT218" s="16"/>
      <c r="AU218" s="16"/>
      <c r="AV218" s="16"/>
      <c r="AW218" s="16"/>
      <c r="AX218" s="16"/>
      <c r="AY218" s="16"/>
      <c r="AZ218" s="16"/>
      <c r="BA218" s="10">
        <v>43805</v>
      </c>
      <c r="BB218" s="14"/>
      <c r="BC218" s="13"/>
    </row>
    <row r="219" spans="1:55" s="12" customFormat="1" x14ac:dyDescent="0.2">
      <c r="A219" s="18"/>
      <c r="B219" s="9"/>
      <c r="C219" s="8"/>
      <c r="D219" s="9"/>
      <c r="E219" s="8"/>
      <c r="F219" s="1"/>
      <c r="G219" s="1"/>
      <c r="H219" s="1"/>
      <c r="I219" s="1"/>
      <c r="J219" s="1"/>
      <c r="K219" s="1"/>
      <c r="L219" s="1"/>
      <c r="M219" s="1"/>
      <c r="N219" s="1"/>
      <c r="O219" s="1"/>
      <c r="P219" s="1"/>
      <c r="Q219" s="1"/>
      <c r="R219" s="1"/>
      <c r="S219" s="1"/>
      <c r="T219" s="1"/>
      <c r="U219" s="1"/>
      <c r="V219" s="1"/>
      <c r="W219" s="1"/>
      <c r="X219" s="1"/>
      <c r="Y219" s="1"/>
      <c r="Z219" s="1"/>
      <c r="AA219" s="1"/>
      <c r="AB219" s="1"/>
      <c r="AC219" s="1"/>
      <c r="AD219" s="8"/>
      <c r="AE219" s="1"/>
      <c r="AF219" s="1"/>
      <c r="AG219" s="1"/>
      <c r="AH219" s="1"/>
      <c r="AI219" s="1"/>
      <c r="AJ219" s="11"/>
      <c r="AK219" s="11"/>
      <c r="AL219" s="11"/>
      <c r="AM219" s="11"/>
      <c r="AN219" s="11"/>
      <c r="AO219" s="11"/>
      <c r="AP219" s="6"/>
      <c r="AQ219" s="7"/>
      <c r="AR219" s="135"/>
      <c r="AS219" s="6"/>
      <c r="AT219" s="16"/>
      <c r="AU219" s="16"/>
      <c r="AV219" s="16"/>
      <c r="AW219" s="16"/>
      <c r="AX219" s="16"/>
      <c r="AY219" s="16"/>
      <c r="AZ219" s="16"/>
      <c r="BA219" s="10">
        <v>43806</v>
      </c>
      <c r="BB219" s="14"/>
      <c r="BC219" s="13"/>
    </row>
    <row r="220" spans="1:55" s="12" customFormat="1" x14ac:dyDescent="0.2">
      <c r="A220" s="18"/>
      <c r="B220" s="9"/>
      <c r="C220" s="8"/>
      <c r="D220" s="9"/>
      <c r="E220" s="8"/>
      <c r="F220" s="1"/>
      <c r="G220" s="1"/>
      <c r="H220" s="1"/>
      <c r="I220" s="1"/>
      <c r="J220" s="1"/>
      <c r="K220" s="1"/>
      <c r="L220" s="1"/>
      <c r="M220" s="1"/>
      <c r="N220" s="1"/>
      <c r="O220" s="1"/>
      <c r="P220" s="1"/>
      <c r="Q220" s="1"/>
      <c r="R220" s="1"/>
      <c r="S220" s="1"/>
      <c r="T220" s="1"/>
      <c r="U220" s="1"/>
      <c r="V220" s="1"/>
      <c r="W220" s="1"/>
      <c r="X220" s="1"/>
      <c r="Y220" s="1"/>
      <c r="Z220" s="1"/>
      <c r="AA220" s="1"/>
      <c r="AB220" s="1"/>
      <c r="AC220" s="1"/>
      <c r="AD220" s="8"/>
      <c r="AE220" s="1"/>
      <c r="AF220" s="1"/>
      <c r="AG220" s="1"/>
      <c r="AH220" s="1"/>
      <c r="AI220" s="1"/>
      <c r="AJ220" s="11"/>
      <c r="AK220" s="11"/>
      <c r="AL220" s="11"/>
      <c r="AM220" s="11"/>
      <c r="AN220" s="11"/>
      <c r="AO220" s="11"/>
      <c r="AP220" s="6"/>
      <c r="AQ220" s="7"/>
      <c r="AR220" s="135"/>
      <c r="AS220" s="6"/>
      <c r="AT220" s="16"/>
      <c r="AU220" s="16"/>
      <c r="AV220" s="16"/>
      <c r="AW220" s="16"/>
      <c r="AX220" s="16"/>
      <c r="AY220" s="16"/>
      <c r="AZ220" s="16"/>
      <c r="BA220" s="10">
        <v>43807</v>
      </c>
      <c r="BB220" s="14"/>
      <c r="BC220" s="13"/>
    </row>
    <row r="221" spans="1:55" s="12" customFormat="1" x14ac:dyDescent="0.2">
      <c r="A221" s="18"/>
      <c r="B221" s="9"/>
      <c r="C221" s="8"/>
      <c r="D221" s="9"/>
      <c r="E221" s="8"/>
      <c r="F221" s="1"/>
      <c r="G221" s="1"/>
      <c r="H221" s="1"/>
      <c r="I221" s="1"/>
      <c r="J221" s="1"/>
      <c r="K221" s="1"/>
      <c r="L221" s="1"/>
      <c r="M221" s="1"/>
      <c r="N221" s="1"/>
      <c r="O221" s="1"/>
      <c r="P221" s="1"/>
      <c r="Q221" s="1"/>
      <c r="R221" s="1"/>
      <c r="S221" s="1"/>
      <c r="T221" s="1"/>
      <c r="U221" s="1"/>
      <c r="V221" s="1"/>
      <c r="W221" s="1"/>
      <c r="X221" s="1"/>
      <c r="Y221" s="1"/>
      <c r="Z221" s="1"/>
      <c r="AA221" s="1"/>
      <c r="AB221" s="1"/>
      <c r="AC221" s="1"/>
      <c r="AD221" s="8"/>
      <c r="AE221" s="1"/>
      <c r="AF221" s="1"/>
      <c r="AG221" s="1"/>
      <c r="AH221" s="1"/>
      <c r="AI221" s="1"/>
      <c r="AJ221" s="11"/>
      <c r="AK221" s="11"/>
      <c r="AL221" s="11"/>
      <c r="AM221" s="11"/>
      <c r="AN221" s="11"/>
      <c r="AO221" s="11"/>
      <c r="AP221" s="6"/>
      <c r="AQ221" s="7"/>
      <c r="AR221" s="135"/>
      <c r="AS221" s="6"/>
      <c r="AT221" s="16"/>
      <c r="AU221" s="16"/>
      <c r="AV221" s="16"/>
      <c r="AW221" s="16"/>
      <c r="AX221" s="16"/>
      <c r="AY221" s="16"/>
      <c r="AZ221" s="16"/>
      <c r="BA221" s="10">
        <v>43808</v>
      </c>
      <c r="BB221" s="14"/>
      <c r="BC221" s="13"/>
    </row>
    <row r="222" spans="1:55" s="12" customFormat="1" x14ac:dyDescent="0.2">
      <c r="A222" s="18"/>
      <c r="B222" s="9"/>
      <c r="C222" s="8"/>
      <c r="D222" s="9"/>
      <c r="E222" s="8"/>
      <c r="F222" s="1"/>
      <c r="G222" s="1"/>
      <c r="H222" s="1"/>
      <c r="I222" s="1"/>
      <c r="J222" s="1"/>
      <c r="K222" s="1"/>
      <c r="L222" s="1"/>
      <c r="M222" s="1"/>
      <c r="N222" s="1"/>
      <c r="O222" s="1"/>
      <c r="P222" s="1"/>
      <c r="Q222" s="1"/>
      <c r="R222" s="1"/>
      <c r="S222" s="1"/>
      <c r="T222" s="1"/>
      <c r="U222" s="1"/>
      <c r="V222" s="1"/>
      <c r="W222" s="1"/>
      <c r="X222" s="1"/>
      <c r="Y222" s="1"/>
      <c r="Z222" s="1"/>
      <c r="AA222" s="1"/>
      <c r="AB222" s="1"/>
      <c r="AC222" s="1"/>
      <c r="AD222" s="8"/>
      <c r="AE222" s="1"/>
      <c r="AF222" s="1"/>
      <c r="AG222" s="1"/>
      <c r="AH222" s="1"/>
      <c r="AI222" s="1"/>
      <c r="AJ222" s="11"/>
      <c r="AK222" s="11"/>
      <c r="AL222" s="11"/>
      <c r="AM222" s="11"/>
      <c r="AN222" s="11"/>
      <c r="AO222" s="11"/>
      <c r="AP222" s="6"/>
      <c r="AQ222" s="7"/>
      <c r="AR222" s="135"/>
      <c r="AS222" s="6"/>
      <c r="AT222" s="16"/>
      <c r="AU222" s="16"/>
      <c r="AV222" s="16"/>
      <c r="AW222" s="16"/>
      <c r="AX222" s="16"/>
      <c r="AY222" s="16"/>
      <c r="AZ222" s="16"/>
      <c r="BA222" s="10">
        <v>43809</v>
      </c>
      <c r="BB222" s="14"/>
      <c r="BC222" s="13"/>
    </row>
    <row r="223" spans="1:55" s="12" customFormat="1" x14ac:dyDescent="0.2">
      <c r="A223" s="18"/>
      <c r="B223" s="9"/>
      <c r="C223" s="8"/>
      <c r="D223" s="9"/>
      <c r="E223" s="8"/>
      <c r="F223" s="1"/>
      <c r="G223" s="1"/>
      <c r="H223" s="1"/>
      <c r="I223" s="1"/>
      <c r="J223" s="1"/>
      <c r="K223" s="1"/>
      <c r="L223" s="1"/>
      <c r="M223" s="1"/>
      <c r="N223" s="1"/>
      <c r="O223" s="1"/>
      <c r="P223" s="1"/>
      <c r="Q223" s="1"/>
      <c r="R223" s="1"/>
      <c r="S223" s="1"/>
      <c r="T223" s="1"/>
      <c r="U223" s="1"/>
      <c r="V223" s="1"/>
      <c r="W223" s="1"/>
      <c r="X223" s="1"/>
      <c r="Y223" s="1"/>
      <c r="Z223" s="1"/>
      <c r="AA223" s="1"/>
      <c r="AB223" s="1"/>
      <c r="AC223" s="1"/>
      <c r="AD223" s="8"/>
      <c r="AE223" s="1"/>
      <c r="AF223" s="1"/>
      <c r="AG223" s="1"/>
      <c r="AH223" s="1"/>
      <c r="AI223" s="1"/>
      <c r="AJ223" s="11"/>
      <c r="AK223" s="11"/>
      <c r="AL223" s="11"/>
      <c r="AM223" s="11"/>
      <c r="AN223" s="11"/>
      <c r="AO223" s="11"/>
      <c r="AP223" s="6"/>
      <c r="AQ223" s="7"/>
      <c r="AR223" s="135"/>
      <c r="AS223" s="6"/>
      <c r="AT223" s="16"/>
      <c r="AU223" s="16"/>
      <c r="AV223" s="16"/>
      <c r="AW223" s="16"/>
      <c r="AX223" s="16"/>
      <c r="AY223" s="16"/>
      <c r="AZ223" s="16"/>
      <c r="BA223" s="10">
        <v>43810</v>
      </c>
      <c r="BB223" s="14"/>
      <c r="BC223" s="13"/>
    </row>
    <row r="224" spans="1:55" s="12" customFormat="1" x14ac:dyDescent="0.2">
      <c r="A224" s="18"/>
      <c r="B224" s="9"/>
      <c r="C224" s="8"/>
      <c r="D224" s="9"/>
      <c r="E224" s="8"/>
      <c r="F224" s="1"/>
      <c r="G224" s="1"/>
      <c r="H224" s="1"/>
      <c r="I224" s="1"/>
      <c r="J224" s="1"/>
      <c r="K224" s="1"/>
      <c r="L224" s="1"/>
      <c r="M224" s="1"/>
      <c r="N224" s="1"/>
      <c r="O224" s="1"/>
      <c r="P224" s="1"/>
      <c r="Q224" s="1"/>
      <c r="R224" s="1"/>
      <c r="S224" s="1"/>
      <c r="T224" s="1"/>
      <c r="U224" s="1"/>
      <c r="V224" s="1"/>
      <c r="W224" s="1"/>
      <c r="X224" s="1"/>
      <c r="Y224" s="1"/>
      <c r="Z224" s="1"/>
      <c r="AA224" s="1"/>
      <c r="AB224" s="1"/>
      <c r="AC224" s="1"/>
      <c r="AD224" s="8"/>
      <c r="AE224" s="1"/>
      <c r="AF224" s="1"/>
      <c r="AG224" s="1"/>
      <c r="AH224" s="1"/>
      <c r="AI224" s="1"/>
      <c r="AJ224" s="11"/>
      <c r="AK224" s="11"/>
      <c r="AL224" s="11"/>
      <c r="AM224" s="11"/>
      <c r="AN224" s="11"/>
      <c r="AO224" s="11"/>
      <c r="AP224" s="6"/>
      <c r="AQ224" s="7"/>
      <c r="AR224" s="135"/>
      <c r="AS224" s="6"/>
      <c r="AT224" s="16"/>
      <c r="AU224" s="16"/>
      <c r="AV224" s="16"/>
      <c r="AW224" s="16"/>
      <c r="AX224" s="16"/>
      <c r="AY224" s="16"/>
      <c r="AZ224" s="16"/>
      <c r="BA224" s="10">
        <v>43811</v>
      </c>
      <c r="BB224" s="14"/>
      <c r="BC224" s="13"/>
    </row>
    <row r="225" spans="1:55" s="12" customFormat="1" x14ac:dyDescent="0.2">
      <c r="A225" s="18"/>
      <c r="B225" s="9"/>
      <c r="C225" s="8"/>
      <c r="D225" s="9"/>
      <c r="E225" s="8"/>
      <c r="F225" s="1"/>
      <c r="G225" s="1"/>
      <c r="H225" s="1"/>
      <c r="I225" s="1"/>
      <c r="J225" s="1"/>
      <c r="K225" s="1"/>
      <c r="L225" s="1"/>
      <c r="M225" s="1"/>
      <c r="N225" s="1"/>
      <c r="O225" s="1"/>
      <c r="P225" s="1"/>
      <c r="Q225" s="1"/>
      <c r="R225" s="1"/>
      <c r="S225" s="1"/>
      <c r="T225" s="1"/>
      <c r="U225" s="1"/>
      <c r="V225" s="1"/>
      <c r="W225" s="1"/>
      <c r="X225" s="1"/>
      <c r="Y225" s="1"/>
      <c r="Z225" s="1"/>
      <c r="AA225" s="1"/>
      <c r="AB225" s="1"/>
      <c r="AC225" s="1"/>
      <c r="AD225" s="8"/>
      <c r="AE225" s="1"/>
      <c r="AF225" s="1"/>
      <c r="AG225" s="1"/>
      <c r="AH225" s="1"/>
      <c r="AI225" s="1"/>
      <c r="AJ225" s="11"/>
      <c r="AK225" s="11"/>
      <c r="AL225" s="11"/>
      <c r="AM225" s="11"/>
      <c r="AN225" s="11"/>
      <c r="AO225" s="11"/>
      <c r="AP225" s="6"/>
      <c r="AQ225" s="7"/>
      <c r="AR225" s="135"/>
      <c r="AS225" s="6"/>
      <c r="AT225" s="16"/>
      <c r="AU225" s="16"/>
      <c r="AV225" s="16"/>
      <c r="AW225" s="16"/>
      <c r="AX225" s="16"/>
      <c r="AY225" s="16"/>
      <c r="AZ225" s="16"/>
      <c r="BA225" s="10">
        <v>43812</v>
      </c>
      <c r="BB225" s="14"/>
      <c r="BC225" s="13"/>
    </row>
    <row r="226" spans="1:55" s="12" customFormat="1" x14ac:dyDescent="0.2">
      <c r="A226" s="18"/>
      <c r="B226" s="9"/>
      <c r="C226" s="8"/>
      <c r="D226" s="9"/>
      <c r="E226" s="8"/>
      <c r="F226" s="1"/>
      <c r="G226" s="1"/>
      <c r="H226" s="1"/>
      <c r="I226" s="1"/>
      <c r="J226" s="1"/>
      <c r="K226" s="1"/>
      <c r="L226" s="1"/>
      <c r="M226" s="1"/>
      <c r="N226" s="1"/>
      <c r="O226" s="1"/>
      <c r="P226" s="1"/>
      <c r="Q226" s="1"/>
      <c r="R226" s="1"/>
      <c r="S226" s="1"/>
      <c r="T226" s="1"/>
      <c r="U226" s="1"/>
      <c r="V226" s="1"/>
      <c r="W226" s="1"/>
      <c r="X226" s="1"/>
      <c r="Y226" s="1"/>
      <c r="Z226" s="1"/>
      <c r="AA226" s="1"/>
      <c r="AB226" s="1"/>
      <c r="AC226" s="1"/>
      <c r="AD226" s="8"/>
      <c r="AE226" s="1"/>
      <c r="AF226" s="1"/>
      <c r="AG226" s="1"/>
      <c r="AH226" s="1"/>
      <c r="AI226" s="1"/>
      <c r="AJ226" s="11"/>
      <c r="AK226" s="11"/>
      <c r="AL226" s="11"/>
      <c r="AM226" s="11"/>
      <c r="AN226" s="11"/>
      <c r="AO226" s="11"/>
      <c r="AP226" s="6"/>
      <c r="AQ226" s="7"/>
      <c r="AR226" s="135"/>
      <c r="AS226" s="6"/>
      <c r="AT226" s="16"/>
      <c r="AU226" s="16"/>
      <c r="AV226" s="16"/>
      <c r="AW226" s="16"/>
      <c r="AX226" s="16"/>
      <c r="AY226" s="16"/>
      <c r="AZ226" s="16"/>
      <c r="BA226" s="10">
        <v>43813</v>
      </c>
      <c r="BB226" s="14"/>
      <c r="BC226" s="13"/>
    </row>
    <row r="227" spans="1:55" s="12" customFormat="1" x14ac:dyDescent="0.2">
      <c r="A227" s="18"/>
      <c r="B227" s="9"/>
      <c r="C227" s="8"/>
      <c r="D227" s="9"/>
      <c r="E227" s="8"/>
      <c r="F227" s="1"/>
      <c r="G227" s="1"/>
      <c r="H227" s="1"/>
      <c r="I227" s="1"/>
      <c r="J227" s="1"/>
      <c r="K227" s="1"/>
      <c r="L227" s="1"/>
      <c r="M227" s="1"/>
      <c r="N227" s="1"/>
      <c r="O227" s="1"/>
      <c r="P227" s="1"/>
      <c r="Q227" s="1"/>
      <c r="R227" s="1"/>
      <c r="S227" s="1"/>
      <c r="T227" s="1"/>
      <c r="U227" s="1"/>
      <c r="V227" s="1"/>
      <c r="W227" s="1"/>
      <c r="X227" s="1"/>
      <c r="Y227" s="1"/>
      <c r="Z227" s="1"/>
      <c r="AA227" s="1"/>
      <c r="AB227" s="1"/>
      <c r="AC227" s="1"/>
      <c r="AD227" s="8"/>
      <c r="AE227" s="1"/>
      <c r="AF227" s="1"/>
      <c r="AG227" s="1"/>
      <c r="AH227" s="1"/>
      <c r="AI227" s="1"/>
      <c r="AJ227" s="11"/>
      <c r="AK227" s="11"/>
      <c r="AL227" s="11"/>
      <c r="AM227" s="11"/>
      <c r="AN227" s="11"/>
      <c r="AO227" s="11"/>
      <c r="AP227" s="6"/>
      <c r="AQ227" s="7"/>
      <c r="AR227" s="135"/>
      <c r="AS227" s="6"/>
      <c r="AT227" s="16"/>
      <c r="AU227" s="16"/>
      <c r="AV227" s="16"/>
      <c r="AW227" s="16"/>
      <c r="AX227" s="16"/>
      <c r="AY227" s="16"/>
      <c r="AZ227" s="16"/>
      <c r="BA227" s="10">
        <v>43814</v>
      </c>
      <c r="BB227" s="14"/>
      <c r="BC227" s="13"/>
    </row>
    <row r="228" spans="1:55" s="12" customFormat="1" x14ac:dyDescent="0.2">
      <c r="A228" s="18"/>
      <c r="B228" s="9"/>
      <c r="C228" s="8"/>
      <c r="D228" s="9"/>
      <c r="E228" s="8"/>
      <c r="F228" s="1"/>
      <c r="G228" s="1"/>
      <c r="H228" s="1"/>
      <c r="I228" s="1"/>
      <c r="J228" s="1"/>
      <c r="K228" s="1"/>
      <c r="L228" s="1"/>
      <c r="M228" s="1"/>
      <c r="N228" s="1"/>
      <c r="O228" s="1"/>
      <c r="P228" s="1"/>
      <c r="Q228" s="1"/>
      <c r="R228" s="1"/>
      <c r="S228" s="1"/>
      <c r="T228" s="1"/>
      <c r="U228" s="1"/>
      <c r="V228" s="1"/>
      <c r="W228" s="1"/>
      <c r="X228" s="1"/>
      <c r="Y228" s="1"/>
      <c r="Z228" s="1"/>
      <c r="AA228" s="1"/>
      <c r="AB228" s="1"/>
      <c r="AC228" s="1"/>
      <c r="AD228" s="8"/>
      <c r="AE228" s="1"/>
      <c r="AF228" s="1"/>
      <c r="AG228" s="1"/>
      <c r="AH228" s="1"/>
      <c r="AI228" s="1"/>
      <c r="AJ228" s="11"/>
      <c r="AK228" s="11"/>
      <c r="AL228" s="11"/>
      <c r="AM228" s="11"/>
      <c r="AN228" s="11"/>
      <c r="AO228" s="11"/>
      <c r="AP228" s="6"/>
      <c r="AQ228" s="7"/>
      <c r="AR228" s="135"/>
      <c r="AS228" s="6"/>
      <c r="AT228" s="16"/>
      <c r="AU228" s="16"/>
      <c r="AV228" s="16"/>
      <c r="AW228" s="16"/>
      <c r="AX228" s="16"/>
      <c r="AY228" s="16"/>
      <c r="AZ228" s="16"/>
      <c r="BA228" s="10">
        <v>43815</v>
      </c>
      <c r="BB228" s="14"/>
      <c r="BC228" s="13"/>
    </row>
    <row r="229" spans="1:55" s="12" customFormat="1" x14ac:dyDescent="0.2">
      <c r="A229" s="18"/>
      <c r="B229" s="9"/>
      <c r="C229" s="8"/>
      <c r="D229" s="9"/>
      <c r="E229" s="8"/>
      <c r="F229" s="1"/>
      <c r="G229" s="1"/>
      <c r="H229" s="1"/>
      <c r="I229" s="1"/>
      <c r="J229" s="1"/>
      <c r="K229" s="1"/>
      <c r="L229" s="1"/>
      <c r="M229" s="1"/>
      <c r="N229" s="1"/>
      <c r="O229" s="1"/>
      <c r="P229" s="1"/>
      <c r="Q229" s="1"/>
      <c r="R229" s="1"/>
      <c r="S229" s="1"/>
      <c r="T229" s="1"/>
      <c r="U229" s="1"/>
      <c r="V229" s="1"/>
      <c r="W229" s="1"/>
      <c r="X229" s="1"/>
      <c r="Y229" s="1"/>
      <c r="Z229" s="1"/>
      <c r="AA229" s="1"/>
      <c r="AB229" s="1"/>
      <c r="AC229" s="1"/>
      <c r="AD229" s="8"/>
      <c r="AE229" s="1"/>
      <c r="AF229" s="1"/>
      <c r="AG229" s="1"/>
      <c r="AH229" s="1"/>
      <c r="AI229" s="1"/>
      <c r="AJ229" s="11"/>
      <c r="AK229" s="11"/>
      <c r="AL229" s="11"/>
      <c r="AM229" s="11"/>
      <c r="AN229" s="11"/>
      <c r="AO229" s="11"/>
      <c r="AP229" s="6"/>
      <c r="AQ229" s="7"/>
      <c r="AR229" s="135"/>
      <c r="AS229" s="6"/>
      <c r="AT229" s="16"/>
      <c r="AU229" s="16"/>
      <c r="AV229" s="16"/>
      <c r="AW229" s="16"/>
      <c r="AX229" s="16"/>
      <c r="AY229" s="16"/>
      <c r="AZ229" s="16"/>
      <c r="BA229" s="10">
        <v>43816</v>
      </c>
      <c r="BB229" s="14"/>
      <c r="BC229" s="13"/>
    </row>
    <row r="230" spans="1:55" s="12" customFormat="1" x14ac:dyDescent="0.2">
      <c r="A230" s="18"/>
      <c r="B230" s="9"/>
      <c r="C230" s="8"/>
      <c r="D230" s="9"/>
      <c r="E230" s="8"/>
      <c r="F230" s="1"/>
      <c r="G230" s="1"/>
      <c r="H230" s="1"/>
      <c r="I230" s="1"/>
      <c r="J230" s="1"/>
      <c r="K230" s="1"/>
      <c r="L230" s="1"/>
      <c r="M230" s="1"/>
      <c r="N230" s="1"/>
      <c r="O230" s="1"/>
      <c r="P230" s="1"/>
      <c r="Q230" s="1"/>
      <c r="R230" s="1"/>
      <c r="S230" s="1"/>
      <c r="T230" s="1"/>
      <c r="U230" s="1"/>
      <c r="V230" s="1"/>
      <c r="W230" s="1"/>
      <c r="X230" s="1"/>
      <c r="Y230" s="1"/>
      <c r="Z230" s="1"/>
      <c r="AA230" s="1"/>
      <c r="AB230" s="1"/>
      <c r="AC230" s="1"/>
      <c r="AD230" s="8"/>
      <c r="AE230" s="1"/>
      <c r="AF230" s="1"/>
      <c r="AG230" s="1"/>
      <c r="AH230" s="1"/>
      <c r="AI230" s="1"/>
      <c r="AJ230" s="11"/>
      <c r="AK230" s="11"/>
      <c r="AL230" s="11"/>
      <c r="AM230" s="11"/>
      <c r="AN230" s="11"/>
      <c r="AO230" s="11"/>
      <c r="AP230" s="6"/>
      <c r="AQ230" s="7"/>
      <c r="AR230" s="135"/>
      <c r="AS230" s="6"/>
      <c r="AT230" s="16"/>
      <c r="AU230" s="16"/>
      <c r="AV230" s="16"/>
      <c r="AW230" s="16"/>
      <c r="AX230" s="16"/>
      <c r="AY230" s="16"/>
      <c r="AZ230" s="16"/>
      <c r="BA230" s="10">
        <v>43817</v>
      </c>
      <c r="BB230" s="14"/>
      <c r="BC230" s="13"/>
    </row>
    <row r="231" spans="1:55" s="12" customFormat="1" x14ac:dyDescent="0.2">
      <c r="A231" s="18"/>
      <c r="B231" s="9"/>
      <c r="C231" s="8"/>
      <c r="D231" s="9"/>
      <c r="E231" s="8"/>
      <c r="F231" s="1"/>
      <c r="G231" s="1"/>
      <c r="H231" s="1"/>
      <c r="I231" s="1"/>
      <c r="J231" s="1"/>
      <c r="K231" s="1"/>
      <c r="L231" s="1"/>
      <c r="M231" s="1"/>
      <c r="N231" s="1"/>
      <c r="O231" s="1"/>
      <c r="P231" s="1"/>
      <c r="Q231" s="1"/>
      <c r="R231" s="1"/>
      <c r="S231" s="1"/>
      <c r="T231" s="1"/>
      <c r="U231" s="1"/>
      <c r="V231" s="1"/>
      <c r="W231" s="1"/>
      <c r="X231" s="1"/>
      <c r="Y231" s="1"/>
      <c r="Z231" s="1"/>
      <c r="AA231" s="1"/>
      <c r="AB231" s="1"/>
      <c r="AC231" s="1"/>
      <c r="AD231" s="8"/>
      <c r="AE231" s="1"/>
      <c r="AF231" s="1"/>
      <c r="AG231" s="1"/>
      <c r="AH231" s="1"/>
      <c r="AI231" s="1"/>
      <c r="AJ231" s="11"/>
      <c r="AK231" s="11"/>
      <c r="AL231" s="11"/>
      <c r="AM231" s="11"/>
      <c r="AN231" s="11"/>
      <c r="AO231" s="11"/>
      <c r="AP231" s="6"/>
      <c r="AQ231" s="7"/>
      <c r="AR231" s="135"/>
      <c r="AS231" s="6"/>
      <c r="AT231" s="16"/>
      <c r="AU231" s="16"/>
      <c r="AV231" s="16"/>
      <c r="AW231" s="16"/>
      <c r="AX231" s="16"/>
      <c r="AY231" s="16"/>
      <c r="AZ231" s="16"/>
      <c r="BA231" s="10">
        <v>43818</v>
      </c>
      <c r="BB231" s="14"/>
      <c r="BC231" s="13"/>
    </row>
    <row r="232" spans="1:55" s="12" customFormat="1" x14ac:dyDescent="0.2">
      <c r="A232" s="18"/>
      <c r="B232" s="9"/>
      <c r="C232" s="8"/>
      <c r="D232" s="9"/>
      <c r="E232" s="8"/>
      <c r="F232" s="1"/>
      <c r="G232" s="1"/>
      <c r="H232" s="1"/>
      <c r="I232" s="1"/>
      <c r="J232" s="1"/>
      <c r="K232" s="1"/>
      <c r="L232" s="1"/>
      <c r="M232" s="1"/>
      <c r="N232" s="1"/>
      <c r="O232" s="1"/>
      <c r="P232" s="1"/>
      <c r="Q232" s="1"/>
      <c r="R232" s="1"/>
      <c r="S232" s="1"/>
      <c r="T232" s="1"/>
      <c r="U232" s="1"/>
      <c r="V232" s="1"/>
      <c r="W232" s="1"/>
      <c r="X232" s="1"/>
      <c r="Y232" s="1"/>
      <c r="Z232" s="1"/>
      <c r="AA232" s="1"/>
      <c r="AB232" s="1"/>
      <c r="AC232" s="1"/>
      <c r="AD232" s="8"/>
      <c r="AE232" s="1"/>
      <c r="AF232" s="1"/>
      <c r="AG232" s="1"/>
      <c r="AH232" s="1"/>
      <c r="AI232" s="1"/>
      <c r="AJ232" s="11"/>
      <c r="AK232" s="11"/>
      <c r="AL232" s="11"/>
      <c r="AM232" s="11"/>
      <c r="AN232" s="11"/>
      <c r="AO232" s="11"/>
      <c r="AP232" s="6"/>
      <c r="AQ232" s="7"/>
      <c r="AR232" s="135"/>
      <c r="AS232" s="6"/>
      <c r="AT232" s="16"/>
      <c r="AU232" s="16"/>
      <c r="AV232" s="16"/>
      <c r="AW232" s="16"/>
      <c r="AX232" s="16"/>
      <c r="AY232" s="16"/>
      <c r="AZ232" s="16"/>
      <c r="BA232" s="10">
        <v>43819</v>
      </c>
      <c r="BB232" s="14"/>
      <c r="BC232" s="13"/>
    </row>
    <row r="233" spans="1:55" s="12" customFormat="1" x14ac:dyDescent="0.2">
      <c r="A233" s="18"/>
      <c r="B233" s="9"/>
      <c r="C233" s="8"/>
      <c r="D233" s="9"/>
      <c r="E233" s="8"/>
      <c r="F233" s="1"/>
      <c r="G233" s="1"/>
      <c r="H233" s="1"/>
      <c r="I233" s="1"/>
      <c r="J233" s="1"/>
      <c r="K233" s="1"/>
      <c r="L233" s="1"/>
      <c r="M233" s="1"/>
      <c r="N233" s="1"/>
      <c r="O233" s="1"/>
      <c r="P233" s="1"/>
      <c r="Q233" s="1"/>
      <c r="R233" s="1"/>
      <c r="S233" s="1"/>
      <c r="T233" s="1"/>
      <c r="U233" s="1"/>
      <c r="V233" s="1"/>
      <c r="W233" s="1"/>
      <c r="X233" s="1"/>
      <c r="Y233" s="1"/>
      <c r="Z233" s="1"/>
      <c r="AA233" s="1"/>
      <c r="AB233" s="1"/>
      <c r="AC233" s="1"/>
      <c r="AD233" s="8"/>
      <c r="AE233" s="1"/>
      <c r="AF233" s="1"/>
      <c r="AG233" s="1"/>
      <c r="AH233" s="1"/>
      <c r="AI233" s="1"/>
      <c r="AJ233" s="11"/>
      <c r="AK233" s="11"/>
      <c r="AL233" s="11"/>
      <c r="AM233" s="11"/>
      <c r="AN233" s="11"/>
      <c r="AO233" s="11"/>
      <c r="AP233" s="6"/>
      <c r="AQ233" s="7"/>
      <c r="AR233" s="135"/>
      <c r="AS233" s="6"/>
      <c r="AT233" s="16"/>
      <c r="AU233" s="16"/>
      <c r="AV233" s="16"/>
      <c r="AW233" s="16"/>
      <c r="AX233" s="16"/>
      <c r="AY233" s="16"/>
      <c r="AZ233" s="16"/>
      <c r="BA233" s="10">
        <v>43820</v>
      </c>
      <c r="BB233" s="14"/>
      <c r="BC233" s="13"/>
    </row>
    <row r="234" spans="1:55" s="12" customFormat="1" x14ac:dyDescent="0.2">
      <c r="A234" s="18"/>
      <c r="B234" s="9"/>
      <c r="C234" s="8"/>
      <c r="D234" s="9"/>
      <c r="E234" s="8"/>
      <c r="F234" s="1"/>
      <c r="G234" s="1"/>
      <c r="H234" s="1"/>
      <c r="I234" s="1"/>
      <c r="J234" s="1"/>
      <c r="K234" s="1"/>
      <c r="L234" s="1"/>
      <c r="M234" s="1"/>
      <c r="N234" s="1"/>
      <c r="O234" s="1"/>
      <c r="P234" s="1"/>
      <c r="Q234" s="1"/>
      <c r="R234" s="1"/>
      <c r="S234" s="1"/>
      <c r="T234" s="1"/>
      <c r="U234" s="1"/>
      <c r="V234" s="1"/>
      <c r="W234" s="1"/>
      <c r="X234" s="1"/>
      <c r="Y234" s="1"/>
      <c r="Z234" s="1"/>
      <c r="AA234" s="1"/>
      <c r="AB234" s="1"/>
      <c r="AC234" s="1"/>
      <c r="AD234" s="8"/>
      <c r="AE234" s="1"/>
      <c r="AF234" s="1"/>
      <c r="AG234" s="1"/>
      <c r="AH234" s="1"/>
      <c r="AI234" s="1"/>
      <c r="AJ234" s="11"/>
      <c r="AK234" s="11"/>
      <c r="AL234" s="11"/>
      <c r="AM234" s="11"/>
      <c r="AN234" s="11"/>
      <c r="AO234" s="11"/>
      <c r="AP234" s="6"/>
      <c r="AQ234" s="7"/>
      <c r="AR234" s="135"/>
      <c r="AS234" s="6"/>
      <c r="AT234" s="16"/>
      <c r="AU234" s="16"/>
      <c r="AV234" s="16"/>
      <c r="AW234" s="16"/>
      <c r="AX234" s="16"/>
      <c r="AY234" s="16"/>
      <c r="AZ234" s="16"/>
      <c r="BA234" s="10">
        <v>43821</v>
      </c>
      <c r="BB234" s="14"/>
      <c r="BC234" s="13"/>
    </row>
    <row r="235" spans="1:55" s="12" customFormat="1" x14ac:dyDescent="0.2">
      <c r="A235" s="18"/>
      <c r="B235" s="9"/>
      <c r="C235" s="8"/>
      <c r="D235" s="9"/>
      <c r="E235" s="8"/>
      <c r="F235" s="1"/>
      <c r="G235" s="1"/>
      <c r="H235" s="1"/>
      <c r="I235" s="1"/>
      <c r="J235" s="1"/>
      <c r="K235" s="1"/>
      <c r="L235" s="1"/>
      <c r="M235" s="1"/>
      <c r="N235" s="1"/>
      <c r="O235" s="1"/>
      <c r="P235" s="1"/>
      <c r="Q235" s="1"/>
      <c r="R235" s="1"/>
      <c r="S235" s="1"/>
      <c r="T235" s="1"/>
      <c r="U235" s="1"/>
      <c r="V235" s="1"/>
      <c r="W235" s="1"/>
      <c r="X235" s="1"/>
      <c r="Y235" s="1"/>
      <c r="Z235" s="1"/>
      <c r="AA235" s="1"/>
      <c r="AB235" s="1"/>
      <c r="AC235" s="1"/>
      <c r="AD235" s="8"/>
      <c r="AE235" s="1"/>
      <c r="AF235" s="1"/>
      <c r="AG235" s="1"/>
      <c r="AH235" s="1"/>
      <c r="AI235" s="1"/>
      <c r="AJ235" s="11"/>
      <c r="AK235" s="11"/>
      <c r="AL235" s="11"/>
      <c r="AM235" s="11"/>
      <c r="AN235" s="11"/>
      <c r="AO235" s="11"/>
      <c r="AP235" s="6"/>
      <c r="AQ235" s="7"/>
      <c r="AR235" s="135"/>
      <c r="AS235" s="6"/>
      <c r="AT235" s="16"/>
      <c r="AU235" s="16"/>
      <c r="AV235" s="16"/>
      <c r="AW235" s="16"/>
      <c r="AX235" s="16"/>
      <c r="AY235" s="16"/>
      <c r="AZ235" s="16"/>
      <c r="BA235" s="10">
        <v>43822</v>
      </c>
      <c r="BB235" s="14"/>
      <c r="BC235" s="13"/>
    </row>
    <row r="236" spans="1:55" s="12" customFormat="1" x14ac:dyDescent="0.2">
      <c r="A236" s="18"/>
      <c r="B236" s="9"/>
      <c r="C236" s="8"/>
      <c r="D236" s="9"/>
      <c r="E236" s="8"/>
      <c r="F236" s="1"/>
      <c r="G236" s="1"/>
      <c r="H236" s="1"/>
      <c r="I236" s="1"/>
      <c r="J236" s="1"/>
      <c r="K236" s="1"/>
      <c r="L236" s="1"/>
      <c r="M236" s="1"/>
      <c r="N236" s="1"/>
      <c r="O236" s="1"/>
      <c r="P236" s="1"/>
      <c r="Q236" s="1"/>
      <c r="R236" s="1"/>
      <c r="S236" s="1"/>
      <c r="T236" s="1"/>
      <c r="U236" s="1"/>
      <c r="V236" s="1"/>
      <c r="W236" s="1"/>
      <c r="X236" s="1"/>
      <c r="Y236" s="1"/>
      <c r="Z236" s="1"/>
      <c r="AA236" s="1"/>
      <c r="AB236" s="1"/>
      <c r="AC236" s="1"/>
      <c r="AD236" s="8"/>
      <c r="AE236" s="1"/>
      <c r="AF236" s="1"/>
      <c r="AG236" s="1"/>
      <c r="AH236" s="1"/>
      <c r="AI236" s="1"/>
      <c r="AJ236" s="11"/>
      <c r="AK236" s="11"/>
      <c r="AL236" s="11"/>
      <c r="AM236" s="11"/>
      <c r="AN236" s="11"/>
      <c r="AO236" s="11"/>
      <c r="AP236" s="6"/>
      <c r="AQ236" s="7"/>
      <c r="AR236" s="135"/>
      <c r="AS236" s="6"/>
      <c r="AT236" s="16"/>
      <c r="AU236" s="16"/>
      <c r="AV236" s="16"/>
      <c r="AW236" s="16"/>
      <c r="AX236" s="16"/>
      <c r="AY236" s="16"/>
      <c r="AZ236" s="16"/>
      <c r="BA236" s="10">
        <v>43823</v>
      </c>
      <c r="BB236" s="14"/>
      <c r="BC236" s="13"/>
    </row>
    <row r="237" spans="1:55" s="12" customFormat="1" x14ac:dyDescent="0.2">
      <c r="A237" s="18"/>
      <c r="B237" s="9"/>
      <c r="C237" s="8"/>
      <c r="D237" s="9"/>
      <c r="E237" s="8"/>
      <c r="F237" s="1"/>
      <c r="G237" s="1"/>
      <c r="H237" s="1"/>
      <c r="I237" s="1"/>
      <c r="J237" s="1"/>
      <c r="K237" s="1"/>
      <c r="L237" s="1"/>
      <c r="M237" s="1"/>
      <c r="N237" s="1"/>
      <c r="O237" s="1"/>
      <c r="P237" s="1"/>
      <c r="Q237" s="1"/>
      <c r="R237" s="1"/>
      <c r="S237" s="1"/>
      <c r="T237" s="1"/>
      <c r="U237" s="1"/>
      <c r="V237" s="1"/>
      <c r="W237" s="1"/>
      <c r="X237" s="1"/>
      <c r="Y237" s="1"/>
      <c r="Z237" s="1"/>
      <c r="AA237" s="1"/>
      <c r="AB237" s="1"/>
      <c r="AC237" s="1"/>
      <c r="AD237" s="8"/>
      <c r="AE237" s="1"/>
      <c r="AF237" s="1"/>
      <c r="AG237" s="1"/>
      <c r="AH237" s="1"/>
      <c r="AI237" s="1"/>
      <c r="AJ237" s="11"/>
      <c r="AK237" s="11"/>
      <c r="AL237" s="11"/>
      <c r="AM237" s="11"/>
      <c r="AN237" s="11"/>
      <c r="AO237" s="11"/>
      <c r="AP237" s="6"/>
      <c r="AQ237" s="7"/>
      <c r="AR237" s="135"/>
      <c r="AS237" s="6"/>
      <c r="AT237" s="16"/>
      <c r="AU237" s="16"/>
      <c r="AV237" s="16"/>
      <c r="AW237" s="16"/>
      <c r="AX237" s="16"/>
      <c r="AY237" s="16"/>
      <c r="AZ237" s="16"/>
      <c r="BA237" s="10">
        <v>43824</v>
      </c>
      <c r="BB237" s="14"/>
      <c r="BC237" s="13"/>
    </row>
    <row r="238" spans="1:55" s="12" customFormat="1" x14ac:dyDescent="0.2">
      <c r="A238" s="18"/>
      <c r="B238" s="9"/>
      <c r="C238" s="8"/>
      <c r="D238" s="9"/>
      <c r="E238" s="8"/>
      <c r="F238" s="1"/>
      <c r="G238" s="1"/>
      <c r="H238" s="1"/>
      <c r="I238" s="1"/>
      <c r="J238" s="1"/>
      <c r="K238" s="1"/>
      <c r="L238" s="1"/>
      <c r="M238" s="1"/>
      <c r="N238" s="1"/>
      <c r="O238" s="1"/>
      <c r="P238" s="1"/>
      <c r="Q238" s="1"/>
      <c r="R238" s="1"/>
      <c r="S238" s="1"/>
      <c r="T238" s="1"/>
      <c r="U238" s="1"/>
      <c r="V238" s="1"/>
      <c r="W238" s="1"/>
      <c r="X238" s="1"/>
      <c r="Y238" s="1"/>
      <c r="Z238" s="1"/>
      <c r="AA238" s="1"/>
      <c r="AB238" s="1"/>
      <c r="AC238" s="1"/>
      <c r="AD238" s="8"/>
      <c r="AE238" s="1"/>
      <c r="AF238" s="1"/>
      <c r="AG238" s="1"/>
      <c r="AH238" s="1"/>
      <c r="AI238" s="1"/>
      <c r="AJ238" s="11"/>
      <c r="AK238" s="11"/>
      <c r="AL238" s="11"/>
      <c r="AM238" s="11"/>
      <c r="AN238" s="11"/>
      <c r="AO238" s="11"/>
      <c r="AP238" s="6"/>
      <c r="AQ238" s="7"/>
      <c r="AR238" s="135"/>
      <c r="AS238" s="6"/>
      <c r="AT238" s="16"/>
      <c r="AU238" s="16"/>
      <c r="AV238" s="16"/>
      <c r="AW238" s="16"/>
      <c r="AX238" s="16"/>
      <c r="AY238" s="16"/>
      <c r="AZ238" s="16"/>
      <c r="BA238" s="10">
        <v>43825</v>
      </c>
      <c r="BB238" s="14"/>
      <c r="BC238" s="13"/>
    </row>
    <row r="239" spans="1:55" s="12" customFormat="1" x14ac:dyDescent="0.2">
      <c r="A239" s="18"/>
      <c r="B239" s="9"/>
      <c r="C239" s="8"/>
      <c r="D239" s="9"/>
      <c r="E239" s="8"/>
      <c r="F239" s="1"/>
      <c r="G239" s="1"/>
      <c r="H239" s="1"/>
      <c r="I239" s="1"/>
      <c r="J239" s="1"/>
      <c r="K239" s="1"/>
      <c r="L239" s="1"/>
      <c r="M239" s="1"/>
      <c r="N239" s="1"/>
      <c r="O239" s="1"/>
      <c r="P239" s="1"/>
      <c r="Q239" s="1"/>
      <c r="R239" s="1"/>
      <c r="S239" s="1"/>
      <c r="T239" s="1"/>
      <c r="U239" s="1"/>
      <c r="V239" s="1"/>
      <c r="W239" s="1"/>
      <c r="X239" s="1"/>
      <c r="Y239" s="1"/>
      <c r="Z239" s="1"/>
      <c r="AA239" s="1"/>
      <c r="AB239" s="1"/>
      <c r="AC239" s="1"/>
      <c r="AD239" s="8"/>
      <c r="AE239" s="1"/>
      <c r="AF239" s="1"/>
      <c r="AG239" s="1"/>
      <c r="AH239" s="1"/>
      <c r="AI239" s="1"/>
      <c r="AJ239" s="11"/>
      <c r="AK239" s="11"/>
      <c r="AL239" s="11"/>
      <c r="AM239" s="11"/>
      <c r="AN239" s="11"/>
      <c r="AO239" s="11"/>
      <c r="AP239" s="6"/>
      <c r="AQ239" s="7"/>
      <c r="AR239" s="135"/>
      <c r="AS239" s="6"/>
      <c r="AT239" s="16"/>
      <c r="AU239" s="16"/>
      <c r="AV239" s="16"/>
      <c r="AW239" s="16"/>
      <c r="AX239" s="16"/>
      <c r="AY239" s="16"/>
      <c r="AZ239" s="16"/>
      <c r="BA239" s="10">
        <v>43826</v>
      </c>
      <c r="BB239" s="14"/>
      <c r="BC239" s="13"/>
    </row>
    <row r="240" spans="1:55" s="12" customFormat="1" x14ac:dyDescent="0.2">
      <c r="A240" s="18"/>
      <c r="B240" s="9"/>
      <c r="C240" s="8"/>
      <c r="D240" s="9"/>
      <c r="E240" s="8"/>
      <c r="F240" s="1"/>
      <c r="G240" s="1"/>
      <c r="H240" s="1"/>
      <c r="I240" s="1"/>
      <c r="J240" s="1"/>
      <c r="K240" s="1"/>
      <c r="L240" s="1"/>
      <c r="M240" s="1"/>
      <c r="N240" s="1"/>
      <c r="O240" s="1"/>
      <c r="P240" s="1"/>
      <c r="Q240" s="1"/>
      <c r="R240" s="1"/>
      <c r="S240" s="1"/>
      <c r="T240" s="1"/>
      <c r="U240" s="1"/>
      <c r="V240" s="1"/>
      <c r="W240" s="1"/>
      <c r="X240" s="1"/>
      <c r="Y240" s="1"/>
      <c r="Z240" s="1"/>
      <c r="AA240" s="1"/>
      <c r="AB240" s="1"/>
      <c r="AC240" s="1"/>
      <c r="AD240" s="8"/>
      <c r="AE240" s="1"/>
      <c r="AF240" s="1"/>
      <c r="AG240" s="1"/>
      <c r="AH240" s="1"/>
      <c r="AI240" s="1"/>
      <c r="AJ240" s="11"/>
      <c r="AK240" s="11"/>
      <c r="AL240" s="11"/>
      <c r="AM240" s="11"/>
      <c r="AN240" s="11"/>
      <c r="AO240" s="11"/>
      <c r="AP240" s="6"/>
      <c r="AQ240" s="7"/>
      <c r="AR240" s="135"/>
      <c r="AS240" s="6"/>
      <c r="AT240" s="16"/>
      <c r="AU240" s="16"/>
      <c r="AV240" s="16"/>
      <c r="AW240" s="16"/>
      <c r="AX240" s="16"/>
      <c r="AY240" s="16"/>
      <c r="AZ240" s="16"/>
      <c r="BA240" s="10">
        <v>43827</v>
      </c>
      <c r="BB240" s="14"/>
      <c r="BC240" s="13"/>
    </row>
    <row r="241" spans="1:55" s="12" customFormat="1" x14ac:dyDescent="0.2">
      <c r="A241" s="18"/>
      <c r="B241" s="9"/>
      <c r="C241" s="8"/>
      <c r="D241" s="9"/>
      <c r="E241" s="8"/>
      <c r="F241" s="1"/>
      <c r="G241" s="1"/>
      <c r="H241" s="1"/>
      <c r="I241" s="1"/>
      <c r="J241" s="1"/>
      <c r="K241" s="1"/>
      <c r="L241" s="1"/>
      <c r="M241" s="1"/>
      <c r="N241" s="1"/>
      <c r="O241" s="1"/>
      <c r="P241" s="1"/>
      <c r="Q241" s="1"/>
      <c r="R241" s="1"/>
      <c r="S241" s="1"/>
      <c r="T241" s="1"/>
      <c r="U241" s="1"/>
      <c r="V241" s="1"/>
      <c r="W241" s="1"/>
      <c r="X241" s="1"/>
      <c r="Y241" s="1"/>
      <c r="Z241" s="1"/>
      <c r="AA241" s="1"/>
      <c r="AB241" s="1"/>
      <c r="AC241" s="1"/>
      <c r="AD241" s="8"/>
      <c r="AE241" s="1"/>
      <c r="AF241" s="1"/>
      <c r="AG241" s="1"/>
      <c r="AH241" s="1"/>
      <c r="AI241" s="1"/>
      <c r="AJ241" s="11"/>
      <c r="AK241" s="11"/>
      <c r="AL241" s="11"/>
      <c r="AM241" s="11"/>
      <c r="AN241" s="11"/>
      <c r="AO241" s="11"/>
      <c r="AP241" s="6"/>
      <c r="AQ241" s="7"/>
      <c r="AR241" s="135"/>
      <c r="AS241" s="6"/>
      <c r="AT241" s="16"/>
      <c r="AU241" s="16"/>
      <c r="AV241" s="16"/>
      <c r="AW241" s="16"/>
      <c r="AX241" s="16"/>
      <c r="AY241" s="16"/>
      <c r="AZ241" s="16"/>
      <c r="BA241" s="10">
        <v>43828</v>
      </c>
      <c r="BB241" s="14"/>
      <c r="BC241" s="13"/>
    </row>
    <row r="242" spans="1:55" s="12" customFormat="1" x14ac:dyDescent="0.2">
      <c r="A242" s="18"/>
      <c r="B242" s="9"/>
      <c r="C242" s="8"/>
      <c r="D242" s="9"/>
      <c r="E242" s="8"/>
      <c r="F242" s="1"/>
      <c r="G242" s="1"/>
      <c r="H242" s="1"/>
      <c r="I242" s="1"/>
      <c r="J242" s="1"/>
      <c r="K242" s="1"/>
      <c r="L242" s="1"/>
      <c r="M242" s="1"/>
      <c r="N242" s="1"/>
      <c r="O242" s="1"/>
      <c r="P242" s="1"/>
      <c r="Q242" s="1"/>
      <c r="R242" s="1"/>
      <c r="S242" s="1"/>
      <c r="T242" s="1"/>
      <c r="U242" s="1"/>
      <c r="V242" s="1"/>
      <c r="W242" s="1"/>
      <c r="X242" s="1"/>
      <c r="Y242" s="1"/>
      <c r="Z242" s="1"/>
      <c r="AA242" s="1"/>
      <c r="AB242" s="1"/>
      <c r="AC242" s="1"/>
      <c r="AD242" s="8"/>
      <c r="AE242" s="1"/>
      <c r="AF242" s="1"/>
      <c r="AG242" s="1"/>
      <c r="AH242" s="1"/>
      <c r="AI242" s="1"/>
      <c r="AJ242" s="11"/>
      <c r="AK242" s="11"/>
      <c r="AL242" s="11"/>
      <c r="AM242" s="11"/>
      <c r="AN242" s="11"/>
      <c r="AO242" s="11"/>
      <c r="AP242" s="6"/>
      <c r="AQ242" s="7"/>
      <c r="AR242" s="135"/>
      <c r="AS242" s="6"/>
      <c r="AT242" s="16"/>
      <c r="AU242" s="16"/>
      <c r="AV242" s="16"/>
      <c r="AW242" s="16"/>
      <c r="AX242" s="16"/>
      <c r="AY242" s="16"/>
      <c r="AZ242" s="16"/>
      <c r="BA242" s="10">
        <v>43829</v>
      </c>
      <c r="BB242" s="14"/>
      <c r="BC242" s="13"/>
    </row>
    <row r="243" spans="1:55" s="12" customFormat="1" x14ac:dyDescent="0.2">
      <c r="A243" s="18"/>
      <c r="B243" s="9"/>
      <c r="C243" s="8"/>
      <c r="D243" s="9"/>
      <c r="E243" s="8"/>
      <c r="F243" s="1"/>
      <c r="G243" s="1"/>
      <c r="H243" s="1"/>
      <c r="I243" s="1"/>
      <c r="J243" s="1"/>
      <c r="K243" s="1"/>
      <c r="L243" s="1"/>
      <c r="M243" s="1"/>
      <c r="N243" s="1"/>
      <c r="O243" s="1"/>
      <c r="P243" s="1"/>
      <c r="Q243" s="1"/>
      <c r="R243" s="1"/>
      <c r="S243" s="1"/>
      <c r="T243" s="1"/>
      <c r="U243" s="1"/>
      <c r="V243" s="1"/>
      <c r="W243" s="1"/>
      <c r="X243" s="1"/>
      <c r="Y243" s="1"/>
      <c r="Z243" s="1"/>
      <c r="AA243" s="1"/>
      <c r="AB243" s="1"/>
      <c r="AC243" s="1"/>
      <c r="AD243" s="8"/>
      <c r="AE243" s="1"/>
      <c r="AF243" s="1"/>
      <c r="AG243" s="1"/>
      <c r="AH243" s="1"/>
      <c r="AI243" s="1"/>
      <c r="AJ243" s="11"/>
      <c r="AK243" s="11"/>
      <c r="AL243" s="11"/>
      <c r="AM243" s="11"/>
      <c r="AN243" s="11"/>
      <c r="AO243" s="11"/>
      <c r="AP243" s="6"/>
      <c r="AQ243" s="7"/>
      <c r="AR243" s="135"/>
      <c r="AS243" s="6"/>
      <c r="AT243" s="16"/>
      <c r="AU243" s="16"/>
      <c r="AV243" s="16"/>
      <c r="AW243" s="16"/>
      <c r="AX243" s="16"/>
      <c r="AY243" s="16"/>
      <c r="AZ243" s="16"/>
      <c r="BA243" s="10">
        <v>43830</v>
      </c>
      <c r="BB243" s="14"/>
      <c r="BC243" s="13"/>
    </row>
    <row r="244" spans="1:55" s="12" customFormat="1" x14ac:dyDescent="0.2">
      <c r="A244" s="18"/>
      <c r="B244" s="9"/>
      <c r="C244" s="8"/>
      <c r="D244" s="9"/>
      <c r="E244" s="8"/>
      <c r="F244" s="1"/>
      <c r="G244" s="1"/>
      <c r="H244" s="1"/>
      <c r="I244" s="1"/>
      <c r="J244" s="1"/>
      <c r="K244" s="1"/>
      <c r="L244" s="1"/>
      <c r="M244" s="1"/>
      <c r="N244" s="1"/>
      <c r="O244" s="1"/>
      <c r="P244" s="1"/>
      <c r="Q244" s="1"/>
      <c r="R244" s="1"/>
      <c r="S244" s="1"/>
      <c r="T244" s="1"/>
      <c r="U244" s="1"/>
      <c r="V244" s="1"/>
      <c r="W244" s="1"/>
      <c r="X244" s="1"/>
      <c r="Y244" s="1"/>
      <c r="Z244" s="1"/>
      <c r="AA244" s="1"/>
      <c r="AB244" s="1"/>
      <c r="AC244" s="1"/>
      <c r="AD244" s="8"/>
      <c r="AE244" s="1"/>
      <c r="AF244" s="1"/>
      <c r="AG244" s="1"/>
      <c r="AH244" s="1"/>
      <c r="AI244" s="1"/>
      <c r="AJ244" s="11"/>
      <c r="AK244" s="11"/>
      <c r="AL244" s="11"/>
      <c r="AM244" s="11"/>
      <c r="AN244" s="11"/>
      <c r="AO244" s="11"/>
      <c r="AP244" s="6"/>
      <c r="AQ244" s="7"/>
      <c r="AR244" s="135"/>
      <c r="AS244" s="6"/>
      <c r="AT244" s="16"/>
      <c r="AU244" s="16"/>
      <c r="AV244" s="16"/>
      <c r="AW244" s="16"/>
      <c r="AX244" s="16"/>
      <c r="AY244" s="16"/>
      <c r="AZ244" s="16"/>
      <c r="BA244" s="10">
        <v>43831</v>
      </c>
      <c r="BB244" s="14"/>
      <c r="BC244" s="13"/>
    </row>
    <row r="245" spans="1:55" s="12" customFormat="1" x14ac:dyDescent="0.2">
      <c r="A245" s="18"/>
      <c r="B245" s="9"/>
      <c r="C245" s="8"/>
      <c r="D245" s="9"/>
      <c r="E245" s="8"/>
      <c r="F245" s="1"/>
      <c r="G245" s="1"/>
      <c r="H245" s="1"/>
      <c r="I245" s="1"/>
      <c r="J245" s="1"/>
      <c r="K245" s="1"/>
      <c r="L245" s="1"/>
      <c r="M245" s="1"/>
      <c r="N245" s="1"/>
      <c r="O245" s="1"/>
      <c r="P245" s="1"/>
      <c r="Q245" s="1"/>
      <c r="R245" s="1"/>
      <c r="S245" s="1"/>
      <c r="T245" s="1"/>
      <c r="U245" s="1"/>
      <c r="V245" s="1"/>
      <c r="W245" s="1"/>
      <c r="X245" s="1"/>
      <c r="Y245" s="1"/>
      <c r="Z245" s="1"/>
      <c r="AA245" s="1"/>
      <c r="AB245" s="1"/>
      <c r="AC245" s="1"/>
      <c r="AD245" s="8"/>
      <c r="AE245" s="1"/>
      <c r="AF245" s="1"/>
      <c r="AG245" s="1"/>
      <c r="AH245" s="1"/>
      <c r="AI245" s="1"/>
      <c r="AJ245" s="11"/>
      <c r="AK245" s="11"/>
      <c r="AL245" s="11"/>
      <c r="AM245" s="11"/>
      <c r="AN245" s="11"/>
      <c r="AO245" s="11"/>
      <c r="AP245" s="6"/>
      <c r="AQ245" s="7"/>
      <c r="AR245" s="135"/>
      <c r="AS245" s="6"/>
      <c r="AT245" s="16"/>
      <c r="AU245" s="16"/>
      <c r="AV245" s="16"/>
      <c r="AW245" s="16"/>
      <c r="AX245" s="16"/>
      <c r="AY245" s="16"/>
      <c r="AZ245" s="16"/>
      <c r="BA245" s="10">
        <v>43832</v>
      </c>
      <c r="BB245" s="14"/>
      <c r="BC245" s="13"/>
    </row>
    <row r="246" spans="1:55" s="12" customFormat="1" x14ac:dyDescent="0.2">
      <c r="A246" s="18"/>
      <c r="B246" s="9"/>
      <c r="C246" s="8"/>
      <c r="D246" s="9"/>
      <c r="E246" s="8"/>
      <c r="F246" s="1"/>
      <c r="G246" s="1"/>
      <c r="H246" s="1"/>
      <c r="I246" s="1"/>
      <c r="J246" s="1"/>
      <c r="K246" s="1"/>
      <c r="L246" s="1"/>
      <c r="M246" s="1"/>
      <c r="N246" s="1"/>
      <c r="O246" s="1"/>
      <c r="P246" s="1"/>
      <c r="Q246" s="1"/>
      <c r="R246" s="1"/>
      <c r="S246" s="1"/>
      <c r="T246" s="1"/>
      <c r="U246" s="1"/>
      <c r="V246" s="1"/>
      <c r="W246" s="1"/>
      <c r="X246" s="1"/>
      <c r="Y246" s="1"/>
      <c r="Z246" s="1"/>
      <c r="AA246" s="1"/>
      <c r="AB246" s="1"/>
      <c r="AC246" s="1"/>
      <c r="AD246" s="8"/>
      <c r="AE246" s="1"/>
      <c r="AF246" s="1"/>
      <c r="AG246" s="1"/>
      <c r="AH246" s="1"/>
      <c r="AI246" s="1"/>
      <c r="AJ246" s="11"/>
      <c r="AK246" s="11"/>
      <c r="AL246" s="11"/>
      <c r="AM246" s="11"/>
      <c r="AN246" s="11"/>
      <c r="AO246" s="11"/>
      <c r="AP246" s="6"/>
      <c r="AQ246" s="7"/>
      <c r="AR246" s="135"/>
      <c r="AS246" s="6"/>
      <c r="AT246" s="16"/>
      <c r="AU246" s="16"/>
      <c r="AV246" s="16"/>
      <c r="AW246" s="16"/>
      <c r="AX246" s="16"/>
      <c r="AY246" s="16"/>
      <c r="AZ246" s="16"/>
      <c r="BA246" s="10">
        <v>43833</v>
      </c>
      <c r="BB246" s="14"/>
      <c r="BC246" s="13"/>
    </row>
    <row r="247" spans="1:55" s="12" customFormat="1" x14ac:dyDescent="0.2">
      <c r="A247" s="18"/>
      <c r="B247" s="9"/>
      <c r="C247" s="8"/>
      <c r="D247" s="9"/>
      <c r="E247" s="8"/>
      <c r="F247" s="1"/>
      <c r="G247" s="1"/>
      <c r="H247" s="1"/>
      <c r="I247" s="1"/>
      <c r="J247" s="1"/>
      <c r="K247" s="1"/>
      <c r="L247" s="1"/>
      <c r="M247" s="1"/>
      <c r="N247" s="1"/>
      <c r="O247" s="1"/>
      <c r="P247" s="1"/>
      <c r="Q247" s="1"/>
      <c r="R247" s="1"/>
      <c r="S247" s="1"/>
      <c r="T247" s="1"/>
      <c r="U247" s="1"/>
      <c r="V247" s="1"/>
      <c r="W247" s="1"/>
      <c r="X247" s="1"/>
      <c r="Y247" s="1"/>
      <c r="Z247" s="1"/>
      <c r="AA247" s="1"/>
      <c r="AB247" s="1"/>
      <c r="AC247" s="1"/>
      <c r="AD247" s="8"/>
      <c r="AE247" s="1"/>
      <c r="AF247" s="1"/>
      <c r="AG247" s="1"/>
      <c r="AH247" s="1"/>
      <c r="AI247" s="1"/>
      <c r="AJ247" s="11"/>
      <c r="AK247" s="11"/>
      <c r="AL247" s="11"/>
      <c r="AM247" s="11"/>
      <c r="AN247" s="11"/>
      <c r="AO247" s="11"/>
      <c r="AP247" s="6"/>
      <c r="AQ247" s="7"/>
      <c r="AR247" s="135"/>
      <c r="AS247" s="6"/>
      <c r="AT247" s="16"/>
      <c r="AU247" s="16"/>
      <c r="AV247" s="16"/>
      <c r="AW247" s="16"/>
      <c r="AX247" s="16"/>
      <c r="AY247" s="16"/>
      <c r="AZ247" s="16"/>
      <c r="BA247" s="10">
        <v>43834</v>
      </c>
      <c r="BB247" s="14"/>
      <c r="BC247" s="13"/>
    </row>
    <row r="248" spans="1:55" s="12" customFormat="1" x14ac:dyDescent="0.2">
      <c r="A248" s="18"/>
      <c r="B248" s="9"/>
      <c r="C248" s="8"/>
      <c r="D248" s="9"/>
      <c r="E248" s="8"/>
      <c r="F248" s="1"/>
      <c r="G248" s="1"/>
      <c r="H248" s="1"/>
      <c r="I248" s="1"/>
      <c r="J248" s="1"/>
      <c r="K248" s="1"/>
      <c r="L248" s="1"/>
      <c r="M248" s="1"/>
      <c r="N248" s="1"/>
      <c r="O248" s="1"/>
      <c r="P248" s="1"/>
      <c r="Q248" s="1"/>
      <c r="R248" s="1"/>
      <c r="S248" s="1"/>
      <c r="T248" s="1"/>
      <c r="U248" s="1"/>
      <c r="V248" s="1"/>
      <c r="W248" s="1"/>
      <c r="X248" s="1"/>
      <c r="Y248" s="1"/>
      <c r="Z248" s="1"/>
      <c r="AA248" s="1"/>
      <c r="AB248" s="1"/>
      <c r="AC248" s="1"/>
      <c r="AD248" s="8"/>
      <c r="AE248" s="1"/>
      <c r="AF248" s="1"/>
      <c r="AG248" s="1"/>
      <c r="AH248" s="1"/>
      <c r="AI248" s="1"/>
      <c r="AJ248" s="11"/>
      <c r="AK248" s="11"/>
      <c r="AL248" s="11"/>
      <c r="AM248" s="11"/>
      <c r="AN248" s="11"/>
      <c r="AO248" s="11"/>
      <c r="AP248" s="6"/>
      <c r="AQ248" s="7"/>
      <c r="AR248" s="135"/>
      <c r="AS248" s="6"/>
      <c r="AT248" s="16"/>
      <c r="AU248" s="16"/>
      <c r="AV248" s="16"/>
      <c r="AW248" s="16"/>
      <c r="AX248" s="16"/>
      <c r="AY248" s="16"/>
      <c r="AZ248" s="16"/>
      <c r="BA248" s="10">
        <v>43835</v>
      </c>
      <c r="BB248" s="14"/>
      <c r="BC248" s="13"/>
    </row>
    <row r="249" spans="1:55" s="12" customFormat="1" x14ac:dyDescent="0.2">
      <c r="A249" s="18"/>
      <c r="B249" s="9"/>
      <c r="C249" s="8"/>
      <c r="D249" s="9"/>
      <c r="E249" s="8"/>
      <c r="F249" s="1"/>
      <c r="G249" s="1"/>
      <c r="H249" s="1"/>
      <c r="I249" s="1"/>
      <c r="J249" s="1"/>
      <c r="K249" s="1"/>
      <c r="L249" s="1"/>
      <c r="M249" s="1"/>
      <c r="N249" s="1"/>
      <c r="O249" s="1"/>
      <c r="P249" s="1"/>
      <c r="Q249" s="1"/>
      <c r="R249" s="1"/>
      <c r="S249" s="1"/>
      <c r="T249" s="1"/>
      <c r="U249" s="1"/>
      <c r="V249" s="1"/>
      <c r="W249" s="1"/>
      <c r="X249" s="1"/>
      <c r="Y249" s="1"/>
      <c r="Z249" s="1"/>
      <c r="AA249" s="1"/>
      <c r="AB249" s="1"/>
      <c r="AC249" s="1"/>
      <c r="AD249" s="8"/>
      <c r="AE249" s="1"/>
      <c r="AF249" s="1"/>
      <c r="AG249" s="1"/>
      <c r="AH249" s="1"/>
      <c r="AI249" s="1"/>
      <c r="AJ249" s="11"/>
      <c r="AK249" s="11"/>
      <c r="AL249" s="11"/>
      <c r="AM249" s="11"/>
      <c r="AN249" s="11"/>
      <c r="AO249" s="11"/>
      <c r="AP249" s="6"/>
      <c r="AQ249" s="7"/>
      <c r="AR249" s="135"/>
      <c r="AS249" s="6"/>
      <c r="AT249" s="16"/>
      <c r="AU249" s="16"/>
      <c r="AV249" s="16"/>
      <c r="AW249" s="16"/>
      <c r="AX249" s="16"/>
      <c r="AY249" s="16"/>
      <c r="AZ249" s="16"/>
      <c r="BA249" s="10">
        <v>43836</v>
      </c>
      <c r="BB249" s="14"/>
      <c r="BC249" s="13"/>
    </row>
    <row r="250" spans="1:55" s="12" customFormat="1" x14ac:dyDescent="0.2">
      <c r="A250" s="18"/>
      <c r="B250" s="9"/>
      <c r="C250" s="8"/>
      <c r="D250" s="9"/>
      <c r="E250" s="8"/>
      <c r="F250" s="1"/>
      <c r="G250" s="1"/>
      <c r="H250" s="1"/>
      <c r="I250" s="1"/>
      <c r="J250" s="1"/>
      <c r="K250" s="1"/>
      <c r="L250" s="1"/>
      <c r="M250" s="1"/>
      <c r="N250" s="1"/>
      <c r="O250" s="1"/>
      <c r="P250" s="1"/>
      <c r="Q250" s="1"/>
      <c r="R250" s="1"/>
      <c r="S250" s="1"/>
      <c r="T250" s="1"/>
      <c r="U250" s="1"/>
      <c r="V250" s="1"/>
      <c r="W250" s="1"/>
      <c r="X250" s="1"/>
      <c r="Y250" s="1"/>
      <c r="Z250" s="1"/>
      <c r="AA250" s="1"/>
      <c r="AB250" s="1"/>
      <c r="AC250" s="1"/>
      <c r="AD250" s="8"/>
      <c r="AE250" s="1"/>
      <c r="AF250" s="1"/>
      <c r="AG250" s="1"/>
      <c r="AH250" s="1"/>
      <c r="AI250" s="1"/>
      <c r="AJ250" s="11"/>
      <c r="AK250" s="11"/>
      <c r="AL250" s="11"/>
      <c r="AM250" s="11"/>
      <c r="AN250" s="11"/>
      <c r="AO250" s="11"/>
      <c r="AP250" s="6"/>
      <c r="AQ250" s="7"/>
      <c r="AR250" s="135"/>
      <c r="AS250" s="6"/>
      <c r="AT250" s="16"/>
      <c r="AU250" s="16"/>
      <c r="AV250" s="16"/>
      <c r="AW250" s="16"/>
      <c r="AX250" s="16"/>
      <c r="AY250" s="16"/>
      <c r="AZ250" s="16"/>
      <c r="BA250" s="10">
        <v>43837</v>
      </c>
      <c r="BB250" s="14"/>
      <c r="BC250" s="13"/>
    </row>
    <row r="251" spans="1:55" s="12" customFormat="1" x14ac:dyDescent="0.2">
      <c r="A251" s="18"/>
      <c r="B251" s="9"/>
      <c r="C251" s="8"/>
      <c r="D251" s="9"/>
      <c r="E251" s="8"/>
      <c r="F251" s="1"/>
      <c r="G251" s="1"/>
      <c r="H251" s="1"/>
      <c r="I251" s="1"/>
      <c r="J251" s="1"/>
      <c r="K251" s="1"/>
      <c r="L251" s="1"/>
      <c r="M251" s="1"/>
      <c r="N251" s="1"/>
      <c r="O251" s="1"/>
      <c r="P251" s="1"/>
      <c r="Q251" s="1"/>
      <c r="R251" s="1"/>
      <c r="S251" s="1"/>
      <c r="T251" s="1"/>
      <c r="U251" s="1"/>
      <c r="V251" s="1"/>
      <c r="W251" s="1"/>
      <c r="X251" s="1"/>
      <c r="Y251" s="1"/>
      <c r="Z251" s="1"/>
      <c r="AA251" s="1"/>
      <c r="AB251" s="1"/>
      <c r="AC251" s="1"/>
      <c r="AD251" s="8"/>
      <c r="AE251" s="1"/>
      <c r="AF251" s="1"/>
      <c r="AG251" s="1"/>
      <c r="AH251" s="1"/>
      <c r="AI251" s="1"/>
      <c r="AJ251" s="11"/>
      <c r="AK251" s="11"/>
      <c r="AL251" s="11"/>
      <c r="AM251" s="11"/>
      <c r="AN251" s="11"/>
      <c r="AO251" s="11"/>
      <c r="AP251" s="6"/>
      <c r="AQ251" s="7"/>
      <c r="AR251" s="135"/>
      <c r="AS251" s="6"/>
      <c r="AT251" s="16"/>
      <c r="AU251" s="16"/>
      <c r="AV251" s="16"/>
      <c r="AW251" s="16"/>
      <c r="AX251" s="16"/>
      <c r="AY251" s="16"/>
      <c r="AZ251" s="16"/>
      <c r="BA251" s="10">
        <v>43838</v>
      </c>
      <c r="BB251" s="14"/>
      <c r="BC251" s="13"/>
    </row>
    <row r="252" spans="1:55" s="12" customFormat="1" x14ac:dyDescent="0.2">
      <c r="A252" s="18"/>
      <c r="B252" s="9"/>
      <c r="C252" s="8"/>
      <c r="D252" s="9"/>
      <c r="E252" s="8"/>
      <c r="F252" s="1"/>
      <c r="G252" s="1"/>
      <c r="H252" s="1"/>
      <c r="I252" s="1"/>
      <c r="J252" s="1"/>
      <c r="K252" s="1"/>
      <c r="L252" s="1"/>
      <c r="M252" s="1"/>
      <c r="N252" s="1"/>
      <c r="O252" s="1"/>
      <c r="P252" s="1"/>
      <c r="Q252" s="1"/>
      <c r="R252" s="1"/>
      <c r="S252" s="1"/>
      <c r="T252" s="1"/>
      <c r="U252" s="1"/>
      <c r="V252" s="1"/>
      <c r="W252" s="1"/>
      <c r="X252" s="1"/>
      <c r="Y252" s="1"/>
      <c r="Z252" s="1"/>
      <c r="AA252" s="1"/>
      <c r="AB252" s="1"/>
      <c r="AC252" s="1"/>
      <c r="AD252" s="8"/>
      <c r="AE252" s="1"/>
      <c r="AF252" s="1"/>
      <c r="AG252" s="1"/>
      <c r="AH252" s="1"/>
      <c r="AI252" s="1"/>
      <c r="AJ252" s="11"/>
      <c r="AK252" s="11"/>
      <c r="AL252" s="11"/>
      <c r="AM252" s="11"/>
      <c r="AN252" s="11"/>
      <c r="AO252" s="11"/>
      <c r="AP252" s="6"/>
      <c r="AQ252" s="7"/>
      <c r="AR252" s="135"/>
      <c r="AS252" s="6"/>
      <c r="AT252" s="16"/>
      <c r="AU252" s="16"/>
      <c r="AV252" s="16"/>
      <c r="AW252" s="16"/>
      <c r="AX252" s="16"/>
      <c r="AY252" s="16"/>
      <c r="AZ252" s="16"/>
      <c r="BA252" s="10">
        <v>43839</v>
      </c>
      <c r="BB252" s="14"/>
      <c r="BC252" s="13"/>
    </row>
    <row r="253" spans="1:55" s="12" customFormat="1" x14ac:dyDescent="0.2">
      <c r="A253" s="18"/>
      <c r="B253" s="9"/>
      <c r="C253" s="8"/>
      <c r="D253" s="9"/>
      <c r="E253" s="8"/>
      <c r="F253" s="1"/>
      <c r="G253" s="1"/>
      <c r="H253" s="1"/>
      <c r="I253" s="1"/>
      <c r="J253" s="1"/>
      <c r="K253" s="1"/>
      <c r="L253" s="1"/>
      <c r="M253" s="1"/>
      <c r="N253" s="1"/>
      <c r="O253" s="1"/>
      <c r="P253" s="1"/>
      <c r="Q253" s="1"/>
      <c r="R253" s="1"/>
      <c r="S253" s="1"/>
      <c r="T253" s="1"/>
      <c r="U253" s="1"/>
      <c r="V253" s="1"/>
      <c r="W253" s="1"/>
      <c r="X253" s="1"/>
      <c r="Y253" s="1"/>
      <c r="Z253" s="1"/>
      <c r="AA253" s="1"/>
      <c r="AB253" s="1"/>
      <c r="AC253" s="1"/>
      <c r="AD253" s="8"/>
      <c r="AE253" s="1"/>
      <c r="AF253" s="1"/>
      <c r="AG253" s="1"/>
      <c r="AH253" s="1"/>
      <c r="AI253" s="1"/>
      <c r="AJ253" s="11"/>
      <c r="AK253" s="11"/>
      <c r="AL253" s="11"/>
      <c r="AM253" s="11"/>
      <c r="AN253" s="11"/>
      <c r="AO253" s="11"/>
      <c r="AP253" s="6"/>
      <c r="AQ253" s="7"/>
      <c r="AR253" s="135"/>
      <c r="AS253" s="6"/>
      <c r="AT253" s="16"/>
      <c r="AU253" s="16"/>
      <c r="AV253" s="16"/>
      <c r="AW253" s="16"/>
      <c r="AX253" s="16"/>
      <c r="AY253" s="16"/>
      <c r="AZ253" s="16"/>
      <c r="BA253" s="10">
        <v>43840</v>
      </c>
      <c r="BB253" s="14"/>
      <c r="BC253" s="13"/>
    </row>
    <row r="254" spans="1:55" s="12" customFormat="1" x14ac:dyDescent="0.2">
      <c r="A254" s="18"/>
      <c r="B254" s="9"/>
      <c r="C254" s="8"/>
      <c r="D254" s="9"/>
      <c r="E254" s="8"/>
      <c r="F254" s="1"/>
      <c r="G254" s="1"/>
      <c r="H254" s="1"/>
      <c r="I254" s="1"/>
      <c r="J254" s="1"/>
      <c r="K254" s="1"/>
      <c r="L254" s="1"/>
      <c r="M254" s="1"/>
      <c r="N254" s="1"/>
      <c r="O254" s="1"/>
      <c r="P254" s="1"/>
      <c r="Q254" s="1"/>
      <c r="R254" s="1"/>
      <c r="S254" s="1"/>
      <c r="T254" s="1"/>
      <c r="U254" s="1"/>
      <c r="V254" s="1"/>
      <c r="W254" s="1"/>
      <c r="X254" s="1"/>
      <c r="Y254" s="1"/>
      <c r="Z254" s="1"/>
      <c r="AA254" s="1"/>
      <c r="AB254" s="1"/>
      <c r="AC254" s="1"/>
      <c r="AD254" s="8"/>
      <c r="AE254" s="1"/>
      <c r="AF254" s="1"/>
      <c r="AG254" s="1"/>
      <c r="AH254" s="1"/>
      <c r="AI254" s="1"/>
      <c r="AJ254" s="11"/>
      <c r="AK254" s="11"/>
      <c r="AL254" s="11"/>
      <c r="AM254" s="11"/>
      <c r="AN254" s="11"/>
      <c r="AO254" s="11"/>
      <c r="AP254" s="6"/>
      <c r="AQ254" s="7"/>
      <c r="AR254" s="135"/>
      <c r="AS254" s="6"/>
      <c r="AT254" s="16"/>
      <c r="AU254" s="16"/>
      <c r="AV254" s="16"/>
      <c r="AW254" s="16"/>
      <c r="AX254" s="16"/>
      <c r="AY254" s="16"/>
      <c r="AZ254" s="16"/>
      <c r="BA254" s="10">
        <v>43841</v>
      </c>
      <c r="BB254" s="14"/>
      <c r="BC254" s="13"/>
    </row>
    <row r="255" spans="1:55" s="12" customFormat="1" x14ac:dyDescent="0.2">
      <c r="A255" s="18"/>
      <c r="B255" s="9"/>
      <c r="C255" s="8"/>
      <c r="D255" s="9"/>
      <c r="E255" s="8"/>
      <c r="F255" s="1"/>
      <c r="G255" s="1"/>
      <c r="H255" s="1"/>
      <c r="I255" s="1"/>
      <c r="J255" s="1"/>
      <c r="K255" s="1"/>
      <c r="L255" s="1"/>
      <c r="M255" s="1"/>
      <c r="N255" s="1"/>
      <c r="O255" s="1"/>
      <c r="P255" s="1"/>
      <c r="Q255" s="1"/>
      <c r="R255" s="1"/>
      <c r="S255" s="1"/>
      <c r="T255" s="1"/>
      <c r="U255" s="1"/>
      <c r="V255" s="1"/>
      <c r="W255" s="1"/>
      <c r="X255" s="1"/>
      <c r="Y255" s="1"/>
      <c r="Z255" s="1"/>
      <c r="AA255" s="1"/>
      <c r="AB255" s="1"/>
      <c r="AC255" s="1"/>
      <c r="AD255" s="8"/>
      <c r="AE255" s="1"/>
      <c r="AF255" s="1"/>
      <c r="AG255" s="1"/>
      <c r="AH255" s="1"/>
      <c r="AI255" s="1"/>
      <c r="AJ255" s="11"/>
      <c r="AK255" s="11"/>
      <c r="AL255" s="11"/>
      <c r="AM255" s="11"/>
      <c r="AN255" s="11"/>
      <c r="AO255" s="11"/>
      <c r="AP255" s="6"/>
      <c r="AQ255" s="7"/>
      <c r="AR255" s="135"/>
      <c r="AS255" s="6"/>
      <c r="AT255" s="16"/>
      <c r="AU255" s="16"/>
      <c r="AV255" s="16"/>
      <c r="AW255" s="16"/>
      <c r="AX255" s="16"/>
      <c r="AY255" s="16"/>
      <c r="AZ255" s="16"/>
      <c r="BA255" s="10">
        <v>43842</v>
      </c>
      <c r="BB255" s="14"/>
      <c r="BC255" s="13"/>
    </row>
    <row r="256" spans="1:55" s="12" customFormat="1" x14ac:dyDescent="0.2">
      <c r="A256" s="18"/>
      <c r="B256" s="9"/>
      <c r="C256" s="8"/>
      <c r="D256" s="9"/>
      <c r="E256" s="8"/>
      <c r="F256" s="1"/>
      <c r="G256" s="1"/>
      <c r="H256" s="1"/>
      <c r="I256" s="1"/>
      <c r="J256" s="1"/>
      <c r="K256" s="1"/>
      <c r="L256" s="1"/>
      <c r="M256" s="1"/>
      <c r="N256" s="1"/>
      <c r="O256" s="1"/>
      <c r="P256" s="1"/>
      <c r="Q256" s="1"/>
      <c r="R256" s="1"/>
      <c r="S256" s="1"/>
      <c r="T256" s="1"/>
      <c r="U256" s="1"/>
      <c r="V256" s="1"/>
      <c r="W256" s="1"/>
      <c r="X256" s="1"/>
      <c r="Y256" s="1"/>
      <c r="Z256" s="1"/>
      <c r="AA256" s="1"/>
      <c r="AB256" s="1"/>
      <c r="AC256" s="1"/>
      <c r="AD256" s="8"/>
      <c r="AE256" s="1"/>
      <c r="AF256" s="1"/>
      <c r="AG256" s="1"/>
      <c r="AH256" s="1"/>
      <c r="AI256" s="1"/>
      <c r="AJ256" s="11"/>
      <c r="AK256" s="11"/>
      <c r="AL256" s="11"/>
      <c r="AM256" s="11"/>
      <c r="AN256" s="11"/>
      <c r="AO256" s="11"/>
      <c r="AP256" s="6"/>
      <c r="AQ256" s="7"/>
      <c r="AR256" s="135"/>
      <c r="AS256" s="6"/>
      <c r="AT256" s="16"/>
      <c r="AU256" s="16"/>
      <c r="AV256" s="16"/>
      <c r="AW256" s="16"/>
      <c r="AX256" s="16"/>
      <c r="AY256" s="16"/>
      <c r="AZ256" s="16"/>
      <c r="BA256" s="10">
        <v>43843</v>
      </c>
      <c r="BB256" s="14"/>
      <c r="BC256" s="13"/>
    </row>
    <row r="257" spans="1:55" s="12" customFormat="1" x14ac:dyDescent="0.2">
      <c r="A257" s="18"/>
      <c r="B257" s="9"/>
      <c r="C257" s="8"/>
      <c r="D257" s="9"/>
      <c r="E257" s="8"/>
      <c r="F257" s="1"/>
      <c r="G257" s="1"/>
      <c r="H257" s="1"/>
      <c r="I257" s="1"/>
      <c r="J257" s="1"/>
      <c r="K257" s="1"/>
      <c r="L257" s="1"/>
      <c r="M257" s="1"/>
      <c r="N257" s="1"/>
      <c r="O257" s="1"/>
      <c r="P257" s="1"/>
      <c r="Q257" s="1"/>
      <c r="R257" s="1"/>
      <c r="S257" s="1"/>
      <c r="T257" s="1"/>
      <c r="U257" s="1"/>
      <c r="V257" s="1"/>
      <c r="W257" s="1"/>
      <c r="X257" s="1"/>
      <c r="Y257" s="1"/>
      <c r="Z257" s="1"/>
      <c r="AA257" s="1"/>
      <c r="AB257" s="1"/>
      <c r="AC257" s="1"/>
      <c r="AD257" s="8"/>
      <c r="AE257" s="1"/>
      <c r="AF257" s="1"/>
      <c r="AG257" s="1"/>
      <c r="AH257" s="1"/>
      <c r="AI257" s="1"/>
      <c r="AJ257" s="11"/>
      <c r="AK257" s="11"/>
      <c r="AL257" s="11"/>
      <c r="AM257" s="11"/>
      <c r="AN257" s="11"/>
      <c r="AO257" s="11"/>
      <c r="AP257" s="6"/>
      <c r="AQ257" s="7"/>
      <c r="AR257" s="135"/>
      <c r="AS257" s="6"/>
      <c r="AT257" s="16"/>
      <c r="AU257" s="16"/>
      <c r="AV257" s="16"/>
      <c r="AW257" s="16"/>
      <c r="AX257" s="16"/>
      <c r="AY257" s="16"/>
      <c r="AZ257" s="16"/>
      <c r="BA257" s="10">
        <v>43844</v>
      </c>
      <c r="BB257" s="14"/>
      <c r="BC257" s="13"/>
    </row>
    <row r="258" spans="1:55" s="12" customFormat="1" x14ac:dyDescent="0.2">
      <c r="A258" s="18"/>
      <c r="B258" s="9"/>
      <c r="C258" s="8"/>
      <c r="D258" s="9"/>
      <c r="E258" s="8"/>
      <c r="F258" s="1"/>
      <c r="G258" s="1"/>
      <c r="H258" s="1"/>
      <c r="I258" s="1"/>
      <c r="J258" s="1"/>
      <c r="K258" s="1"/>
      <c r="L258" s="1"/>
      <c r="M258" s="1"/>
      <c r="N258" s="1"/>
      <c r="O258" s="1"/>
      <c r="P258" s="1"/>
      <c r="Q258" s="1"/>
      <c r="R258" s="1"/>
      <c r="S258" s="1"/>
      <c r="T258" s="1"/>
      <c r="U258" s="1"/>
      <c r="V258" s="1"/>
      <c r="W258" s="1"/>
      <c r="X258" s="1"/>
      <c r="Y258" s="1"/>
      <c r="Z258" s="1"/>
      <c r="AA258" s="1"/>
      <c r="AB258" s="1"/>
      <c r="AC258" s="1"/>
      <c r="AD258" s="8"/>
      <c r="AE258" s="1"/>
      <c r="AF258" s="1"/>
      <c r="AG258" s="1"/>
      <c r="AH258" s="1"/>
      <c r="AI258" s="1"/>
      <c r="AJ258" s="11"/>
      <c r="AK258" s="11"/>
      <c r="AL258" s="11"/>
      <c r="AM258" s="11"/>
      <c r="AN258" s="11"/>
      <c r="AO258" s="11"/>
      <c r="AP258" s="6"/>
      <c r="AQ258" s="7"/>
      <c r="AR258" s="135"/>
      <c r="AS258" s="6"/>
      <c r="AT258" s="16"/>
      <c r="AU258" s="16"/>
      <c r="AV258" s="16"/>
      <c r="AW258" s="16"/>
      <c r="AX258" s="16"/>
      <c r="AY258" s="16"/>
      <c r="AZ258" s="16"/>
      <c r="BA258" s="10">
        <v>43845</v>
      </c>
      <c r="BB258" s="14"/>
      <c r="BC258" s="13"/>
    </row>
    <row r="259" spans="1:55" s="12" customFormat="1" x14ac:dyDescent="0.2">
      <c r="A259" s="18"/>
      <c r="B259" s="9"/>
      <c r="C259" s="8"/>
      <c r="D259" s="9"/>
      <c r="E259" s="8"/>
      <c r="F259" s="1"/>
      <c r="G259" s="1"/>
      <c r="H259" s="1"/>
      <c r="I259" s="1"/>
      <c r="J259" s="1"/>
      <c r="K259" s="1"/>
      <c r="L259" s="1"/>
      <c r="M259" s="1"/>
      <c r="N259" s="1"/>
      <c r="O259" s="1"/>
      <c r="P259" s="1"/>
      <c r="Q259" s="1"/>
      <c r="R259" s="1"/>
      <c r="S259" s="1"/>
      <c r="T259" s="1"/>
      <c r="U259" s="1"/>
      <c r="V259" s="1"/>
      <c r="W259" s="1"/>
      <c r="X259" s="1"/>
      <c r="Y259" s="1"/>
      <c r="Z259" s="1"/>
      <c r="AA259" s="1"/>
      <c r="AB259" s="1"/>
      <c r="AC259" s="1"/>
      <c r="AD259" s="8"/>
      <c r="AE259" s="1"/>
      <c r="AF259" s="1"/>
      <c r="AG259" s="1"/>
      <c r="AH259" s="1"/>
      <c r="AI259" s="1"/>
      <c r="AJ259" s="11"/>
      <c r="AK259" s="11"/>
      <c r="AL259" s="11"/>
      <c r="AM259" s="11"/>
      <c r="AN259" s="11"/>
      <c r="AO259" s="11"/>
      <c r="AP259" s="6"/>
      <c r="AQ259" s="7"/>
      <c r="AR259" s="135"/>
      <c r="AS259" s="6"/>
      <c r="AT259" s="16"/>
      <c r="AU259" s="16"/>
      <c r="AV259" s="16"/>
      <c r="AW259" s="16"/>
      <c r="AX259" s="16"/>
      <c r="AY259" s="16"/>
      <c r="AZ259" s="16"/>
      <c r="BA259" s="10">
        <v>43846</v>
      </c>
      <c r="BB259" s="14"/>
      <c r="BC259" s="13"/>
    </row>
    <row r="260" spans="1:55" s="12" customFormat="1" x14ac:dyDescent="0.2">
      <c r="A260" s="18"/>
      <c r="B260" s="9"/>
      <c r="C260" s="8"/>
      <c r="D260" s="9"/>
      <c r="E260" s="8"/>
      <c r="F260" s="1"/>
      <c r="G260" s="1"/>
      <c r="H260" s="1"/>
      <c r="I260" s="1"/>
      <c r="J260" s="1"/>
      <c r="K260" s="1"/>
      <c r="L260" s="1"/>
      <c r="M260" s="1"/>
      <c r="N260" s="1"/>
      <c r="O260" s="1"/>
      <c r="P260" s="1"/>
      <c r="Q260" s="1"/>
      <c r="R260" s="1"/>
      <c r="S260" s="1"/>
      <c r="T260" s="1"/>
      <c r="U260" s="1"/>
      <c r="V260" s="1"/>
      <c r="W260" s="1"/>
      <c r="X260" s="1"/>
      <c r="Y260" s="1"/>
      <c r="Z260" s="1"/>
      <c r="AA260" s="1"/>
      <c r="AB260" s="1"/>
      <c r="AC260" s="1"/>
      <c r="AD260" s="8"/>
      <c r="AE260" s="1"/>
      <c r="AF260" s="1"/>
      <c r="AG260" s="1"/>
      <c r="AH260" s="1"/>
      <c r="AI260" s="1"/>
      <c r="AJ260" s="11"/>
      <c r="AK260" s="11"/>
      <c r="AL260" s="11"/>
      <c r="AM260" s="11"/>
      <c r="AN260" s="11"/>
      <c r="AO260" s="11"/>
      <c r="AP260" s="6"/>
      <c r="AQ260" s="7"/>
      <c r="AR260" s="135"/>
      <c r="AS260" s="6"/>
      <c r="AT260" s="16"/>
      <c r="AU260" s="16"/>
      <c r="AV260" s="16"/>
      <c r="AW260" s="16"/>
      <c r="AX260" s="16"/>
      <c r="AY260" s="16"/>
      <c r="AZ260" s="16"/>
      <c r="BA260" s="10">
        <v>43847</v>
      </c>
      <c r="BB260" s="14"/>
      <c r="BC260" s="13"/>
    </row>
    <row r="261" spans="1:55" s="12" customFormat="1" x14ac:dyDescent="0.2">
      <c r="A261" s="18"/>
      <c r="B261" s="9"/>
      <c r="C261" s="8"/>
      <c r="D261" s="9"/>
      <c r="E261" s="8"/>
      <c r="F261" s="1"/>
      <c r="G261" s="1"/>
      <c r="H261" s="1"/>
      <c r="I261" s="1"/>
      <c r="J261" s="1"/>
      <c r="K261" s="1"/>
      <c r="L261" s="1"/>
      <c r="M261" s="1"/>
      <c r="N261" s="1"/>
      <c r="O261" s="1"/>
      <c r="P261" s="1"/>
      <c r="Q261" s="1"/>
      <c r="R261" s="1"/>
      <c r="S261" s="1"/>
      <c r="T261" s="1"/>
      <c r="U261" s="1"/>
      <c r="V261" s="1"/>
      <c r="W261" s="1"/>
      <c r="X261" s="1"/>
      <c r="Y261" s="1"/>
      <c r="Z261" s="1"/>
      <c r="AA261" s="1"/>
      <c r="AB261" s="1"/>
      <c r="AC261" s="1"/>
      <c r="AD261" s="8"/>
      <c r="AE261" s="1"/>
      <c r="AF261" s="1"/>
      <c r="AG261" s="1"/>
      <c r="AH261" s="1"/>
      <c r="AI261" s="1"/>
      <c r="AJ261" s="11"/>
      <c r="AK261" s="11"/>
      <c r="AL261" s="11"/>
      <c r="AM261" s="11"/>
      <c r="AN261" s="11"/>
      <c r="AO261" s="11"/>
      <c r="AP261" s="6"/>
      <c r="AQ261" s="7"/>
      <c r="AR261" s="135"/>
      <c r="AS261" s="6"/>
      <c r="AT261" s="16"/>
      <c r="AU261" s="16"/>
      <c r="AV261" s="16"/>
      <c r="AW261" s="16"/>
      <c r="AX261" s="16"/>
      <c r="AY261" s="16"/>
      <c r="AZ261" s="16"/>
      <c r="BA261" s="10">
        <v>43848</v>
      </c>
      <c r="BB261" s="14"/>
      <c r="BC261" s="13"/>
    </row>
    <row r="262" spans="1:55" s="12" customFormat="1" x14ac:dyDescent="0.2">
      <c r="A262" s="18"/>
      <c r="B262" s="9"/>
      <c r="C262" s="8"/>
      <c r="D262" s="9"/>
      <c r="E262" s="8"/>
      <c r="F262" s="1"/>
      <c r="G262" s="1"/>
      <c r="H262" s="1"/>
      <c r="I262" s="1"/>
      <c r="J262" s="1"/>
      <c r="K262" s="1"/>
      <c r="L262" s="1"/>
      <c r="M262" s="1"/>
      <c r="N262" s="1"/>
      <c r="O262" s="1"/>
      <c r="P262" s="1"/>
      <c r="Q262" s="1"/>
      <c r="R262" s="1"/>
      <c r="S262" s="1"/>
      <c r="T262" s="1"/>
      <c r="U262" s="1"/>
      <c r="V262" s="1"/>
      <c r="W262" s="1"/>
      <c r="X262" s="1"/>
      <c r="Y262" s="1"/>
      <c r="Z262" s="1"/>
      <c r="AA262" s="1"/>
      <c r="AB262" s="1"/>
      <c r="AC262" s="1"/>
      <c r="AD262" s="8"/>
      <c r="AE262" s="1"/>
      <c r="AF262" s="1"/>
      <c r="AG262" s="1"/>
      <c r="AH262" s="1"/>
      <c r="AI262" s="1"/>
      <c r="AJ262" s="11"/>
      <c r="AK262" s="11"/>
      <c r="AL262" s="11"/>
      <c r="AM262" s="11"/>
      <c r="AN262" s="11"/>
      <c r="AO262" s="11"/>
      <c r="AP262" s="6"/>
      <c r="AQ262" s="7"/>
      <c r="AR262" s="135"/>
      <c r="AS262" s="6"/>
      <c r="AT262" s="16"/>
      <c r="AU262" s="16"/>
      <c r="AV262" s="16"/>
      <c r="AW262" s="16"/>
      <c r="AX262" s="16"/>
      <c r="AY262" s="16"/>
      <c r="AZ262" s="16"/>
      <c r="BA262" s="10">
        <v>43849</v>
      </c>
      <c r="BB262" s="14"/>
      <c r="BC262" s="13"/>
    </row>
    <row r="263" spans="1:55" s="12" customFormat="1" x14ac:dyDescent="0.2">
      <c r="A263" s="18"/>
      <c r="B263" s="9"/>
      <c r="C263" s="8"/>
      <c r="D263" s="9"/>
      <c r="E263" s="8"/>
      <c r="F263" s="1"/>
      <c r="G263" s="1"/>
      <c r="H263" s="1"/>
      <c r="I263" s="1"/>
      <c r="J263" s="1"/>
      <c r="K263" s="1"/>
      <c r="L263" s="1"/>
      <c r="M263" s="1"/>
      <c r="N263" s="1"/>
      <c r="O263" s="1"/>
      <c r="P263" s="1"/>
      <c r="Q263" s="1"/>
      <c r="R263" s="1"/>
      <c r="S263" s="1"/>
      <c r="T263" s="1"/>
      <c r="U263" s="1"/>
      <c r="V263" s="1"/>
      <c r="W263" s="1"/>
      <c r="X263" s="1"/>
      <c r="Y263" s="1"/>
      <c r="Z263" s="1"/>
      <c r="AA263" s="1"/>
      <c r="AB263" s="1"/>
      <c r="AC263" s="1"/>
      <c r="AD263" s="8"/>
      <c r="AE263" s="1"/>
      <c r="AF263" s="1"/>
      <c r="AG263" s="1"/>
      <c r="AH263" s="1"/>
      <c r="AI263" s="1"/>
      <c r="AJ263" s="11"/>
      <c r="AK263" s="11"/>
      <c r="AL263" s="11"/>
      <c r="AM263" s="11"/>
      <c r="AN263" s="11"/>
      <c r="AO263" s="11"/>
      <c r="AP263" s="6"/>
      <c r="AQ263" s="7"/>
      <c r="AR263" s="135"/>
      <c r="AS263" s="6"/>
      <c r="AT263" s="16"/>
      <c r="AU263" s="16"/>
      <c r="AV263" s="16"/>
      <c r="AW263" s="16"/>
      <c r="AX263" s="16"/>
      <c r="AY263" s="16"/>
      <c r="AZ263" s="16"/>
      <c r="BA263" s="10">
        <v>43850</v>
      </c>
      <c r="BB263" s="14"/>
      <c r="BC263" s="13"/>
    </row>
    <row r="264" spans="1:55" s="12" customFormat="1" x14ac:dyDescent="0.2">
      <c r="A264" s="18"/>
      <c r="B264" s="9"/>
      <c r="C264" s="8"/>
      <c r="D264" s="9"/>
      <c r="E264" s="8"/>
      <c r="F264" s="1"/>
      <c r="G264" s="1"/>
      <c r="H264" s="1"/>
      <c r="I264" s="1"/>
      <c r="J264" s="1"/>
      <c r="K264" s="1"/>
      <c r="L264" s="1"/>
      <c r="M264" s="1"/>
      <c r="N264" s="1"/>
      <c r="O264" s="1"/>
      <c r="P264" s="1"/>
      <c r="Q264" s="1"/>
      <c r="R264" s="1"/>
      <c r="S264" s="1"/>
      <c r="T264" s="1"/>
      <c r="U264" s="1"/>
      <c r="V264" s="1"/>
      <c r="W264" s="1"/>
      <c r="X264" s="1"/>
      <c r="Y264" s="1"/>
      <c r="Z264" s="1"/>
      <c r="AA264" s="1"/>
      <c r="AB264" s="1"/>
      <c r="AC264" s="1"/>
      <c r="AD264" s="8"/>
      <c r="AE264" s="1"/>
      <c r="AF264" s="1"/>
      <c r="AG264" s="1"/>
      <c r="AH264" s="1"/>
      <c r="AI264" s="1"/>
      <c r="AJ264" s="11"/>
      <c r="AK264" s="11"/>
      <c r="AL264" s="11"/>
      <c r="AM264" s="11"/>
      <c r="AN264" s="11"/>
      <c r="AO264" s="11"/>
      <c r="AP264" s="6"/>
      <c r="AQ264" s="7"/>
      <c r="AR264" s="135"/>
      <c r="AS264" s="6"/>
      <c r="AT264" s="16"/>
      <c r="AU264" s="16"/>
      <c r="AV264" s="16"/>
      <c r="AW264" s="16"/>
      <c r="AX264" s="16"/>
      <c r="AY264" s="16"/>
      <c r="AZ264" s="16"/>
      <c r="BA264" s="10">
        <v>43851</v>
      </c>
      <c r="BB264" s="14"/>
      <c r="BC264" s="13"/>
    </row>
    <row r="265" spans="1:55" s="12" customFormat="1" x14ac:dyDescent="0.2">
      <c r="A265" s="18"/>
      <c r="B265" s="9"/>
      <c r="C265" s="8"/>
      <c r="D265" s="9"/>
      <c r="E265" s="8"/>
      <c r="F265" s="1"/>
      <c r="G265" s="1"/>
      <c r="H265" s="1"/>
      <c r="I265" s="1"/>
      <c r="J265" s="1"/>
      <c r="K265" s="1"/>
      <c r="L265" s="1"/>
      <c r="M265" s="1"/>
      <c r="N265" s="1"/>
      <c r="O265" s="1"/>
      <c r="P265" s="1"/>
      <c r="Q265" s="1"/>
      <c r="R265" s="1"/>
      <c r="S265" s="1"/>
      <c r="T265" s="1"/>
      <c r="U265" s="1"/>
      <c r="V265" s="1"/>
      <c r="W265" s="1"/>
      <c r="X265" s="1"/>
      <c r="Y265" s="1"/>
      <c r="Z265" s="1"/>
      <c r="AA265" s="1"/>
      <c r="AB265" s="1"/>
      <c r="AC265" s="1"/>
      <c r="AD265" s="8"/>
      <c r="AE265" s="1"/>
      <c r="AF265" s="1"/>
      <c r="AG265" s="1"/>
      <c r="AH265" s="1"/>
      <c r="AI265" s="1"/>
      <c r="AJ265" s="11"/>
      <c r="AK265" s="11"/>
      <c r="AL265" s="11"/>
      <c r="AM265" s="11"/>
      <c r="AN265" s="11"/>
      <c r="AO265" s="11"/>
      <c r="AP265" s="6"/>
      <c r="AQ265" s="7"/>
      <c r="AR265" s="135"/>
      <c r="AS265" s="6"/>
      <c r="AT265" s="16"/>
      <c r="AU265" s="16"/>
      <c r="AV265" s="16"/>
      <c r="AW265" s="16"/>
      <c r="AX265" s="16"/>
      <c r="AY265" s="16"/>
      <c r="AZ265" s="16"/>
      <c r="BA265" s="10">
        <v>43852</v>
      </c>
      <c r="BB265" s="14"/>
      <c r="BC265" s="13"/>
    </row>
    <row r="266" spans="1:55" s="12" customFormat="1" x14ac:dyDescent="0.2">
      <c r="A266" s="18"/>
      <c r="B266" s="9"/>
      <c r="C266" s="8"/>
      <c r="D266" s="9"/>
      <c r="E266" s="8"/>
      <c r="F266" s="1"/>
      <c r="G266" s="1"/>
      <c r="H266" s="1"/>
      <c r="I266" s="1"/>
      <c r="J266" s="1"/>
      <c r="K266" s="1"/>
      <c r="L266" s="1"/>
      <c r="M266" s="1"/>
      <c r="N266" s="1"/>
      <c r="O266" s="1"/>
      <c r="P266" s="1"/>
      <c r="Q266" s="1"/>
      <c r="R266" s="1"/>
      <c r="S266" s="1"/>
      <c r="T266" s="1"/>
      <c r="U266" s="1"/>
      <c r="V266" s="1"/>
      <c r="W266" s="1"/>
      <c r="X266" s="1"/>
      <c r="Y266" s="1"/>
      <c r="Z266" s="1"/>
      <c r="AA266" s="1"/>
      <c r="AB266" s="1"/>
      <c r="AC266" s="1"/>
      <c r="AD266" s="8"/>
      <c r="AE266" s="1"/>
      <c r="AF266" s="1"/>
      <c r="AG266" s="1"/>
      <c r="AH266" s="1"/>
      <c r="AI266" s="1"/>
      <c r="AJ266" s="11"/>
      <c r="AK266" s="11"/>
      <c r="AL266" s="11"/>
      <c r="AM266" s="11"/>
      <c r="AN266" s="11"/>
      <c r="AO266" s="11"/>
      <c r="AP266" s="6"/>
      <c r="AQ266" s="7"/>
      <c r="AR266" s="135"/>
      <c r="AS266" s="6"/>
      <c r="AT266" s="16"/>
      <c r="AU266" s="16"/>
      <c r="AV266" s="16"/>
      <c r="AW266" s="16"/>
      <c r="AX266" s="16"/>
      <c r="AY266" s="16"/>
      <c r="AZ266" s="16"/>
      <c r="BA266" s="10">
        <v>43853</v>
      </c>
      <c r="BB266" s="14"/>
      <c r="BC266" s="13"/>
    </row>
    <row r="267" spans="1:55" s="12" customFormat="1" x14ac:dyDescent="0.2">
      <c r="A267" s="18"/>
      <c r="B267" s="9"/>
      <c r="C267" s="8"/>
      <c r="D267" s="9"/>
      <c r="E267" s="8"/>
      <c r="F267" s="1"/>
      <c r="G267" s="1"/>
      <c r="H267" s="1"/>
      <c r="I267" s="1"/>
      <c r="J267" s="1"/>
      <c r="K267" s="1"/>
      <c r="L267" s="1"/>
      <c r="M267" s="1"/>
      <c r="N267" s="1"/>
      <c r="O267" s="1"/>
      <c r="P267" s="1"/>
      <c r="Q267" s="1"/>
      <c r="R267" s="1"/>
      <c r="S267" s="1"/>
      <c r="T267" s="1"/>
      <c r="U267" s="1"/>
      <c r="V267" s="1"/>
      <c r="W267" s="1"/>
      <c r="X267" s="1"/>
      <c r="Y267" s="1"/>
      <c r="Z267" s="1"/>
      <c r="AA267" s="1"/>
      <c r="AB267" s="1"/>
      <c r="AC267" s="1"/>
      <c r="AD267" s="8"/>
      <c r="AE267" s="1"/>
      <c r="AF267" s="1"/>
      <c r="AG267" s="1"/>
      <c r="AH267" s="1"/>
      <c r="AI267" s="1"/>
      <c r="AJ267" s="11"/>
      <c r="AK267" s="11"/>
      <c r="AL267" s="11"/>
      <c r="AM267" s="11"/>
      <c r="AN267" s="11"/>
      <c r="AO267" s="11"/>
      <c r="AP267" s="6"/>
      <c r="AQ267" s="7"/>
      <c r="AR267" s="135"/>
      <c r="AS267" s="6"/>
      <c r="AT267" s="16"/>
      <c r="AU267" s="16"/>
      <c r="AV267" s="16"/>
      <c r="AW267" s="16"/>
      <c r="AX267" s="16"/>
      <c r="AY267" s="16"/>
      <c r="AZ267" s="16"/>
      <c r="BA267" s="10">
        <v>43854</v>
      </c>
      <c r="BB267" s="14"/>
      <c r="BC267" s="13"/>
    </row>
    <row r="268" spans="1:55" s="12" customFormat="1" x14ac:dyDescent="0.2">
      <c r="A268" s="18"/>
      <c r="B268" s="9"/>
      <c r="C268" s="8"/>
      <c r="D268" s="9"/>
      <c r="E268" s="8"/>
      <c r="F268" s="1"/>
      <c r="G268" s="1"/>
      <c r="H268" s="1"/>
      <c r="I268" s="1"/>
      <c r="J268" s="1"/>
      <c r="K268" s="1"/>
      <c r="L268" s="1"/>
      <c r="M268" s="1"/>
      <c r="N268" s="1"/>
      <c r="O268" s="1"/>
      <c r="P268" s="1"/>
      <c r="Q268" s="1"/>
      <c r="R268" s="1"/>
      <c r="S268" s="1"/>
      <c r="T268" s="1"/>
      <c r="U268" s="1"/>
      <c r="V268" s="1"/>
      <c r="W268" s="1"/>
      <c r="X268" s="1"/>
      <c r="Y268" s="1"/>
      <c r="Z268" s="1"/>
      <c r="AA268" s="1"/>
      <c r="AB268" s="1"/>
      <c r="AC268" s="1"/>
      <c r="AD268" s="8"/>
      <c r="AE268" s="1"/>
      <c r="AF268" s="1"/>
      <c r="AG268" s="1"/>
      <c r="AH268" s="1"/>
      <c r="AI268" s="1"/>
      <c r="AJ268" s="11"/>
      <c r="AK268" s="11"/>
      <c r="AL268" s="11"/>
      <c r="AM268" s="11"/>
      <c r="AN268" s="11"/>
      <c r="AO268" s="11"/>
      <c r="AP268" s="6"/>
      <c r="AQ268" s="7"/>
      <c r="AR268" s="135"/>
      <c r="AS268" s="6"/>
      <c r="AT268" s="16"/>
      <c r="AU268" s="16"/>
      <c r="AV268" s="16"/>
      <c r="AW268" s="16"/>
      <c r="AX268" s="16"/>
      <c r="AY268" s="16"/>
      <c r="AZ268" s="16"/>
      <c r="BA268" s="10">
        <v>43855</v>
      </c>
      <c r="BB268" s="14"/>
      <c r="BC268" s="13"/>
    </row>
    <row r="269" spans="1:55" s="12" customFormat="1" x14ac:dyDescent="0.2">
      <c r="A269" s="18"/>
      <c r="B269" s="9"/>
      <c r="C269" s="8"/>
      <c r="D269" s="9"/>
      <c r="E269" s="8"/>
      <c r="F269" s="1"/>
      <c r="G269" s="1"/>
      <c r="H269" s="1"/>
      <c r="I269" s="1"/>
      <c r="J269" s="1"/>
      <c r="K269" s="1"/>
      <c r="L269" s="1"/>
      <c r="M269" s="1"/>
      <c r="N269" s="1"/>
      <c r="O269" s="1"/>
      <c r="P269" s="1"/>
      <c r="Q269" s="1"/>
      <c r="R269" s="1"/>
      <c r="S269" s="1"/>
      <c r="T269" s="1"/>
      <c r="U269" s="1"/>
      <c r="V269" s="1"/>
      <c r="W269" s="1"/>
      <c r="X269" s="1"/>
      <c r="Y269" s="1"/>
      <c r="Z269" s="1"/>
      <c r="AA269" s="1"/>
      <c r="AB269" s="1"/>
      <c r="AC269" s="1"/>
      <c r="AD269" s="8"/>
      <c r="AE269" s="1"/>
      <c r="AF269" s="1"/>
      <c r="AG269" s="1"/>
      <c r="AH269" s="1"/>
      <c r="AI269" s="1"/>
      <c r="AJ269" s="11"/>
      <c r="AK269" s="11"/>
      <c r="AL269" s="11"/>
      <c r="AM269" s="11"/>
      <c r="AN269" s="11"/>
      <c r="AO269" s="11"/>
      <c r="AP269" s="6"/>
      <c r="AQ269" s="7"/>
      <c r="AR269" s="135"/>
      <c r="AS269" s="6"/>
      <c r="AT269" s="16"/>
      <c r="AU269" s="16"/>
      <c r="AV269" s="16"/>
      <c r="AW269" s="16"/>
      <c r="AX269" s="16"/>
      <c r="AY269" s="16"/>
      <c r="AZ269" s="16"/>
      <c r="BA269" s="10">
        <v>43856</v>
      </c>
      <c r="BB269" s="14"/>
      <c r="BC269" s="13"/>
    </row>
    <row r="270" spans="1:55" s="12" customFormat="1" x14ac:dyDescent="0.2">
      <c r="A270" s="18"/>
      <c r="B270" s="9"/>
      <c r="C270" s="8"/>
      <c r="D270" s="9"/>
      <c r="E270" s="8"/>
      <c r="F270" s="1"/>
      <c r="G270" s="1"/>
      <c r="H270" s="1"/>
      <c r="I270" s="1"/>
      <c r="J270" s="1"/>
      <c r="K270" s="1"/>
      <c r="L270" s="1"/>
      <c r="M270" s="1"/>
      <c r="N270" s="1"/>
      <c r="O270" s="1"/>
      <c r="P270" s="1"/>
      <c r="Q270" s="1"/>
      <c r="R270" s="1"/>
      <c r="S270" s="1"/>
      <c r="T270" s="1"/>
      <c r="U270" s="1"/>
      <c r="V270" s="1"/>
      <c r="W270" s="1"/>
      <c r="X270" s="1"/>
      <c r="Y270" s="1"/>
      <c r="Z270" s="1"/>
      <c r="AA270" s="1"/>
      <c r="AB270" s="1"/>
      <c r="AC270" s="1"/>
      <c r="AD270" s="8"/>
      <c r="AE270" s="1"/>
      <c r="AF270" s="1"/>
      <c r="AG270" s="1"/>
      <c r="AH270" s="1"/>
      <c r="AI270" s="1"/>
      <c r="AJ270" s="11"/>
      <c r="AK270" s="11"/>
      <c r="AL270" s="11"/>
      <c r="AM270" s="11"/>
      <c r="AN270" s="11"/>
      <c r="AO270" s="11"/>
      <c r="AP270" s="6"/>
      <c r="AQ270" s="7"/>
      <c r="AR270" s="135"/>
      <c r="AS270" s="6"/>
      <c r="AT270" s="16"/>
      <c r="AU270" s="16"/>
      <c r="AV270" s="16"/>
      <c r="AW270" s="16"/>
      <c r="AX270" s="16"/>
      <c r="AY270" s="16"/>
      <c r="AZ270" s="16"/>
      <c r="BA270" s="10">
        <v>43857</v>
      </c>
      <c r="BB270" s="14"/>
      <c r="BC270" s="13"/>
    </row>
    <row r="271" spans="1:55" s="12" customFormat="1" x14ac:dyDescent="0.2">
      <c r="A271" s="18"/>
      <c r="B271" s="9"/>
      <c r="C271" s="8"/>
      <c r="D271" s="9"/>
      <c r="E271" s="8"/>
      <c r="F271" s="1"/>
      <c r="G271" s="1"/>
      <c r="H271" s="1"/>
      <c r="I271" s="1"/>
      <c r="J271" s="1"/>
      <c r="K271" s="1"/>
      <c r="L271" s="1"/>
      <c r="M271" s="1"/>
      <c r="N271" s="1"/>
      <c r="O271" s="1"/>
      <c r="P271" s="1"/>
      <c r="Q271" s="1"/>
      <c r="R271" s="1"/>
      <c r="S271" s="1"/>
      <c r="T271" s="1"/>
      <c r="U271" s="1"/>
      <c r="V271" s="1"/>
      <c r="W271" s="1"/>
      <c r="X271" s="1"/>
      <c r="Y271" s="1"/>
      <c r="Z271" s="1"/>
      <c r="AA271" s="1"/>
      <c r="AB271" s="1"/>
      <c r="AC271" s="1"/>
      <c r="AD271" s="8"/>
      <c r="AE271" s="1"/>
      <c r="AF271" s="1"/>
      <c r="AG271" s="1"/>
      <c r="AH271" s="1"/>
      <c r="AI271" s="1"/>
      <c r="AJ271" s="11"/>
      <c r="AK271" s="11"/>
      <c r="AL271" s="11"/>
      <c r="AM271" s="11"/>
      <c r="AN271" s="11"/>
      <c r="AO271" s="11"/>
      <c r="AP271" s="6"/>
      <c r="AQ271" s="7"/>
      <c r="AR271" s="135"/>
      <c r="AS271" s="6"/>
      <c r="AT271" s="16"/>
      <c r="AU271" s="16"/>
      <c r="AV271" s="16"/>
      <c r="AW271" s="16"/>
      <c r="AX271" s="16"/>
      <c r="AY271" s="16"/>
      <c r="AZ271" s="16"/>
      <c r="BA271" s="10">
        <v>43858</v>
      </c>
      <c r="BB271" s="14"/>
      <c r="BC271" s="13"/>
    </row>
    <row r="272" spans="1:55" s="12" customFormat="1" x14ac:dyDescent="0.2">
      <c r="A272" s="18"/>
      <c r="B272" s="9"/>
      <c r="C272" s="8"/>
      <c r="D272" s="9"/>
      <c r="E272" s="8"/>
      <c r="F272" s="1"/>
      <c r="G272" s="1"/>
      <c r="H272" s="1"/>
      <c r="I272" s="1"/>
      <c r="J272" s="1"/>
      <c r="K272" s="1"/>
      <c r="L272" s="1"/>
      <c r="M272" s="1"/>
      <c r="N272" s="1"/>
      <c r="O272" s="1"/>
      <c r="P272" s="1"/>
      <c r="Q272" s="1"/>
      <c r="R272" s="1"/>
      <c r="S272" s="1"/>
      <c r="T272" s="1"/>
      <c r="U272" s="1"/>
      <c r="V272" s="1"/>
      <c r="W272" s="1"/>
      <c r="X272" s="1"/>
      <c r="Y272" s="1"/>
      <c r="Z272" s="1"/>
      <c r="AA272" s="1"/>
      <c r="AB272" s="1"/>
      <c r="AC272" s="1"/>
      <c r="AD272" s="8"/>
      <c r="AE272" s="1"/>
      <c r="AF272" s="1"/>
      <c r="AG272" s="1"/>
      <c r="AH272" s="1"/>
      <c r="AI272" s="1"/>
      <c r="AJ272" s="11"/>
      <c r="AK272" s="11"/>
      <c r="AL272" s="11"/>
      <c r="AM272" s="11"/>
      <c r="AN272" s="11"/>
      <c r="AO272" s="11"/>
      <c r="AP272" s="6"/>
      <c r="AQ272" s="7"/>
      <c r="AR272" s="135"/>
      <c r="AS272" s="6"/>
      <c r="AT272" s="16"/>
      <c r="AU272" s="16"/>
      <c r="AV272" s="16"/>
      <c r="AW272" s="16"/>
      <c r="AX272" s="16"/>
      <c r="AY272" s="16"/>
      <c r="AZ272" s="16"/>
      <c r="BA272" s="10">
        <v>43859</v>
      </c>
      <c r="BB272" s="14"/>
      <c r="BC272" s="13"/>
    </row>
    <row r="273" spans="1:55" s="12" customFormat="1" x14ac:dyDescent="0.2">
      <c r="A273" s="18"/>
      <c r="B273" s="9"/>
      <c r="C273" s="8"/>
      <c r="D273" s="9"/>
      <c r="E273" s="8"/>
      <c r="F273" s="1"/>
      <c r="G273" s="1"/>
      <c r="H273" s="1"/>
      <c r="I273" s="1"/>
      <c r="J273" s="1"/>
      <c r="K273" s="1"/>
      <c r="L273" s="1"/>
      <c r="M273" s="1"/>
      <c r="N273" s="1"/>
      <c r="O273" s="1"/>
      <c r="P273" s="1"/>
      <c r="Q273" s="1"/>
      <c r="R273" s="1"/>
      <c r="S273" s="1"/>
      <c r="T273" s="1"/>
      <c r="U273" s="1"/>
      <c r="V273" s="1"/>
      <c r="W273" s="1"/>
      <c r="X273" s="1"/>
      <c r="Y273" s="1"/>
      <c r="Z273" s="1"/>
      <c r="AA273" s="1"/>
      <c r="AB273" s="1"/>
      <c r="AC273" s="1"/>
      <c r="AD273" s="8"/>
      <c r="AE273" s="1"/>
      <c r="AF273" s="1"/>
      <c r="AG273" s="1"/>
      <c r="AH273" s="1"/>
      <c r="AI273" s="1"/>
      <c r="AJ273" s="11"/>
      <c r="AK273" s="11"/>
      <c r="AL273" s="11"/>
      <c r="AM273" s="11"/>
      <c r="AN273" s="11"/>
      <c r="AO273" s="11"/>
      <c r="AP273" s="6"/>
      <c r="AQ273" s="7"/>
      <c r="AR273" s="135"/>
      <c r="AS273" s="6"/>
      <c r="AT273" s="16"/>
      <c r="AU273" s="16"/>
      <c r="AV273" s="16"/>
      <c r="AW273" s="16"/>
      <c r="AX273" s="16"/>
      <c r="AY273" s="16"/>
      <c r="AZ273" s="16"/>
      <c r="BA273" s="10">
        <v>43860</v>
      </c>
      <c r="BB273" s="14"/>
      <c r="BC273" s="13"/>
    </row>
    <row r="274" spans="1:55" s="12" customFormat="1" x14ac:dyDescent="0.2">
      <c r="A274" s="18"/>
      <c r="B274" s="9"/>
      <c r="C274" s="8"/>
      <c r="D274" s="9"/>
      <c r="E274" s="8"/>
      <c r="F274" s="1"/>
      <c r="G274" s="1"/>
      <c r="H274" s="1"/>
      <c r="I274" s="1"/>
      <c r="J274" s="1"/>
      <c r="K274" s="1"/>
      <c r="L274" s="1"/>
      <c r="M274" s="1"/>
      <c r="N274" s="1"/>
      <c r="O274" s="1"/>
      <c r="P274" s="1"/>
      <c r="Q274" s="1"/>
      <c r="R274" s="1"/>
      <c r="S274" s="1"/>
      <c r="T274" s="1"/>
      <c r="U274" s="1"/>
      <c r="V274" s="1"/>
      <c r="W274" s="1"/>
      <c r="X274" s="1"/>
      <c r="Y274" s="1"/>
      <c r="Z274" s="1"/>
      <c r="AA274" s="1"/>
      <c r="AB274" s="1"/>
      <c r="AC274" s="1"/>
      <c r="AD274" s="8"/>
      <c r="AE274" s="1"/>
      <c r="AF274" s="1"/>
      <c r="AG274" s="1"/>
      <c r="AH274" s="1"/>
      <c r="AI274" s="1"/>
      <c r="AJ274" s="11"/>
      <c r="AK274" s="11"/>
      <c r="AL274" s="11"/>
      <c r="AM274" s="11"/>
      <c r="AN274" s="11"/>
      <c r="AO274" s="11"/>
      <c r="AP274" s="6"/>
      <c r="AQ274" s="7"/>
      <c r="AR274" s="135"/>
      <c r="AS274" s="6"/>
      <c r="AT274" s="16"/>
      <c r="AU274" s="16"/>
      <c r="AV274" s="16"/>
      <c r="AW274" s="16"/>
      <c r="AX274" s="16"/>
      <c r="AY274" s="16"/>
      <c r="AZ274" s="16"/>
      <c r="BA274" s="10">
        <v>43861</v>
      </c>
      <c r="BB274" s="14"/>
      <c r="BC274" s="13"/>
    </row>
    <row r="275" spans="1:55" s="12" customFormat="1" x14ac:dyDescent="0.2">
      <c r="A275" s="18"/>
      <c r="B275" s="9"/>
      <c r="C275" s="8"/>
      <c r="D275" s="9"/>
      <c r="E275" s="8"/>
      <c r="F275" s="1"/>
      <c r="G275" s="1"/>
      <c r="H275" s="1"/>
      <c r="I275" s="1"/>
      <c r="J275" s="1"/>
      <c r="K275" s="1"/>
      <c r="L275" s="1"/>
      <c r="M275" s="1"/>
      <c r="N275" s="1"/>
      <c r="O275" s="1"/>
      <c r="P275" s="1"/>
      <c r="Q275" s="1"/>
      <c r="R275" s="1"/>
      <c r="S275" s="1"/>
      <c r="T275" s="1"/>
      <c r="U275" s="1"/>
      <c r="V275" s="1"/>
      <c r="W275" s="1"/>
      <c r="X275" s="1"/>
      <c r="Y275" s="1"/>
      <c r="Z275" s="1"/>
      <c r="AA275" s="1"/>
      <c r="AB275" s="1"/>
      <c r="AC275" s="1"/>
      <c r="AD275" s="8"/>
      <c r="AE275" s="1"/>
      <c r="AF275" s="1"/>
      <c r="AG275" s="1"/>
      <c r="AH275" s="1"/>
      <c r="AI275" s="1"/>
      <c r="AJ275" s="11"/>
      <c r="AK275" s="11"/>
      <c r="AL275" s="11"/>
      <c r="AM275" s="11"/>
      <c r="AN275" s="11"/>
      <c r="AO275" s="11"/>
      <c r="AP275" s="6"/>
      <c r="AQ275" s="7"/>
      <c r="AR275" s="135"/>
      <c r="AS275" s="6"/>
      <c r="AT275" s="16"/>
      <c r="AU275" s="16"/>
      <c r="AV275" s="16"/>
      <c r="AW275" s="16"/>
      <c r="AX275" s="16"/>
      <c r="AY275" s="16"/>
      <c r="AZ275" s="16"/>
      <c r="BA275" s="10">
        <v>43862</v>
      </c>
      <c r="BB275" s="14"/>
      <c r="BC275" s="13"/>
    </row>
    <row r="276" spans="1:55" s="12" customFormat="1" x14ac:dyDescent="0.2">
      <c r="A276" s="18"/>
      <c r="B276" s="9"/>
      <c r="C276" s="8"/>
      <c r="D276" s="9"/>
      <c r="E276" s="8"/>
      <c r="F276" s="1"/>
      <c r="G276" s="1"/>
      <c r="H276" s="1"/>
      <c r="I276" s="1"/>
      <c r="J276" s="1"/>
      <c r="K276" s="1"/>
      <c r="L276" s="1"/>
      <c r="M276" s="1"/>
      <c r="N276" s="1"/>
      <c r="O276" s="1"/>
      <c r="P276" s="1"/>
      <c r="Q276" s="1"/>
      <c r="R276" s="1"/>
      <c r="S276" s="1"/>
      <c r="T276" s="1"/>
      <c r="U276" s="1"/>
      <c r="V276" s="1"/>
      <c r="W276" s="1"/>
      <c r="X276" s="1"/>
      <c r="Y276" s="1"/>
      <c r="Z276" s="1"/>
      <c r="AA276" s="1"/>
      <c r="AB276" s="1"/>
      <c r="AC276" s="1"/>
      <c r="AD276" s="8"/>
      <c r="AE276" s="1"/>
      <c r="AF276" s="1"/>
      <c r="AG276" s="1"/>
      <c r="AH276" s="1"/>
      <c r="AI276" s="1"/>
      <c r="AJ276" s="11"/>
      <c r="AK276" s="11"/>
      <c r="AL276" s="11"/>
      <c r="AM276" s="11"/>
      <c r="AN276" s="11"/>
      <c r="AO276" s="11"/>
      <c r="AP276" s="6"/>
      <c r="AQ276" s="7"/>
      <c r="AR276" s="135"/>
      <c r="AS276" s="6"/>
      <c r="AT276" s="16"/>
      <c r="AU276" s="16"/>
      <c r="AV276" s="16"/>
      <c r="AW276" s="16"/>
      <c r="AX276" s="16"/>
      <c r="AY276" s="16"/>
      <c r="AZ276" s="16"/>
      <c r="BA276" s="10">
        <v>43863</v>
      </c>
      <c r="BB276" s="14"/>
      <c r="BC276" s="13"/>
    </row>
    <row r="277" spans="1:55" s="12" customFormat="1" x14ac:dyDescent="0.2">
      <c r="A277" s="18"/>
      <c r="B277" s="9"/>
      <c r="C277" s="8"/>
      <c r="D277" s="9"/>
      <c r="E277" s="8"/>
      <c r="F277" s="1"/>
      <c r="G277" s="1"/>
      <c r="H277" s="1"/>
      <c r="I277" s="1"/>
      <c r="J277" s="1"/>
      <c r="K277" s="1"/>
      <c r="L277" s="1"/>
      <c r="M277" s="1"/>
      <c r="N277" s="1"/>
      <c r="O277" s="1"/>
      <c r="P277" s="1"/>
      <c r="Q277" s="1"/>
      <c r="R277" s="1"/>
      <c r="S277" s="1"/>
      <c r="T277" s="1"/>
      <c r="U277" s="1"/>
      <c r="V277" s="1"/>
      <c r="W277" s="1"/>
      <c r="X277" s="1"/>
      <c r="Y277" s="1"/>
      <c r="Z277" s="1"/>
      <c r="AA277" s="1"/>
      <c r="AB277" s="1"/>
      <c r="AC277" s="1"/>
      <c r="AD277" s="8"/>
      <c r="AE277" s="1"/>
      <c r="AF277" s="1"/>
      <c r="AG277" s="1"/>
      <c r="AH277" s="1"/>
      <c r="AI277" s="1"/>
      <c r="AJ277" s="11"/>
      <c r="AK277" s="11"/>
      <c r="AL277" s="11"/>
      <c r="AM277" s="11"/>
      <c r="AN277" s="11"/>
      <c r="AO277" s="11"/>
      <c r="AP277" s="6"/>
      <c r="AQ277" s="7"/>
      <c r="AR277" s="135"/>
      <c r="AS277" s="6"/>
      <c r="AT277" s="16"/>
      <c r="AU277" s="16"/>
      <c r="AV277" s="16"/>
      <c r="AW277" s="16"/>
      <c r="AX277" s="16"/>
      <c r="AY277" s="16"/>
      <c r="AZ277" s="16"/>
      <c r="BA277" s="10">
        <v>43864</v>
      </c>
      <c r="BB277" s="14"/>
      <c r="BC277" s="13"/>
    </row>
    <row r="278" spans="1:55" s="12" customFormat="1" x14ac:dyDescent="0.2">
      <c r="A278" s="18"/>
      <c r="B278" s="9"/>
      <c r="C278" s="8"/>
      <c r="D278" s="9"/>
      <c r="E278" s="8"/>
      <c r="F278" s="1"/>
      <c r="G278" s="1"/>
      <c r="H278" s="1"/>
      <c r="I278" s="1"/>
      <c r="J278" s="1"/>
      <c r="K278" s="1"/>
      <c r="L278" s="1"/>
      <c r="M278" s="1"/>
      <c r="N278" s="1"/>
      <c r="O278" s="1"/>
      <c r="P278" s="1"/>
      <c r="Q278" s="1"/>
      <c r="R278" s="1"/>
      <c r="S278" s="1"/>
      <c r="T278" s="1"/>
      <c r="U278" s="1"/>
      <c r="V278" s="1"/>
      <c r="W278" s="1"/>
      <c r="X278" s="1"/>
      <c r="Y278" s="1"/>
      <c r="Z278" s="1"/>
      <c r="AA278" s="1"/>
      <c r="AB278" s="1"/>
      <c r="AC278" s="1"/>
      <c r="AD278" s="8"/>
      <c r="AE278" s="1"/>
      <c r="AF278" s="1"/>
      <c r="AG278" s="1"/>
      <c r="AH278" s="1"/>
      <c r="AI278" s="1"/>
      <c r="AJ278" s="11"/>
      <c r="AK278" s="11"/>
      <c r="AL278" s="11"/>
      <c r="AM278" s="11"/>
      <c r="AN278" s="11"/>
      <c r="AO278" s="11"/>
      <c r="AP278" s="6"/>
      <c r="AQ278" s="7"/>
      <c r="AR278" s="135"/>
      <c r="AS278" s="6"/>
      <c r="AT278" s="16"/>
      <c r="AU278" s="16"/>
      <c r="AV278" s="16"/>
      <c r="AW278" s="16"/>
      <c r="AX278" s="16"/>
      <c r="AY278" s="16"/>
      <c r="AZ278" s="16"/>
      <c r="BA278" s="10">
        <v>43865</v>
      </c>
      <c r="BB278" s="14"/>
      <c r="BC278" s="13"/>
    </row>
    <row r="279" spans="1:55" s="12" customFormat="1" x14ac:dyDescent="0.2">
      <c r="A279" s="17"/>
      <c r="B279" s="9"/>
      <c r="C279" s="8"/>
      <c r="D279" s="9"/>
      <c r="E279" s="8"/>
      <c r="F279" s="1"/>
      <c r="G279" s="1"/>
      <c r="H279" s="1"/>
      <c r="I279" s="1"/>
      <c r="J279" s="1"/>
      <c r="K279" s="1"/>
      <c r="L279" s="1"/>
      <c r="M279" s="1"/>
      <c r="N279" s="1"/>
      <c r="O279" s="1"/>
      <c r="P279" s="1"/>
      <c r="Q279" s="1"/>
      <c r="R279" s="1"/>
      <c r="S279" s="1"/>
      <c r="T279" s="1"/>
      <c r="U279" s="1"/>
      <c r="V279" s="1"/>
      <c r="W279" s="1"/>
      <c r="X279" s="1"/>
      <c r="Y279" s="1"/>
      <c r="Z279" s="1"/>
      <c r="AA279" s="1"/>
      <c r="AB279" s="1"/>
      <c r="AC279" s="1"/>
      <c r="AD279" s="8"/>
      <c r="AE279" s="1"/>
      <c r="AF279" s="1"/>
      <c r="AG279" s="1"/>
      <c r="AH279" s="1"/>
      <c r="AI279" s="1"/>
      <c r="AJ279" s="11"/>
      <c r="AK279" s="11"/>
      <c r="AL279" s="11"/>
      <c r="AM279" s="11"/>
      <c r="AN279" s="11"/>
      <c r="AO279" s="11"/>
      <c r="AP279" s="6"/>
      <c r="AQ279" s="7"/>
      <c r="AR279" s="135"/>
      <c r="AS279" s="6"/>
      <c r="AT279" s="16"/>
      <c r="AU279" s="16"/>
      <c r="AV279" s="16"/>
      <c r="AW279" s="16"/>
      <c r="AX279" s="16"/>
      <c r="AY279" s="16"/>
      <c r="AZ279" s="16"/>
      <c r="BA279" s="10">
        <v>43866</v>
      </c>
      <c r="BB279" s="14"/>
      <c r="BC279" s="13"/>
    </row>
    <row r="280" spans="1:55" s="12" customFormat="1" x14ac:dyDescent="0.2">
      <c r="A280" s="17"/>
      <c r="B280" s="9"/>
      <c r="C280" s="8"/>
      <c r="D280" s="9"/>
      <c r="E280" s="8"/>
      <c r="F280" s="1"/>
      <c r="G280" s="1"/>
      <c r="H280" s="1"/>
      <c r="I280" s="1"/>
      <c r="J280" s="1"/>
      <c r="K280" s="1"/>
      <c r="L280" s="1"/>
      <c r="M280" s="1"/>
      <c r="N280" s="1"/>
      <c r="O280" s="1"/>
      <c r="P280" s="1"/>
      <c r="Q280" s="1"/>
      <c r="R280" s="1"/>
      <c r="S280" s="1"/>
      <c r="T280" s="1"/>
      <c r="U280" s="1"/>
      <c r="V280" s="1"/>
      <c r="W280" s="1"/>
      <c r="X280" s="1"/>
      <c r="Y280" s="1"/>
      <c r="Z280" s="1"/>
      <c r="AA280" s="1"/>
      <c r="AB280" s="1"/>
      <c r="AC280" s="1"/>
      <c r="AD280" s="8"/>
      <c r="AE280" s="1"/>
      <c r="AF280" s="1"/>
      <c r="AG280" s="1"/>
      <c r="AH280" s="1"/>
      <c r="AI280" s="1"/>
      <c r="AJ280" s="11"/>
      <c r="AK280" s="11"/>
      <c r="AL280" s="11"/>
      <c r="AM280" s="11"/>
      <c r="AN280" s="11"/>
      <c r="AO280" s="11"/>
      <c r="AP280" s="6"/>
      <c r="AQ280" s="7"/>
      <c r="AR280" s="135"/>
      <c r="AS280" s="6"/>
      <c r="AT280" s="16"/>
      <c r="AU280" s="16"/>
      <c r="AV280" s="16"/>
      <c r="AW280" s="16"/>
      <c r="AX280" s="16"/>
      <c r="AY280" s="16"/>
      <c r="AZ280" s="16"/>
      <c r="BA280" s="10">
        <v>43867</v>
      </c>
      <c r="BB280" s="14"/>
      <c r="BC280" s="13"/>
    </row>
    <row r="281" spans="1:55" s="12" customFormat="1" x14ac:dyDescent="0.2">
      <c r="A281" s="9"/>
      <c r="B281" s="9"/>
      <c r="C281" s="8"/>
      <c r="D281" s="9"/>
      <c r="E281" s="8"/>
      <c r="F281" s="1"/>
      <c r="G281" s="1"/>
      <c r="H281" s="1"/>
      <c r="I281" s="1"/>
      <c r="J281" s="1"/>
      <c r="K281" s="1"/>
      <c r="L281" s="1"/>
      <c r="M281" s="1"/>
      <c r="N281" s="1"/>
      <c r="O281" s="1"/>
      <c r="P281" s="1"/>
      <c r="Q281" s="1"/>
      <c r="R281" s="1"/>
      <c r="S281" s="1"/>
      <c r="T281" s="1"/>
      <c r="U281" s="1"/>
      <c r="V281" s="1"/>
      <c r="W281" s="1"/>
      <c r="X281" s="1"/>
      <c r="Y281" s="1"/>
      <c r="Z281" s="1"/>
      <c r="AA281" s="1"/>
      <c r="AB281" s="1"/>
      <c r="AC281" s="1"/>
      <c r="AD281" s="8"/>
      <c r="AE281" s="1"/>
      <c r="AF281" s="1"/>
      <c r="AG281" s="1"/>
      <c r="AH281" s="1"/>
      <c r="AI281" s="1"/>
      <c r="AJ281" s="11"/>
      <c r="AK281" s="11"/>
      <c r="AL281" s="11"/>
      <c r="AM281" s="11"/>
      <c r="AN281" s="11"/>
      <c r="AO281" s="11"/>
      <c r="AP281" s="6"/>
      <c r="AQ281" s="7"/>
      <c r="AR281" s="135"/>
      <c r="AS281" s="6"/>
      <c r="AT281" s="16"/>
      <c r="AU281" s="16"/>
      <c r="AV281" s="16"/>
      <c r="AW281" s="16"/>
      <c r="AX281" s="16"/>
      <c r="AY281" s="16"/>
      <c r="AZ281" s="16"/>
      <c r="BA281" s="10">
        <v>43868</v>
      </c>
      <c r="BB281" s="14"/>
      <c r="BC281" s="13"/>
    </row>
    <row r="282" spans="1:55" s="12" customFormat="1" x14ac:dyDescent="0.2">
      <c r="A282" s="9"/>
      <c r="B282" s="9"/>
      <c r="C282" s="8"/>
      <c r="D282" s="9"/>
      <c r="E282" s="8"/>
      <c r="F282" s="1"/>
      <c r="G282" s="1"/>
      <c r="H282" s="1"/>
      <c r="I282" s="1"/>
      <c r="J282" s="1"/>
      <c r="K282" s="1"/>
      <c r="L282" s="1"/>
      <c r="M282" s="1"/>
      <c r="N282" s="1"/>
      <c r="O282" s="1"/>
      <c r="P282" s="1"/>
      <c r="Q282" s="1"/>
      <c r="R282" s="1"/>
      <c r="S282" s="1"/>
      <c r="T282" s="1"/>
      <c r="U282" s="1"/>
      <c r="V282" s="1"/>
      <c r="W282" s="1"/>
      <c r="X282" s="1"/>
      <c r="Y282" s="1"/>
      <c r="Z282" s="1"/>
      <c r="AA282" s="1"/>
      <c r="AB282" s="1"/>
      <c r="AC282" s="1"/>
      <c r="AD282" s="8"/>
      <c r="AE282" s="1"/>
      <c r="AF282" s="1"/>
      <c r="AG282" s="1"/>
      <c r="AH282" s="1"/>
      <c r="AI282" s="1"/>
      <c r="AJ282" s="11"/>
      <c r="AK282" s="11"/>
      <c r="AL282" s="11"/>
      <c r="AM282" s="11"/>
      <c r="AN282" s="11"/>
      <c r="AO282" s="11"/>
      <c r="AP282" s="6"/>
      <c r="AQ282" s="7"/>
      <c r="AR282" s="135"/>
      <c r="AS282" s="6"/>
      <c r="AT282" s="16"/>
      <c r="AU282" s="16"/>
      <c r="AV282" s="16"/>
      <c r="AW282" s="16"/>
      <c r="AX282" s="16"/>
      <c r="AY282" s="16"/>
      <c r="AZ282" s="16"/>
      <c r="BA282" s="10">
        <v>43869</v>
      </c>
      <c r="BB282" s="14"/>
      <c r="BC282" s="13"/>
    </row>
    <row r="283" spans="1:55" s="12" customFormat="1" x14ac:dyDescent="0.2">
      <c r="A283" s="9"/>
      <c r="B283" s="9"/>
      <c r="C283" s="8"/>
      <c r="D283" s="9"/>
      <c r="E283" s="8"/>
      <c r="F283" s="1"/>
      <c r="G283" s="1"/>
      <c r="H283" s="1"/>
      <c r="I283" s="1"/>
      <c r="J283" s="1"/>
      <c r="K283" s="1"/>
      <c r="L283" s="1"/>
      <c r="M283" s="1"/>
      <c r="N283" s="1"/>
      <c r="O283" s="1"/>
      <c r="P283" s="1"/>
      <c r="Q283" s="1"/>
      <c r="R283" s="1"/>
      <c r="S283" s="1"/>
      <c r="T283" s="1"/>
      <c r="U283" s="1"/>
      <c r="V283" s="1"/>
      <c r="W283" s="1"/>
      <c r="X283" s="1"/>
      <c r="Y283" s="1"/>
      <c r="Z283" s="1"/>
      <c r="AA283" s="1"/>
      <c r="AB283" s="1"/>
      <c r="AC283" s="1"/>
      <c r="AD283" s="8"/>
      <c r="AE283" s="1"/>
      <c r="AF283" s="1"/>
      <c r="AG283" s="1"/>
      <c r="AH283" s="1"/>
      <c r="AI283" s="1"/>
      <c r="AJ283" s="11"/>
      <c r="AK283" s="11"/>
      <c r="AL283" s="11"/>
      <c r="AM283" s="11"/>
      <c r="AN283" s="11"/>
      <c r="AO283" s="11"/>
      <c r="AP283" s="6"/>
      <c r="AQ283" s="7"/>
      <c r="AR283" s="135"/>
      <c r="AS283" s="6"/>
      <c r="AT283" s="16"/>
      <c r="AU283" s="16"/>
      <c r="AV283" s="16"/>
      <c r="AW283" s="16"/>
      <c r="AX283" s="16"/>
      <c r="AY283" s="16"/>
      <c r="AZ283" s="16"/>
      <c r="BA283" s="10">
        <v>43870</v>
      </c>
      <c r="BB283" s="14"/>
      <c r="BC283" s="13"/>
    </row>
    <row r="284" spans="1:55" s="12" customFormat="1" x14ac:dyDescent="0.2">
      <c r="A284" s="9"/>
      <c r="B284" s="9"/>
      <c r="C284" s="8"/>
      <c r="D284" s="9"/>
      <c r="E284" s="8"/>
      <c r="F284" s="1"/>
      <c r="G284" s="1"/>
      <c r="H284" s="1"/>
      <c r="I284" s="1"/>
      <c r="J284" s="1"/>
      <c r="K284" s="1"/>
      <c r="L284" s="1"/>
      <c r="M284" s="1"/>
      <c r="N284" s="1"/>
      <c r="O284" s="1"/>
      <c r="P284" s="1"/>
      <c r="Q284" s="1"/>
      <c r="R284" s="1"/>
      <c r="S284" s="1"/>
      <c r="T284" s="1"/>
      <c r="U284" s="1"/>
      <c r="V284" s="1"/>
      <c r="W284" s="1"/>
      <c r="X284" s="1"/>
      <c r="Y284" s="1"/>
      <c r="Z284" s="1"/>
      <c r="AA284" s="1"/>
      <c r="AB284" s="1"/>
      <c r="AC284" s="1"/>
      <c r="AD284" s="8"/>
      <c r="AE284" s="1"/>
      <c r="AF284" s="1"/>
      <c r="AG284" s="1"/>
      <c r="AH284" s="1"/>
      <c r="AI284" s="1"/>
      <c r="AJ284" s="11"/>
      <c r="AK284" s="11"/>
      <c r="AL284" s="11"/>
      <c r="AM284" s="11"/>
      <c r="AN284" s="11"/>
      <c r="AO284" s="11"/>
      <c r="AP284" s="6"/>
      <c r="AQ284" s="7"/>
      <c r="AR284" s="135"/>
      <c r="AS284" s="6"/>
      <c r="AT284" s="16"/>
      <c r="AU284" s="16"/>
      <c r="AV284" s="16"/>
      <c r="AW284" s="16"/>
      <c r="AX284" s="16"/>
      <c r="AY284" s="16"/>
      <c r="AZ284" s="16"/>
      <c r="BA284" s="10">
        <v>43871</v>
      </c>
      <c r="BB284" s="14"/>
      <c r="BC284" s="13"/>
    </row>
    <row r="285" spans="1:55" s="12" customFormat="1" x14ac:dyDescent="0.2">
      <c r="A285" s="9"/>
      <c r="B285" s="9"/>
      <c r="C285" s="8"/>
      <c r="D285" s="9"/>
      <c r="E285" s="8"/>
      <c r="F285" s="1"/>
      <c r="G285" s="1"/>
      <c r="H285" s="1"/>
      <c r="I285" s="1"/>
      <c r="J285" s="1"/>
      <c r="K285" s="1"/>
      <c r="L285" s="1"/>
      <c r="M285" s="1"/>
      <c r="N285" s="1"/>
      <c r="O285" s="1"/>
      <c r="P285" s="1"/>
      <c r="Q285" s="1"/>
      <c r="R285" s="1"/>
      <c r="S285" s="1"/>
      <c r="T285" s="1"/>
      <c r="U285" s="1"/>
      <c r="V285" s="1"/>
      <c r="W285" s="1"/>
      <c r="X285" s="1"/>
      <c r="Y285" s="1"/>
      <c r="Z285" s="1"/>
      <c r="AA285" s="1"/>
      <c r="AB285" s="1"/>
      <c r="AC285" s="1"/>
      <c r="AD285" s="8"/>
      <c r="AE285" s="1"/>
      <c r="AF285" s="1"/>
      <c r="AG285" s="1"/>
      <c r="AH285" s="1"/>
      <c r="AI285" s="1"/>
      <c r="AJ285" s="11"/>
      <c r="AK285" s="11"/>
      <c r="AL285" s="11"/>
      <c r="AM285" s="11"/>
      <c r="AN285" s="11"/>
      <c r="AO285" s="11"/>
      <c r="AP285" s="6"/>
      <c r="AQ285" s="7"/>
      <c r="AR285" s="135"/>
      <c r="AS285" s="6"/>
      <c r="AT285" s="16"/>
      <c r="AU285" s="16"/>
      <c r="AV285" s="16"/>
      <c r="AW285" s="16"/>
      <c r="AX285" s="16"/>
      <c r="AY285" s="16"/>
      <c r="AZ285" s="16"/>
      <c r="BA285" s="10">
        <v>43872</v>
      </c>
      <c r="BB285" s="14"/>
      <c r="BC285" s="13"/>
    </row>
    <row r="286" spans="1:55" s="12" customFormat="1" x14ac:dyDescent="0.2">
      <c r="A286" s="9"/>
      <c r="B286" s="9"/>
      <c r="C286" s="8"/>
      <c r="D286" s="9"/>
      <c r="E286" s="8"/>
      <c r="F286" s="1"/>
      <c r="G286" s="1"/>
      <c r="H286" s="1"/>
      <c r="I286" s="1"/>
      <c r="J286" s="1"/>
      <c r="K286" s="1"/>
      <c r="L286" s="1"/>
      <c r="M286" s="1"/>
      <c r="N286" s="1"/>
      <c r="O286" s="1"/>
      <c r="P286" s="1"/>
      <c r="Q286" s="1"/>
      <c r="R286" s="1"/>
      <c r="S286" s="1"/>
      <c r="T286" s="1"/>
      <c r="U286" s="1"/>
      <c r="V286" s="1"/>
      <c r="W286" s="1"/>
      <c r="X286" s="1"/>
      <c r="Y286" s="1"/>
      <c r="Z286" s="1"/>
      <c r="AA286" s="1"/>
      <c r="AB286" s="1"/>
      <c r="AC286" s="1"/>
      <c r="AD286" s="8"/>
      <c r="AE286" s="1"/>
      <c r="AF286" s="1"/>
      <c r="AG286" s="1"/>
      <c r="AH286" s="1"/>
      <c r="AI286" s="1"/>
      <c r="AJ286" s="11"/>
      <c r="AK286" s="11"/>
      <c r="AL286" s="11"/>
      <c r="AM286" s="11"/>
      <c r="AN286" s="11"/>
      <c r="AO286" s="11"/>
      <c r="AP286" s="6"/>
      <c r="AQ286" s="7"/>
      <c r="AR286" s="135"/>
      <c r="AS286" s="6"/>
      <c r="AT286" s="16"/>
      <c r="AU286" s="16"/>
      <c r="AV286" s="16"/>
      <c r="AW286" s="16"/>
      <c r="AX286" s="16"/>
      <c r="AY286" s="16"/>
      <c r="AZ286" s="16"/>
      <c r="BA286" s="10">
        <v>43873</v>
      </c>
      <c r="BB286" s="14"/>
      <c r="BC286" s="13"/>
    </row>
    <row r="287" spans="1:55" s="12" customFormat="1" x14ac:dyDescent="0.2">
      <c r="A287" s="9"/>
      <c r="B287" s="9"/>
      <c r="C287" s="8"/>
      <c r="D287" s="9"/>
      <c r="E287" s="8"/>
      <c r="F287" s="1"/>
      <c r="G287" s="1"/>
      <c r="H287" s="1"/>
      <c r="I287" s="1"/>
      <c r="J287" s="1"/>
      <c r="K287" s="1"/>
      <c r="L287" s="1"/>
      <c r="M287" s="1"/>
      <c r="N287" s="1"/>
      <c r="O287" s="1"/>
      <c r="P287" s="1"/>
      <c r="Q287" s="1"/>
      <c r="R287" s="1"/>
      <c r="S287" s="1"/>
      <c r="T287" s="1"/>
      <c r="U287" s="1"/>
      <c r="V287" s="1"/>
      <c r="W287" s="1"/>
      <c r="X287" s="1"/>
      <c r="Y287" s="1"/>
      <c r="Z287" s="1"/>
      <c r="AA287" s="1"/>
      <c r="AB287" s="1"/>
      <c r="AC287" s="1"/>
      <c r="AD287" s="8"/>
      <c r="AE287" s="1"/>
      <c r="AF287" s="1"/>
      <c r="AG287" s="1"/>
      <c r="AH287" s="1"/>
      <c r="AI287" s="1"/>
      <c r="AJ287" s="11"/>
      <c r="AK287" s="11"/>
      <c r="AL287" s="11"/>
      <c r="AM287" s="11"/>
      <c r="AN287" s="11"/>
      <c r="AO287" s="11"/>
      <c r="AP287" s="6"/>
      <c r="AQ287" s="7"/>
      <c r="AR287" s="135"/>
      <c r="AS287" s="6"/>
      <c r="AT287" s="16"/>
      <c r="AU287" s="16"/>
      <c r="AV287" s="16"/>
      <c r="AW287" s="16"/>
      <c r="AX287" s="16"/>
      <c r="AY287" s="16"/>
      <c r="AZ287" s="16"/>
      <c r="BA287" s="10">
        <v>43874</v>
      </c>
      <c r="BB287" s="14"/>
      <c r="BC287" s="13"/>
    </row>
    <row r="288" spans="1:55" s="12" customFormat="1" x14ac:dyDescent="0.2">
      <c r="A288" s="9"/>
      <c r="B288" s="9"/>
      <c r="C288" s="8"/>
      <c r="D288" s="9"/>
      <c r="E288" s="8"/>
      <c r="F288" s="1"/>
      <c r="G288" s="1"/>
      <c r="H288" s="1"/>
      <c r="I288" s="1"/>
      <c r="J288" s="1"/>
      <c r="K288" s="1"/>
      <c r="L288" s="1"/>
      <c r="M288" s="1"/>
      <c r="N288" s="1"/>
      <c r="O288" s="1"/>
      <c r="P288" s="1"/>
      <c r="Q288" s="1"/>
      <c r="R288" s="1"/>
      <c r="S288" s="1"/>
      <c r="T288" s="1"/>
      <c r="U288" s="1"/>
      <c r="V288" s="1"/>
      <c r="W288" s="1"/>
      <c r="X288" s="1"/>
      <c r="Y288" s="1"/>
      <c r="Z288" s="1"/>
      <c r="AA288" s="1"/>
      <c r="AB288" s="1"/>
      <c r="AC288" s="1"/>
      <c r="AD288" s="8"/>
      <c r="AE288" s="1"/>
      <c r="AF288" s="1"/>
      <c r="AG288" s="1"/>
      <c r="AH288" s="1"/>
      <c r="AI288" s="1"/>
      <c r="AJ288" s="11"/>
      <c r="AK288" s="11"/>
      <c r="AL288" s="11"/>
      <c r="AM288" s="11"/>
      <c r="AN288" s="11"/>
      <c r="AO288" s="11"/>
      <c r="AP288" s="6"/>
      <c r="AQ288" s="7"/>
      <c r="AR288" s="135"/>
      <c r="AS288" s="6"/>
      <c r="AT288" s="16"/>
      <c r="AU288" s="16"/>
      <c r="AV288" s="16"/>
      <c r="AW288" s="16"/>
      <c r="AX288" s="16"/>
      <c r="AY288" s="16"/>
      <c r="AZ288" s="16"/>
      <c r="BA288" s="10">
        <v>43875</v>
      </c>
      <c r="BB288" s="14"/>
      <c r="BC288" s="13"/>
    </row>
    <row r="289" spans="1:55" s="12" customFormat="1" x14ac:dyDescent="0.2">
      <c r="A289" s="9"/>
      <c r="B289" s="9"/>
      <c r="C289" s="8"/>
      <c r="D289" s="9"/>
      <c r="E289" s="8"/>
      <c r="F289" s="1"/>
      <c r="G289" s="1"/>
      <c r="H289" s="1"/>
      <c r="I289" s="1"/>
      <c r="J289" s="1"/>
      <c r="K289" s="1"/>
      <c r="L289" s="1"/>
      <c r="M289" s="1"/>
      <c r="N289" s="1"/>
      <c r="O289" s="1"/>
      <c r="P289" s="1"/>
      <c r="Q289" s="1"/>
      <c r="R289" s="1"/>
      <c r="S289" s="1"/>
      <c r="T289" s="1"/>
      <c r="U289" s="1"/>
      <c r="V289" s="1"/>
      <c r="W289" s="1"/>
      <c r="X289" s="1"/>
      <c r="Y289" s="1"/>
      <c r="Z289" s="1"/>
      <c r="AA289" s="1"/>
      <c r="AB289" s="1"/>
      <c r="AC289" s="1"/>
      <c r="AD289" s="8"/>
      <c r="AE289" s="1"/>
      <c r="AF289" s="1"/>
      <c r="AG289" s="1"/>
      <c r="AH289" s="1"/>
      <c r="AI289" s="1"/>
      <c r="AJ289" s="11"/>
      <c r="AK289" s="11"/>
      <c r="AL289" s="11"/>
      <c r="AM289" s="11"/>
      <c r="AN289" s="11"/>
      <c r="AO289" s="11"/>
      <c r="AP289" s="6"/>
      <c r="AQ289" s="7"/>
      <c r="AR289" s="135"/>
      <c r="AS289" s="6"/>
      <c r="AT289" s="16"/>
      <c r="AU289" s="16"/>
      <c r="AV289" s="16"/>
      <c r="AW289" s="16"/>
      <c r="AX289" s="16"/>
      <c r="AY289" s="16"/>
      <c r="AZ289" s="16"/>
      <c r="BA289" s="10">
        <v>43876</v>
      </c>
      <c r="BB289" s="14"/>
      <c r="BC289" s="13"/>
    </row>
    <row r="290" spans="1:55" s="12" customFormat="1" x14ac:dyDescent="0.2">
      <c r="A290" s="9"/>
      <c r="B290" s="9"/>
      <c r="C290" s="8"/>
      <c r="D290" s="9"/>
      <c r="E290" s="8"/>
      <c r="F290" s="1"/>
      <c r="G290" s="1"/>
      <c r="H290" s="1"/>
      <c r="I290" s="1"/>
      <c r="J290" s="1"/>
      <c r="K290" s="1"/>
      <c r="L290" s="1"/>
      <c r="M290" s="1"/>
      <c r="N290" s="1"/>
      <c r="O290" s="1"/>
      <c r="P290" s="1"/>
      <c r="Q290" s="1"/>
      <c r="R290" s="1"/>
      <c r="S290" s="1"/>
      <c r="T290" s="1"/>
      <c r="U290" s="1"/>
      <c r="V290" s="1"/>
      <c r="W290" s="1"/>
      <c r="X290" s="1"/>
      <c r="Y290" s="1"/>
      <c r="Z290" s="1"/>
      <c r="AA290" s="1"/>
      <c r="AB290" s="1"/>
      <c r="AC290" s="1"/>
      <c r="AD290" s="8"/>
      <c r="AE290" s="1"/>
      <c r="AF290" s="1"/>
      <c r="AG290" s="1"/>
      <c r="AH290" s="1"/>
      <c r="AI290" s="1"/>
      <c r="AJ290" s="11"/>
      <c r="AK290" s="11"/>
      <c r="AL290" s="11"/>
      <c r="AM290" s="11"/>
      <c r="AN290" s="11"/>
      <c r="AO290" s="11"/>
      <c r="AP290" s="6"/>
      <c r="AQ290" s="7"/>
      <c r="AR290" s="135"/>
      <c r="AS290" s="6"/>
      <c r="AT290" s="16"/>
      <c r="AU290" s="16"/>
      <c r="AV290" s="16"/>
      <c r="AW290" s="16"/>
      <c r="AX290" s="16"/>
      <c r="AY290" s="16"/>
      <c r="AZ290" s="16"/>
      <c r="BA290" s="10">
        <v>43877</v>
      </c>
      <c r="BB290" s="14"/>
      <c r="BC290" s="13"/>
    </row>
    <row r="291" spans="1:55" s="12" customFormat="1" x14ac:dyDescent="0.2">
      <c r="A291" s="9"/>
      <c r="B291" s="9"/>
      <c r="C291" s="8"/>
      <c r="D291" s="9"/>
      <c r="E291" s="8"/>
      <c r="F291" s="1"/>
      <c r="G291" s="1"/>
      <c r="H291" s="1"/>
      <c r="I291" s="1"/>
      <c r="J291" s="1"/>
      <c r="K291" s="1"/>
      <c r="L291" s="1"/>
      <c r="M291" s="1"/>
      <c r="N291" s="1"/>
      <c r="O291" s="1"/>
      <c r="P291" s="1"/>
      <c r="Q291" s="1"/>
      <c r="R291" s="1"/>
      <c r="S291" s="1"/>
      <c r="T291" s="1"/>
      <c r="U291" s="1"/>
      <c r="V291" s="1"/>
      <c r="W291" s="1"/>
      <c r="X291" s="1"/>
      <c r="Y291" s="1"/>
      <c r="Z291" s="1"/>
      <c r="AA291" s="1"/>
      <c r="AB291" s="1"/>
      <c r="AC291" s="1"/>
      <c r="AD291" s="8"/>
      <c r="AE291" s="1"/>
      <c r="AF291" s="1"/>
      <c r="AG291" s="1"/>
      <c r="AH291" s="1"/>
      <c r="AI291" s="1"/>
      <c r="AJ291" s="11"/>
      <c r="AK291" s="11"/>
      <c r="AL291" s="11"/>
      <c r="AM291" s="11"/>
      <c r="AN291" s="11"/>
      <c r="AO291" s="11"/>
      <c r="AP291" s="6"/>
      <c r="AQ291" s="7"/>
      <c r="AR291" s="135"/>
      <c r="AS291" s="6"/>
      <c r="AT291" s="16"/>
      <c r="AU291" s="16"/>
      <c r="AV291" s="16"/>
      <c r="AW291" s="16"/>
      <c r="AX291" s="16"/>
      <c r="AY291" s="16"/>
      <c r="AZ291" s="16"/>
      <c r="BA291" s="10">
        <v>43878</v>
      </c>
      <c r="BB291" s="14"/>
      <c r="BC291" s="13"/>
    </row>
    <row r="292" spans="1:55" s="12" customFormat="1" x14ac:dyDescent="0.2">
      <c r="A292" s="9"/>
      <c r="B292" s="9"/>
      <c r="C292" s="8"/>
      <c r="D292" s="9"/>
      <c r="E292" s="8"/>
      <c r="F292" s="1"/>
      <c r="G292" s="1"/>
      <c r="H292" s="1"/>
      <c r="I292" s="1"/>
      <c r="J292" s="1"/>
      <c r="K292" s="1"/>
      <c r="L292" s="1"/>
      <c r="M292" s="1"/>
      <c r="N292" s="1"/>
      <c r="O292" s="1"/>
      <c r="P292" s="1"/>
      <c r="Q292" s="1"/>
      <c r="R292" s="1"/>
      <c r="S292" s="1"/>
      <c r="T292" s="1"/>
      <c r="U292" s="1"/>
      <c r="V292" s="1"/>
      <c r="W292" s="1"/>
      <c r="X292" s="1"/>
      <c r="Y292" s="1"/>
      <c r="Z292" s="1"/>
      <c r="AA292" s="1"/>
      <c r="AB292" s="1"/>
      <c r="AC292" s="1"/>
      <c r="AD292" s="8"/>
      <c r="AE292" s="1"/>
      <c r="AF292" s="1"/>
      <c r="AG292" s="1"/>
      <c r="AH292" s="1"/>
      <c r="AI292" s="1"/>
      <c r="AJ292" s="11"/>
      <c r="AK292" s="11"/>
      <c r="AL292" s="11"/>
      <c r="AM292" s="11"/>
      <c r="AN292" s="11"/>
      <c r="AO292" s="11"/>
      <c r="AP292" s="6"/>
      <c r="AQ292" s="7"/>
      <c r="AR292" s="135"/>
      <c r="AS292" s="6"/>
      <c r="AT292" s="16"/>
      <c r="AU292" s="16"/>
      <c r="AV292" s="16"/>
      <c r="AW292" s="16"/>
      <c r="AX292" s="16"/>
      <c r="AY292" s="16"/>
      <c r="AZ292" s="16"/>
      <c r="BA292" s="10">
        <v>43879</v>
      </c>
      <c r="BB292" s="14"/>
      <c r="BC292" s="13"/>
    </row>
    <row r="293" spans="1:55" s="12" customFormat="1" x14ac:dyDescent="0.2">
      <c r="A293" s="9"/>
      <c r="B293" s="9"/>
      <c r="C293" s="8"/>
      <c r="D293" s="9"/>
      <c r="E293" s="8"/>
      <c r="F293" s="1"/>
      <c r="G293" s="1"/>
      <c r="H293" s="1"/>
      <c r="I293" s="1"/>
      <c r="J293" s="1"/>
      <c r="K293" s="1"/>
      <c r="L293" s="1"/>
      <c r="M293" s="1"/>
      <c r="N293" s="1"/>
      <c r="O293" s="1"/>
      <c r="P293" s="1"/>
      <c r="Q293" s="1"/>
      <c r="R293" s="1"/>
      <c r="S293" s="1"/>
      <c r="T293" s="1"/>
      <c r="U293" s="1"/>
      <c r="V293" s="1"/>
      <c r="W293" s="1"/>
      <c r="X293" s="1"/>
      <c r="Y293" s="1"/>
      <c r="Z293" s="1"/>
      <c r="AA293" s="1"/>
      <c r="AB293" s="1"/>
      <c r="AC293" s="1"/>
      <c r="AD293" s="8"/>
      <c r="AE293" s="1"/>
      <c r="AF293" s="1"/>
      <c r="AG293" s="1"/>
      <c r="AH293" s="1"/>
      <c r="AI293" s="1"/>
      <c r="AJ293" s="11"/>
      <c r="AK293" s="11"/>
      <c r="AL293" s="11"/>
      <c r="AM293" s="11"/>
      <c r="AN293" s="11"/>
      <c r="AO293" s="11"/>
      <c r="AP293" s="6"/>
      <c r="AQ293" s="7"/>
      <c r="AR293" s="135"/>
      <c r="AS293" s="6"/>
      <c r="AT293" s="16"/>
      <c r="AU293" s="16"/>
      <c r="AV293" s="16"/>
      <c r="AW293" s="16"/>
      <c r="AX293" s="16"/>
      <c r="AY293" s="16"/>
      <c r="AZ293" s="16"/>
      <c r="BA293" s="10">
        <v>43880</v>
      </c>
      <c r="BB293" s="14"/>
      <c r="BC293" s="13"/>
    </row>
    <row r="294" spans="1:55" s="12" customFormat="1" x14ac:dyDescent="0.2">
      <c r="A294" s="9"/>
      <c r="B294" s="9"/>
      <c r="C294" s="8"/>
      <c r="D294" s="9"/>
      <c r="E294" s="8"/>
      <c r="F294" s="1"/>
      <c r="G294" s="1"/>
      <c r="H294" s="1"/>
      <c r="I294" s="1"/>
      <c r="J294" s="1"/>
      <c r="K294" s="1"/>
      <c r="L294" s="1"/>
      <c r="M294" s="1"/>
      <c r="N294" s="1"/>
      <c r="O294" s="1"/>
      <c r="P294" s="1"/>
      <c r="Q294" s="1"/>
      <c r="R294" s="1"/>
      <c r="S294" s="1"/>
      <c r="T294" s="1"/>
      <c r="U294" s="1"/>
      <c r="V294" s="1"/>
      <c r="W294" s="1"/>
      <c r="X294" s="1"/>
      <c r="Y294" s="1"/>
      <c r="Z294" s="1"/>
      <c r="AA294" s="1"/>
      <c r="AB294" s="1"/>
      <c r="AC294" s="1"/>
      <c r="AD294" s="8"/>
      <c r="AE294" s="1"/>
      <c r="AF294" s="1"/>
      <c r="AG294" s="1"/>
      <c r="AH294" s="1"/>
      <c r="AI294" s="1"/>
      <c r="AJ294" s="11"/>
      <c r="AK294" s="11"/>
      <c r="AL294" s="11"/>
      <c r="AM294" s="11"/>
      <c r="AN294" s="11"/>
      <c r="AO294" s="11"/>
      <c r="AP294" s="6"/>
      <c r="AQ294" s="7"/>
      <c r="AR294" s="135"/>
      <c r="AS294" s="6"/>
      <c r="AT294" s="16"/>
      <c r="AU294" s="16"/>
      <c r="AV294" s="16"/>
      <c r="AW294" s="16"/>
      <c r="AX294" s="16"/>
      <c r="AY294" s="16"/>
      <c r="AZ294" s="16"/>
      <c r="BA294" s="10">
        <v>43881</v>
      </c>
      <c r="BB294" s="14"/>
      <c r="BC294" s="13"/>
    </row>
    <row r="295" spans="1:55" s="12" customFormat="1" x14ac:dyDescent="0.2">
      <c r="A295" s="9"/>
      <c r="B295" s="9"/>
      <c r="C295" s="8"/>
      <c r="D295" s="9"/>
      <c r="E295" s="8"/>
      <c r="F295" s="1"/>
      <c r="G295" s="1"/>
      <c r="H295" s="1"/>
      <c r="I295" s="1"/>
      <c r="J295" s="1"/>
      <c r="K295" s="1"/>
      <c r="L295" s="1"/>
      <c r="M295" s="1"/>
      <c r="N295" s="1"/>
      <c r="O295" s="1"/>
      <c r="P295" s="1"/>
      <c r="Q295" s="1"/>
      <c r="R295" s="1"/>
      <c r="S295" s="1"/>
      <c r="T295" s="1"/>
      <c r="U295" s="1"/>
      <c r="V295" s="1"/>
      <c r="W295" s="1"/>
      <c r="X295" s="1"/>
      <c r="Y295" s="1"/>
      <c r="Z295" s="1"/>
      <c r="AA295" s="1"/>
      <c r="AB295" s="1"/>
      <c r="AC295" s="1"/>
      <c r="AD295" s="8"/>
      <c r="AE295" s="1"/>
      <c r="AF295" s="1"/>
      <c r="AG295" s="1"/>
      <c r="AH295" s="1"/>
      <c r="AI295" s="1"/>
      <c r="AJ295" s="11"/>
      <c r="AK295" s="11"/>
      <c r="AL295" s="11"/>
      <c r="AM295" s="11"/>
      <c r="AN295" s="11"/>
      <c r="AO295" s="11"/>
      <c r="AP295" s="6"/>
      <c r="AQ295" s="7"/>
      <c r="AR295" s="135"/>
      <c r="AS295" s="6"/>
      <c r="AT295" s="16"/>
      <c r="AU295" s="16"/>
      <c r="AV295" s="16"/>
      <c r="AW295" s="16"/>
      <c r="AX295" s="16"/>
      <c r="AY295" s="16"/>
      <c r="AZ295" s="16"/>
      <c r="BA295" s="10">
        <v>43882</v>
      </c>
      <c r="BB295" s="14"/>
      <c r="BC295" s="13"/>
    </row>
    <row r="296" spans="1:55" s="12" customFormat="1" x14ac:dyDescent="0.2">
      <c r="A296" s="9"/>
      <c r="B296" s="9"/>
      <c r="C296" s="8"/>
      <c r="D296" s="9"/>
      <c r="E296" s="8"/>
      <c r="F296" s="1"/>
      <c r="G296" s="1"/>
      <c r="H296" s="1"/>
      <c r="I296" s="1"/>
      <c r="J296" s="1"/>
      <c r="K296" s="1"/>
      <c r="L296" s="1"/>
      <c r="M296" s="1"/>
      <c r="N296" s="1"/>
      <c r="O296" s="1"/>
      <c r="P296" s="1"/>
      <c r="Q296" s="1"/>
      <c r="R296" s="1"/>
      <c r="S296" s="1"/>
      <c r="T296" s="1"/>
      <c r="U296" s="1"/>
      <c r="V296" s="1"/>
      <c r="W296" s="1"/>
      <c r="X296" s="1"/>
      <c r="Y296" s="1"/>
      <c r="Z296" s="1"/>
      <c r="AA296" s="1"/>
      <c r="AB296" s="1"/>
      <c r="AC296" s="1"/>
      <c r="AD296" s="8"/>
      <c r="AE296" s="1"/>
      <c r="AF296" s="1"/>
      <c r="AG296" s="1"/>
      <c r="AH296" s="1"/>
      <c r="AI296" s="1"/>
      <c r="AJ296" s="11"/>
      <c r="AK296" s="11"/>
      <c r="AL296" s="11"/>
      <c r="AM296" s="11"/>
      <c r="AN296" s="11"/>
      <c r="AO296" s="11"/>
      <c r="AP296" s="6"/>
      <c r="AQ296" s="7"/>
      <c r="AR296" s="135"/>
      <c r="AS296" s="6"/>
      <c r="AT296" s="16"/>
      <c r="AU296" s="16"/>
      <c r="AV296" s="16"/>
      <c r="AW296" s="16"/>
      <c r="AX296" s="16"/>
      <c r="AY296" s="16"/>
      <c r="AZ296" s="16"/>
      <c r="BA296" s="10">
        <v>43883</v>
      </c>
      <c r="BB296" s="14"/>
      <c r="BC296" s="13"/>
    </row>
    <row r="297" spans="1:55" s="12" customFormat="1" x14ac:dyDescent="0.2">
      <c r="A297" s="9"/>
      <c r="B297" s="9"/>
      <c r="C297" s="8"/>
      <c r="D297" s="9"/>
      <c r="E297" s="8"/>
      <c r="F297" s="1"/>
      <c r="G297" s="1"/>
      <c r="H297" s="1"/>
      <c r="I297" s="1"/>
      <c r="J297" s="1"/>
      <c r="K297" s="1"/>
      <c r="L297" s="1"/>
      <c r="M297" s="1"/>
      <c r="N297" s="1"/>
      <c r="O297" s="1"/>
      <c r="P297" s="1"/>
      <c r="Q297" s="1"/>
      <c r="R297" s="1"/>
      <c r="S297" s="1"/>
      <c r="T297" s="1"/>
      <c r="U297" s="1"/>
      <c r="V297" s="1"/>
      <c r="W297" s="1"/>
      <c r="X297" s="1"/>
      <c r="Y297" s="1"/>
      <c r="Z297" s="1"/>
      <c r="AA297" s="1"/>
      <c r="AB297" s="1"/>
      <c r="AC297" s="1"/>
      <c r="AD297" s="8"/>
      <c r="AE297" s="1"/>
      <c r="AF297" s="1"/>
      <c r="AG297" s="1"/>
      <c r="AH297" s="1"/>
      <c r="AI297" s="1"/>
      <c r="AJ297" s="11"/>
      <c r="AK297" s="11"/>
      <c r="AL297" s="11"/>
      <c r="AM297" s="11"/>
      <c r="AN297" s="11"/>
      <c r="AO297" s="11"/>
      <c r="AP297" s="6"/>
      <c r="AQ297" s="7"/>
      <c r="AR297" s="135"/>
      <c r="AS297" s="6"/>
      <c r="AT297" s="16"/>
      <c r="AU297" s="16"/>
      <c r="AV297" s="16"/>
      <c r="AW297" s="16"/>
      <c r="AX297" s="16"/>
      <c r="AY297" s="16"/>
      <c r="AZ297" s="16"/>
      <c r="BA297" s="10">
        <v>43884</v>
      </c>
      <c r="BB297" s="14"/>
      <c r="BC297" s="13"/>
    </row>
    <row r="298" spans="1:55" s="12" customFormat="1" x14ac:dyDescent="0.2">
      <c r="A298" s="9"/>
      <c r="B298" s="9"/>
      <c r="C298" s="8"/>
      <c r="D298" s="9"/>
      <c r="E298" s="8"/>
      <c r="F298" s="1"/>
      <c r="G298" s="1"/>
      <c r="H298" s="1"/>
      <c r="I298" s="1"/>
      <c r="J298" s="1"/>
      <c r="K298" s="1"/>
      <c r="L298" s="1"/>
      <c r="M298" s="1"/>
      <c r="N298" s="1"/>
      <c r="O298" s="1"/>
      <c r="P298" s="1"/>
      <c r="Q298" s="1"/>
      <c r="R298" s="1"/>
      <c r="S298" s="1"/>
      <c r="T298" s="1"/>
      <c r="U298" s="1"/>
      <c r="V298" s="1"/>
      <c r="W298" s="1"/>
      <c r="X298" s="1"/>
      <c r="Y298" s="1"/>
      <c r="Z298" s="1"/>
      <c r="AA298" s="1"/>
      <c r="AB298" s="1"/>
      <c r="AC298" s="1"/>
      <c r="AD298" s="8"/>
      <c r="AE298" s="1"/>
      <c r="AF298" s="1"/>
      <c r="AG298" s="1"/>
      <c r="AH298" s="1"/>
      <c r="AI298" s="1"/>
      <c r="AJ298" s="11"/>
      <c r="AK298" s="11"/>
      <c r="AL298" s="11"/>
      <c r="AM298" s="11"/>
      <c r="AN298" s="11"/>
      <c r="AO298" s="11"/>
      <c r="AP298" s="6"/>
      <c r="AQ298" s="7"/>
      <c r="AR298" s="135"/>
      <c r="AS298" s="6"/>
      <c r="AT298" s="16"/>
      <c r="AU298" s="16"/>
      <c r="AV298" s="16"/>
      <c r="AW298" s="16"/>
      <c r="AX298" s="16"/>
      <c r="AY298" s="16"/>
      <c r="AZ298" s="16"/>
      <c r="BA298" s="10">
        <v>43885</v>
      </c>
      <c r="BB298" s="14"/>
      <c r="BC298" s="13"/>
    </row>
    <row r="299" spans="1:55" s="12" customFormat="1" x14ac:dyDescent="0.2">
      <c r="A299" s="9"/>
      <c r="B299" s="9"/>
      <c r="C299" s="8"/>
      <c r="D299" s="9"/>
      <c r="E299" s="8"/>
      <c r="F299" s="1"/>
      <c r="G299" s="1"/>
      <c r="H299" s="1"/>
      <c r="I299" s="1"/>
      <c r="J299" s="1"/>
      <c r="K299" s="1"/>
      <c r="L299" s="1"/>
      <c r="M299" s="1"/>
      <c r="N299" s="1"/>
      <c r="O299" s="1"/>
      <c r="P299" s="1"/>
      <c r="Q299" s="1"/>
      <c r="R299" s="1"/>
      <c r="S299" s="1"/>
      <c r="T299" s="1"/>
      <c r="U299" s="1"/>
      <c r="V299" s="1"/>
      <c r="W299" s="1"/>
      <c r="X299" s="1"/>
      <c r="Y299" s="1"/>
      <c r="Z299" s="1"/>
      <c r="AA299" s="1"/>
      <c r="AB299" s="1"/>
      <c r="AC299" s="1"/>
      <c r="AD299" s="8"/>
      <c r="AE299" s="1"/>
      <c r="AF299" s="1"/>
      <c r="AG299" s="1"/>
      <c r="AH299" s="1"/>
      <c r="AI299" s="1"/>
      <c r="AJ299" s="11"/>
      <c r="AK299" s="11"/>
      <c r="AL299" s="11"/>
      <c r="AM299" s="11"/>
      <c r="AN299" s="11"/>
      <c r="AO299" s="11"/>
      <c r="AP299" s="6"/>
      <c r="AQ299" s="7"/>
      <c r="AR299" s="135"/>
      <c r="AS299" s="6"/>
      <c r="AT299" s="16"/>
      <c r="AU299" s="16"/>
      <c r="AV299" s="16"/>
      <c r="AW299" s="16"/>
      <c r="AX299" s="16"/>
      <c r="AY299" s="16"/>
      <c r="AZ299" s="16"/>
      <c r="BA299" s="10">
        <v>43886</v>
      </c>
      <c r="BB299" s="14"/>
      <c r="BC299" s="13"/>
    </row>
    <row r="300" spans="1:55" s="12" customFormat="1" x14ac:dyDescent="0.2">
      <c r="A300" s="9"/>
      <c r="B300" s="9"/>
      <c r="C300" s="8"/>
      <c r="D300" s="9"/>
      <c r="E300" s="8"/>
      <c r="F300" s="1"/>
      <c r="G300" s="1"/>
      <c r="H300" s="1"/>
      <c r="I300" s="1"/>
      <c r="J300" s="1"/>
      <c r="K300" s="1"/>
      <c r="L300" s="1"/>
      <c r="M300" s="1"/>
      <c r="N300" s="1"/>
      <c r="O300" s="1"/>
      <c r="P300" s="1"/>
      <c r="Q300" s="1"/>
      <c r="R300" s="1"/>
      <c r="S300" s="1"/>
      <c r="T300" s="1"/>
      <c r="U300" s="1"/>
      <c r="V300" s="1"/>
      <c r="W300" s="1"/>
      <c r="X300" s="1"/>
      <c r="Y300" s="1"/>
      <c r="Z300" s="1"/>
      <c r="AA300" s="1"/>
      <c r="AB300" s="1"/>
      <c r="AC300" s="1"/>
      <c r="AD300" s="8"/>
      <c r="AE300" s="1"/>
      <c r="AF300" s="1"/>
      <c r="AG300" s="1"/>
      <c r="AH300" s="1"/>
      <c r="AI300" s="1"/>
      <c r="AJ300" s="11"/>
      <c r="AK300" s="11"/>
      <c r="AL300" s="11"/>
      <c r="AM300" s="11"/>
      <c r="AN300" s="11"/>
      <c r="AO300" s="11"/>
      <c r="AP300" s="6"/>
      <c r="AQ300" s="7"/>
      <c r="AR300" s="135"/>
      <c r="AS300" s="6"/>
      <c r="AT300" s="16"/>
      <c r="AU300" s="16"/>
      <c r="AV300" s="16"/>
      <c r="AW300" s="16"/>
      <c r="AX300" s="16"/>
      <c r="AY300" s="16"/>
      <c r="AZ300" s="16"/>
      <c r="BA300" s="10">
        <v>43887</v>
      </c>
      <c r="BB300" s="14"/>
      <c r="BC300" s="13"/>
    </row>
    <row r="301" spans="1:55" s="12" customFormat="1" x14ac:dyDescent="0.2">
      <c r="A301" s="9"/>
      <c r="B301" s="9"/>
      <c r="C301" s="8"/>
      <c r="D301" s="9"/>
      <c r="E301" s="8"/>
      <c r="F301" s="1"/>
      <c r="G301" s="1"/>
      <c r="H301" s="1"/>
      <c r="I301" s="1"/>
      <c r="J301" s="1"/>
      <c r="K301" s="1"/>
      <c r="L301" s="1"/>
      <c r="M301" s="1"/>
      <c r="N301" s="1"/>
      <c r="O301" s="1"/>
      <c r="P301" s="1"/>
      <c r="Q301" s="1"/>
      <c r="R301" s="1"/>
      <c r="S301" s="1"/>
      <c r="T301" s="1"/>
      <c r="U301" s="1"/>
      <c r="V301" s="1"/>
      <c r="W301" s="1"/>
      <c r="X301" s="1"/>
      <c r="Y301" s="1"/>
      <c r="Z301" s="1"/>
      <c r="AA301" s="1"/>
      <c r="AB301" s="1"/>
      <c r="AC301" s="1"/>
      <c r="AD301" s="8"/>
      <c r="AE301" s="1"/>
      <c r="AF301" s="1"/>
      <c r="AG301" s="1"/>
      <c r="AH301" s="1"/>
      <c r="AI301" s="1"/>
      <c r="AJ301" s="11"/>
      <c r="AK301" s="11"/>
      <c r="AL301" s="11"/>
      <c r="AM301" s="11"/>
      <c r="AN301" s="11"/>
      <c r="AO301" s="11"/>
      <c r="AP301" s="6"/>
      <c r="AQ301" s="7"/>
      <c r="AR301" s="135"/>
      <c r="AS301" s="6"/>
      <c r="AT301" s="16"/>
      <c r="AU301" s="16"/>
      <c r="AV301" s="16"/>
      <c r="AW301" s="16"/>
      <c r="AX301" s="16"/>
      <c r="AY301" s="16"/>
      <c r="AZ301" s="16"/>
      <c r="BA301" s="10">
        <v>43888</v>
      </c>
      <c r="BB301" s="14"/>
      <c r="BC301" s="13"/>
    </row>
    <row r="302" spans="1:55" s="12" customFormat="1" x14ac:dyDescent="0.2">
      <c r="A302" s="9"/>
      <c r="B302" s="9"/>
      <c r="C302" s="8"/>
      <c r="D302" s="9"/>
      <c r="E302" s="8"/>
      <c r="F302" s="1"/>
      <c r="G302" s="1"/>
      <c r="H302" s="1"/>
      <c r="I302" s="1"/>
      <c r="J302" s="1"/>
      <c r="K302" s="1"/>
      <c r="L302" s="1"/>
      <c r="M302" s="1"/>
      <c r="N302" s="1"/>
      <c r="O302" s="1"/>
      <c r="P302" s="1"/>
      <c r="Q302" s="1"/>
      <c r="R302" s="1"/>
      <c r="S302" s="1"/>
      <c r="T302" s="1"/>
      <c r="U302" s="1"/>
      <c r="V302" s="1"/>
      <c r="W302" s="1"/>
      <c r="X302" s="1"/>
      <c r="Y302" s="1"/>
      <c r="Z302" s="1"/>
      <c r="AA302" s="1"/>
      <c r="AB302" s="1"/>
      <c r="AC302" s="1"/>
      <c r="AD302" s="8"/>
      <c r="AE302" s="1"/>
      <c r="AF302" s="1"/>
      <c r="AG302" s="1"/>
      <c r="AH302" s="1"/>
      <c r="AI302" s="1"/>
      <c r="AJ302" s="11"/>
      <c r="AK302" s="11"/>
      <c r="AL302" s="11"/>
      <c r="AM302" s="11"/>
      <c r="AN302" s="11"/>
      <c r="AO302" s="11"/>
      <c r="AP302" s="6"/>
      <c r="AQ302" s="7"/>
      <c r="AR302" s="135"/>
      <c r="AS302" s="6"/>
      <c r="AT302" s="16"/>
      <c r="AU302" s="16"/>
      <c r="AV302" s="16"/>
      <c r="AW302" s="16"/>
      <c r="AX302" s="16"/>
      <c r="AY302" s="16"/>
      <c r="AZ302" s="16"/>
      <c r="BA302" s="10">
        <v>43889</v>
      </c>
      <c r="BB302" s="14"/>
      <c r="BC302" s="13"/>
    </row>
    <row r="303" spans="1:55" s="12" customFormat="1" x14ac:dyDescent="0.2">
      <c r="A303" s="9"/>
      <c r="B303" s="9"/>
      <c r="C303" s="8"/>
      <c r="D303" s="9"/>
      <c r="E303" s="8"/>
      <c r="F303" s="1"/>
      <c r="G303" s="1"/>
      <c r="H303" s="1"/>
      <c r="I303" s="1"/>
      <c r="J303" s="1"/>
      <c r="K303" s="1"/>
      <c r="L303" s="1"/>
      <c r="M303" s="1"/>
      <c r="N303" s="1"/>
      <c r="O303" s="1"/>
      <c r="P303" s="1"/>
      <c r="Q303" s="1"/>
      <c r="R303" s="1"/>
      <c r="S303" s="1"/>
      <c r="T303" s="1"/>
      <c r="U303" s="1"/>
      <c r="V303" s="1"/>
      <c r="W303" s="1"/>
      <c r="X303" s="1"/>
      <c r="Y303" s="1"/>
      <c r="Z303" s="1"/>
      <c r="AA303" s="1"/>
      <c r="AB303" s="1"/>
      <c r="AC303" s="1"/>
      <c r="AD303" s="8"/>
      <c r="AE303" s="1"/>
      <c r="AF303" s="1"/>
      <c r="AG303" s="1"/>
      <c r="AH303" s="1"/>
      <c r="AI303" s="1"/>
      <c r="AJ303" s="11"/>
      <c r="AK303" s="11"/>
      <c r="AL303" s="11"/>
      <c r="AM303" s="11"/>
      <c r="AN303" s="11"/>
      <c r="AO303" s="11"/>
      <c r="AP303" s="6"/>
      <c r="AQ303" s="7"/>
      <c r="AR303" s="135"/>
      <c r="AS303" s="6"/>
      <c r="AT303" s="16"/>
      <c r="AU303" s="16"/>
      <c r="AV303" s="16"/>
      <c r="AW303" s="16"/>
      <c r="AX303" s="16"/>
      <c r="AY303" s="16"/>
      <c r="AZ303" s="16"/>
      <c r="BA303" s="10">
        <v>43890</v>
      </c>
      <c r="BB303" s="14"/>
      <c r="BC303" s="13"/>
    </row>
    <row r="304" spans="1:55" s="12" customFormat="1" x14ac:dyDescent="0.2">
      <c r="A304" s="9"/>
      <c r="B304" s="9"/>
      <c r="C304" s="8"/>
      <c r="D304" s="9"/>
      <c r="E304" s="8"/>
      <c r="F304" s="1"/>
      <c r="G304" s="1"/>
      <c r="H304" s="1"/>
      <c r="I304" s="1"/>
      <c r="J304" s="1"/>
      <c r="K304" s="1"/>
      <c r="L304" s="1"/>
      <c r="M304" s="1"/>
      <c r="N304" s="1"/>
      <c r="O304" s="1"/>
      <c r="P304" s="1"/>
      <c r="Q304" s="1"/>
      <c r="R304" s="1"/>
      <c r="S304" s="1"/>
      <c r="T304" s="1"/>
      <c r="U304" s="1"/>
      <c r="V304" s="1"/>
      <c r="W304" s="1"/>
      <c r="X304" s="1"/>
      <c r="Y304" s="1"/>
      <c r="Z304" s="1"/>
      <c r="AA304" s="1"/>
      <c r="AB304" s="1"/>
      <c r="AC304" s="1"/>
      <c r="AD304" s="8"/>
      <c r="AE304" s="1"/>
      <c r="AF304" s="1"/>
      <c r="AG304" s="1"/>
      <c r="AH304" s="1"/>
      <c r="AI304" s="1"/>
      <c r="AJ304" s="11"/>
      <c r="AK304" s="11"/>
      <c r="AL304" s="11"/>
      <c r="AM304" s="11"/>
      <c r="AN304" s="11"/>
      <c r="AO304" s="11"/>
      <c r="AP304" s="6"/>
      <c r="AQ304" s="7"/>
      <c r="AR304" s="135"/>
      <c r="AS304" s="6"/>
      <c r="AT304" s="16"/>
      <c r="AU304" s="16"/>
      <c r="AV304" s="16"/>
      <c r="AW304" s="16"/>
      <c r="AX304" s="16"/>
      <c r="AY304" s="16"/>
      <c r="AZ304" s="16"/>
      <c r="BA304" s="10">
        <v>43891</v>
      </c>
      <c r="BB304" s="14"/>
      <c r="BC304" s="13"/>
    </row>
    <row r="305" spans="1:55" s="12" customFormat="1" x14ac:dyDescent="0.2">
      <c r="A305" s="9"/>
      <c r="B305" s="9"/>
      <c r="C305" s="8"/>
      <c r="D305" s="9"/>
      <c r="E305" s="8"/>
      <c r="F305" s="1"/>
      <c r="G305" s="1"/>
      <c r="H305" s="1"/>
      <c r="I305" s="1"/>
      <c r="J305" s="1"/>
      <c r="K305" s="1"/>
      <c r="L305" s="1"/>
      <c r="M305" s="1"/>
      <c r="N305" s="1"/>
      <c r="O305" s="1"/>
      <c r="P305" s="1"/>
      <c r="Q305" s="1"/>
      <c r="R305" s="1"/>
      <c r="S305" s="1"/>
      <c r="T305" s="1"/>
      <c r="U305" s="1"/>
      <c r="V305" s="1"/>
      <c r="W305" s="1"/>
      <c r="X305" s="1"/>
      <c r="Y305" s="1"/>
      <c r="Z305" s="1"/>
      <c r="AA305" s="1"/>
      <c r="AB305" s="1"/>
      <c r="AC305" s="1"/>
      <c r="AD305" s="8"/>
      <c r="AE305" s="1"/>
      <c r="AF305" s="1"/>
      <c r="AG305" s="1"/>
      <c r="AH305" s="1"/>
      <c r="AI305" s="1"/>
      <c r="AJ305" s="11"/>
      <c r="AK305" s="11"/>
      <c r="AL305" s="11"/>
      <c r="AM305" s="11"/>
      <c r="AN305" s="11"/>
      <c r="AO305" s="11"/>
      <c r="AP305" s="6"/>
      <c r="AQ305" s="7"/>
      <c r="AR305" s="135"/>
      <c r="AS305" s="6"/>
      <c r="AT305" s="16"/>
      <c r="AU305" s="16"/>
      <c r="AV305" s="16"/>
      <c r="AW305" s="16"/>
      <c r="AX305" s="16"/>
      <c r="AY305" s="16"/>
      <c r="AZ305" s="16"/>
      <c r="BA305" s="10">
        <v>43892</v>
      </c>
      <c r="BB305" s="14"/>
      <c r="BC305" s="13"/>
    </row>
    <row r="306" spans="1:55" s="12" customFormat="1" x14ac:dyDescent="0.2">
      <c r="A306" s="9"/>
      <c r="B306" s="9"/>
      <c r="C306" s="8"/>
      <c r="D306" s="9"/>
      <c r="E306" s="8"/>
      <c r="F306" s="1"/>
      <c r="G306" s="1"/>
      <c r="H306" s="1"/>
      <c r="I306" s="1"/>
      <c r="J306" s="1"/>
      <c r="K306" s="1"/>
      <c r="L306" s="1"/>
      <c r="M306" s="1"/>
      <c r="N306" s="1"/>
      <c r="O306" s="1"/>
      <c r="P306" s="1"/>
      <c r="Q306" s="1"/>
      <c r="R306" s="1"/>
      <c r="S306" s="1"/>
      <c r="T306" s="1"/>
      <c r="U306" s="1"/>
      <c r="V306" s="1"/>
      <c r="W306" s="1"/>
      <c r="X306" s="1"/>
      <c r="Y306" s="1"/>
      <c r="Z306" s="1"/>
      <c r="AA306" s="1"/>
      <c r="AB306" s="1"/>
      <c r="AC306" s="1"/>
      <c r="AD306" s="8"/>
      <c r="AE306" s="1"/>
      <c r="AF306" s="1"/>
      <c r="AG306" s="1"/>
      <c r="AH306" s="1"/>
      <c r="AI306" s="1"/>
      <c r="AJ306" s="11"/>
      <c r="AK306" s="11"/>
      <c r="AL306" s="11"/>
      <c r="AM306" s="11"/>
      <c r="AN306" s="11"/>
      <c r="AO306" s="11"/>
      <c r="AP306" s="6"/>
      <c r="AQ306" s="7"/>
      <c r="AR306" s="135"/>
      <c r="AS306" s="6"/>
      <c r="AT306" s="16"/>
      <c r="AU306" s="16"/>
      <c r="AV306" s="16"/>
      <c r="AW306" s="16"/>
      <c r="AX306" s="16"/>
      <c r="AY306" s="16"/>
      <c r="AZ306" s="16"/>
      <c r="BA306" s="10">
        <v>43893</v>
      </c>
      <c r="BB306" s="14"/>
      <c r="BC306" s="13"/>
    </row>
    <row r="307" spans="1:55" s="12" customFormat="1" x14ac:dyDescent="0.2">
      <c r="A307" s="9"/>
      <c r="B307" s="9"/>
      <c r="C307" s="8"/>
      <c r="D307" s="9"/>
      <c r="E307" s="8"/>
      <c r="F307" s="1"/>
      <c r="G307" s="1"/>
      <c r="H307" s="1"/>
      <c r="I307" s="1"/>
      <c r="J307" s="1"/>
      <c r="K307" s="1"/>
      <c r="L307" s="1"/>
      <c r="M307" s="1"/>
      <c r="N307" s="1"/>
      <c r="O307" s="1"/>
      <c r="P307" s="1"/>
      <c r="Q307" s="1"/>
      <c r="R307" s="1"/>
      <c r="S307" s="1"/>
      <c r="T307" s="1"/>
      <c r="U307" s="1"/>
      <c r="V307" s="1"/>
      <c r="W307" s="1"/>
      <c r="X307" s="1"/>
      <c r="Y307" s="1"/>
      <c r="Z307" s="1"/>
      <c r="AA307" s="1"/>
      <c r="AB307" s="1"/>
      <c r="AC307" s="1"/>
      <c r="AD307" s="8"/>
      <c r="AE307" s="1"/>
      <c r="AF307" s="1"/>
      <c r="AG307" s="1"/>
      <c r="AH307" s="1"/>
      <c r="AI307" s="1"/>
      <c r="AJ307" s="11"/>
      <c r="AK307" s="11"/>
      <c r="AL307" s="11"/>
      <c r="AM307" s="11"/>
      <c r="AN307" s="11"/>
      <c r="AO307" s="11"/>
      <c r="AP307" s="6"/>
      <c r="AQ307" s="7"/>
      <c r="AR307" s="135"/>
      <c r="AS307" s="6"/>
      <c r="AT307" s="16"/>
      <c r="AU307" s="16"/>
      <c r="AV307" s="16"/>
      <c r="AW307" s="16"/>
      <c r="AX307" s="16"/>
      <c r="AY307" s="16"/>
      <c r="AZ307" s="16"/>
      <c r="BA307" s="10">
        <v>43894</v>
      </c>
      <c r="BB307" s="14"/>
      <c r="BC307" s="13"/>
    </row>
    <row r="308" spans="1:55" s="12" customFormat="1" x14ac:dyDescent="0.2">
      <c r="A308" s="9"/>
      <c r="B308" s="9"/>
      <c r="C308" s="8"/>
      <c r="D308" s="9"/>
      <c r="E308" s="8"/>
      <c r="F308" s="1"/>
      <c r="G308" s="1"/>
      <c r="H308" s="1"/>
      <c r="I308" s="1"/>
      <c r="J308" s="1"/>
      <c r="K308" s="1"/>
      <c r="L308" s="1"/>
      <c r="M308" s="1"/>
      <c r="N308" s="1"/>
      <c r="O308" s="1"/>
      <c r="P308" s="1"/>
      <c r="Q308" s="1"/>
      <c r="R308" s="1"/>
      <c r="S308" s="1"/>
      <c r="T308" s="1"/>
      <c r="U308" s="1"/>
      <c r="V308" s="1"/>
      <c r="W308" s="1"/>
      <c r="X308" s="1"/>
      <c r="Y308" s="1"/>
      <c r="Z308" s="1"/>
      <c r="AA308" s="1"/>
      <c r="AB308" s="1"/>
      <c r="AC308" s="1"/>
      <c r="AD308" s="8"/>
      <c r="AE308" s="1"/>
      <c r="AF308" s="1"/>
      <c r="AG308" s="1"/>
      <c r="AH308" s="1"/>
      <c r="AI308" s="1"/>
      <c r="AJ308" s="11"/>
      <c r="AK308" s="11"/>
      <c r="AL308" s="11"/>
      <c r="AM308" s="11"/>
      <c r="AN308" s="11"/>
      <c r="AO308" s="11"/>
      <c r="AP308" s="6"/>
      <c r="AQ308" s="7"/>
      <c r="AR308" s="135"/>
      <c r="AS308" s="6"/>
      <c r="AT308" s="16"/>
      <c r="AU308" s="16"/>
      <c r="AV308" s="16"/>
      <c r="AW308" s="16"/>
      <c r="AX308" s="16"/>
      <c r="AY308" s="16"/>
      <c r="AZ308" s="16"/>
      <c r="BA308" s="10">
        <v>43895</v>
      </c>
      <c r="BB308" s="14"/>
      <c r="BC308" s="13"/>
    </row>
    <row r="309" spans="1:55" s="12" customFormat="1" x14ac:dyDescent="0.2">
      <c r="A309" s="9"/>
      <c r="B309" s="9"/>
      <c r="C309" s="8"/>
      <c r="D309" s="9"/>
      <c r="E309" s="8"/>
      <c r="F309" s="1"/>
      <c r="G309" s="1"/>
      <c r="H309" s="1"/>
      <c r="I309" s="1"/>
      <c r="J309" s="1"/>
      <c r="K309" s="1"/>
      <c r="L309" s="1"/>
      <c r="M309" s="1"/>
      <c r="N309" s="1"/>
      <c r="O309" s="1"/>
      <c r="P309" s="1"/>
      <c r="Q309" s="1"/>
      <c r="R309" s="1"/>
      <c r="S309" s="1"/>
      <c r="T309" s="1"/>
      <c r="U309" s="1"/>
      <c r="V309" s="1"/>
      <c r="W309" s="1"/>
      <c r="X309" s="1"/>
      <c r="Y309" s="1"/>
      <c r="Z309" s="1"/>
      <c r="AA309" s="1"/>
      <c r="AB309" s="1"/>
      <c r="AC309" s="1"/>
      <c r="AD309" s="8"/>
      <c r="AE309" s="1"/>
      <c r="AF309" s="1"/>
      <c r="AG309" s="1"/>
      <c r="AH309" s="1"/>
      <c r="AI309" s="1"/>
      <c r="AJ309" s="11"/>
      <c r="AK309" s="11"/>
      <c r="AL309" s="11"/>
      <c r="AM309" s="11"/>
      <c r="AN309" s="11"/>
      <c r="AO309" s="11"/>
      <c r="AP309" s="6"/>
      <c r="AQ309" s="7"/>
      <c r="AR309" s="135"/>
      <c r="AS309" s="6"/>
      <c r="AT309" s="16"/>
      <c r="AU309" s="16"/>
      <c r="AV309" s="16"/>
      <c r="AW309" s="16"/>
      <c r="AX309" s="16"/>
      <c r="AY309" s="16"/>
      <c r="AZ309" s="16"/>
      <c r="BA309" s="10">
        <v>43896</v>
      </c>
      <c r="BB309" s="14"/>
      <c r="BC309" s="13"/>
    </row>
    <row r="310" spans="1:55" s="12" customFormat="1" x14ac:dyDescent="0.2">
      <c r="A310" s="9"/>
      <c r="B310" s="9"/>
      <c r="C310" s="8"/>
      <c r="D310" s="9"/>
      <c r="E310" s="8"/>
      <c r="F310" s="1"/>
      <c r="G310" s="1"/>
      <c r="H310" s="1"/>
      <c r="I310" s="1"/>
      <c r="J310" s="1"/>
      <c r="K310" s="1"/>
      <c r="L310" s="1"/>
      <c r="M310" s="1"/>
      <c r="N310" s="1"/>
      <c r="O310" s="1"/>
      <c r="P310" s="1"/>
      <c r="Q310" s="1"/>
      <c r="R310" s="1"/>
      <c r="S310" s="1"/>
      <c r="T310" s="1"/>
      <c r="U310" s="1"/>
      <c r="V310" s="1"/>
      <c r="W310" s="1"/>
      <c r="X310" s="1"/>
      <c r="Y310" s="1"/>
      <c r="Z310" s="1"/>
      <c r="AA310" s="1"/>
      <c r="AB310" s="1"/>
      <c r="AC310" s="1"/>
      <c r="AD310" s="8"/>
      <c r="AE310" s="1"/>
      <c r="AF310" s="1"/>
      <c r="AG310" s="1"/>
      <c r="AH310" s="1"/>
      <c r="AI310" s="1"/>
      <c r="AJ310" s="11"/>
      <c r="AK310" s="11"/>
      <c r="AL310" s="11"/>
      <c r="AM310" s="11"/>
      <c r="AN310" s="11"/>
      <c r="AO310" s="11"/>
      <c r="AP310" s="6"/>
      <c r="AQ310" s="7"/>
      <c r="AR310" s="135"/>
      <c r="AS310" s="6"/>
      <c r="AT310" s="16"/>
      <c r="AU310" s="16"/>
      <c r="AV310" s="16"/>
      <c r="AW310" s="16"/>
      <c r="AX310" s="16"/>
      <c r="AY310" s="16"/>
      <c r="AZ310" s="16"/>
      <c r="BA310" s="10">
        <v>43897</v>
      </c>
      <c r="BB310" s="14"/>
      <c r="BC310" s="13"/>
    </row>
    <row r="311" spans="1:55" s="12" customFormat="1" x14ac:dyDescent="0.2">
      <c r="A311" s="9"/>
      <c r="B311" s="9"/>
      <c r="C311" s="8"/>
      <c r="D311" s="9"/>
      <c r="E311" s="8"/>
      <c r="F311" s="1"/>
      <c r="G311" s="1"/>
      <c r="H311" s="1"/>
      <c r="I311" s="1"/>
      <c r="J311" s="1"/>
      <c r="K311" s="1"/>
      <c r="L311" s="1"/>
      <c r="M311" s="1"/>
      <c r="N311" s="1"/>
      <c r="O311" s="1"/>
      <c r="P311" s="1"/>
      <c r="Q311" s="1"/>
      <c r="R311" s="1"/>
      <c r="S311" s="1"/>
      <c r="T311" s="1"/>
      <c r="U311" s="1"/>
      <c r="V311" s="1"/>
      <c r="W311" s="1"/>
      <c r="X311" s="1"/>
      <c r="Y311" s="1"/>
      <c r="Z311" s="1"/>
      <c r="AA311" s="1"/>
      <c r="AB311" s="1"/>
      <c r="AC311" s="1"/>
      <c r="AD311" s="8"/>
      <c r="AE311" s="1"/>
      <c r="AF311" s="1"/>
      <c r="AG311" s="1"/>
      <c r="AH311" s="1"/>
      <c r="AI311" s="1"/>
      <c r="AJ311" s="11"/>
      <c r="AK311" s="11"/>
      <c r="AL311" s="11"/>
      <c r="AM311" s="11"/>
      <c r="AN311" s="11"/>
      <c r="AO311" s="11"/>
      <c r="AP311" s="6"/>
      <c r="AQ311" s="7"/>
      <c r="AR311" s="135"/>
      <c r="AS311" s="6"/>
      <c r="AT311" s="16"/>
      <c r="AU311" s="16"/>
      <c r="AV311" s="16"/>
      <c r="AW311" s="16"/>
      <c r="AX311" s="16"/>
      <c r="AY311" s="16"/>
      <c r="AZ311" s="16"/>
      <c r="BA311" s="10">
        <v>43898</v>
      </c>
      <c r="BB311" s="14"/>
      <c r="BC311" s="13"/>
    </row>
    <row r="312" spans="1:55" s="12" customFormat="1" x14ac:dyDescent="0.2">
      <c r="A312" s="9"/>
      <c r="B312" s="9"/>
      <c r="C312" s="8"/>
      <c r="D312" s="9"/>
      <c r="E312" s="8"/>
      <c r="F312" s="1"/>
      <c r="G312" s="1"/>
      <c r="H312" s="1"/>
      <c r="I312" s="1"/>
      <c r="J312" s="1"/>
      <c r="K312" s="1"/>
      <c r="L312" s="1"/>
      <c r="M312" s="1"/>
      <c r="N312" s="1"/>
      <c r="O312" s="1"/>
      <c r="P312" s="1"/>
      <c r="Q312" s="1"/>
      <c r="R312" s="1"/>
      <c r="S312" s="1"/>
      <c r="T312" s="1"/>
      <c r="U312" s="1"/>
      <c r="V312" s="1"/>
      <c r="W312" s="1"/>
      <c r="X312" s="1"/>
      <c r="Y312" s="1"/>
      <c r="Z312" s="1"/>
      <c r="AA312" s="1"/>
      <c r="AB312" s="1"/>
      <c r="AC312" s="1"/>
      <c r="AD312" s="8"/>
      <c r="AE312" s="1"/>
      <c r="AF312" s="1"/>
      <c r="AG312" s="1"/>
      <c r="AH312" s="1"/>
      <c r="AI312" s="1"/>
      <c r="AJ312" s="11"/>
      <c r="AK312" s="11"/>
      <c r="AL312" s="11"/>
      <c r="AM312" s="11"/>
      <c r="AN312" s="11"/>
      <c r="AO312" s="11"/>
      <c r="AP312" s="6"/>
      <c r="AQ312" s="7"/>
      <c r="AR312" s="135"/>
      <c r="AS312" s="6"/>
      <c r="AT312" s="16"/>
      <c r="AU312" s="16"/>
      <c r="AV312" s="16"/>
      <c r="AW312" s="16"/>
      <c r="AX312" s="16"/>
      <c r="AY312" s="16"/>
      <c r="AZ312" s="16"/>
      <c r="BA312" s="10">
        <v>43899</v>
      </c>
      <c r="BB312" s="14"/>
      <c r="BC312" s="13"/>
    </row>
    <row r="313" spans="1:55" s="12" customFormat="1" x14ac:dyDescent="0.2">
      <c r="A313" s="9"/>
      <c r="B313" s="9"/>
      <c r="C313" s="8"/>
      <c r="D313" s="9"/>
      <c r="E313" s="8"/>
      <c r="F313" s="1"/>
      <c r="G313" s="1"/>
      <c r="H313" s="1"/>
      <c r="I313" s="1"/>
      <c r="J313" s="1"/>
      <c r="K313" s="1"/>
      <c r="L313" s="1"/>
      <c r="M313" s="1"/>
      <c r="N313" s="1"/>
      <c r="O313" s="1"/>
      <c r="P313" s="1"/>
      <c r="Q313" s="1"/>
      <c r="R313" s="1"/>
      <c r="S313" s="1"/>
      <c r="T313" s="1"/>
      <c r="U313" s="1"/>
      <c r="V313" s="1"/>
      <c r="W313" s="1"/>
      <c r="X313" s="1"/>
      <c r="Y313" s="1"/>
      <c r="Z313" s="1"/>
      <c r="AA313" s="1"/>
      <c r="AB313" s="1"/>
      <c r="AC313" s="1"/>
      <c r="AD313" s="8"/>
      <c r="AE313" s="1"/>
      <c r="AF313" s="1"/>
      <c r="AG313" s="1"/>
      <c r="AH313" s="1"/>
      <c r="AI313" s="1"/>
      <c r="AJ313" s="11"/>
      <c r="AK313" s="11"/>
      <c r="AL313" s="11"/>
      <c r="AM313" s="11"/>
      <c r="AN313" s="11"/>
      <c r="AO313" s="11"/>
      <c r="AP313" s="6"/>
      <c r="AQ313" s="7"/>
      <c r="AR313" s="135"/>
      <c r="AS313" s="6"/>
      <c r="AT313" s="16"/>
      <c r="AU313" s="16"/>
      <c r="AV313" s="16"/>
      <c r="AW313" s="16"/>
      <c r="AX313" s="16"/>
      <c r="AY313" s="16"/>
      <c r="AZ313" s="16"/>
      <c r="BA313" s="10">
        <v>43900</v>
      </c>
      <c r="BB313" s="14"/>
      <c r="BC313" s="13"/>
    </row>
    <row r="314" spans="1:55" s="12" customFormat="1" x14ac:dyDescent="0.2">
      <c r="A314" s="9"/>
      <c r="B314" s="9"/>
      <c r="C314" s="8"/>
      <c r="D314" s="9"/>
      <c r="E314" s="8"/>
      <c r="F314" s="1"/>
      <c r="G314" s="1"/>
      <c r="H314" s="1"/>
      <c r="I314" s="1"/>
      <c r="J314" s="1"/>
      <c r="K314" s="1"/>
      <c r="L314" s="1"/>
      <c r="M314" s="1"/>
      <c r="N314" s="1"/>
      <c r="O314" s="1"/>
      <c r="P314" s="1"/>
      <c r="Q314" s="1"/>
      <c r="R314" s="1"/>
      <c r="S314" s="1"/>
      <c r="T314" s="1"/>
      <c r="U314" s="1"/>
      <c r="V314" s="1"/>
      <c r="W314" s="1"/>
      <c r="X314" s="1"/>
      <c r="Y314" s="1"/>
      <c r="Z314" s="1"/>
      <c r="AA314" s="1"/>
      <c r="AB314" s="1"/>
      <c r="AC314" s="1"/>
      <c r="AD314" s="8"/>
      <c r="AE314" s="1"/>
      <c r="AF314" s="1"/>
      <c r="AG314" s="1"/>
      <c r="AH314" s="1"/>
      <c r="AI314" s="1"/>
      <c r="AJ314" s="11"/>
      <c r="AK314" s="11"/>
      <c r="AL314" s="11"/>
      <c r="AM314" s="11"/>
      <c r="AN314" s="11"/>
      <c r="AO314" s="11"/>
      <c r="AP314" s="6"/>
      <c r="AQ314" s="7"/>
      <c r="AR314" s="135"/>
      <c r="AS314" s="6"/>
      <c r="AT314" s="16"/>
      <c r="AU314" s="16"/>
      <c r="AV314" s="16"/>
      <c r="AW314" s="16"/>
      <c r="AX314" s="16"/>
      <c r="AY314" s="16"/>
      <c r="AZ314" s="16"/>
      <c r="BA314" s="10">
        <v>43901</v>
      </c>
      <c r="BB314" s="14"/>
      <c r="BC314" s="13"/>
    </row>
    <row r="315" spans="1:55" s="12" customFormat="1" x14ac:dyDescent="0.2">
      <c r="A315" s="9"/>
      <c r="B315" s="9"/>
      <c r="C315" s="8"/>
      <c r="D315" s="9"/>
      <c r="E315" s="8"/>
      <c r="F315" s="1"/>
      <c r="G315" s="1"/>
      <c r="H315" s="1"/>
      <c r="I315" s="1"/>
      <c r="J315" s="1"/>
      <c r="K315" s="1"/>
      <c r="L315" s="1"/>
      <c r="M315" s="1"/>
      <c r="N315" s="1"/>
      <c r="O315" s="1"/>
      <c r="P315" s="1"/>
      <c r="Q315" s="1"/>
      <c r="R315" s="1"/>
      <c r="S315" s="1"/>
      <c r="T315" s="1"/>
      <c r="U315" s="1"/>
      <c r="V315" s="1"/>
      <c r="W315" s="1"/>
      <c r="X315" s="1"/>
      <c r="Y315" s="1"/>
      <c r="Z315" s="1"/>
      <c r="AA315" s="1"/>
      <c r="AB315" s="1"/>
      <c r="AC315" s="1"/>
      <c r="AD315" s="8"/>
      <c r="AE315" s="1"/>
      <c r="AF315" s="1"/>
      <c r="AG315" s="1"/>
      <c r="AH315" s="1"/>
      <c r="AI315" s="1"/>
      <c r="AJ315" s="11"/>
      <c r="AK315" s="11"/>
      <c r="AL315" s="11"/>
      <c r="AM315" s="11"/>
      <c r="AN315" s="11"/>
      <c r="AO315" s="11"/>
      <c r="AP315" s="6"/>
      <c r="AQ315" s="7"/>
      <c r="AR315" s="135"/>
      <c r="AS315" s="6"/>
      <c r="AT315" s="16"/>
      <c r="AU315" s="16"/>
      <c r="AV315" s="16"/>
      <c r="AW315" s="16"/>
      <c r="AX315" s="16"/>
      <c r="AY315" s="16"/>
      <c r="AZ315" s="16"/>
      <c r="BA315" s="10">
        <v>43902</v>
      </c>
      <c r="BB315" s="14"/>
      <c r="BC315" s="13"/>
    </row>
    <row r="316" spans="1:55" s="12" customFormat="1" x14ac:dyDescent="0.2">
      <c r="A316" s="9"/>
      <c r="B316" s="9"/>
      <c r="C316" s="8"/>
      <c r="D316" s="9"/>
      <c r="E316" s="8"/>
      <c r="F316" s="1"/>
      <c r="G316" s="1"/>
      <c r="H316" s="1"/>
      <c r="I316" s="1"/>
      <c r="J316" s="1"/>
      <c r="K316" s="1"/>
      <c r="L316" s="1"/>
      <c r="M316" s="1"/>
      <c r="N316" s="1"/>
      <c r="O316" s="1"/>
      <c r="P316" s="1"/>
      <c r="Q316" s="1"/>
      <c r="R316" s="1"/>
      <c r="S316" s="1"/>
      <c r="T316" s="1"/>
      <c r="U316" s="1"/>
      <c r="V316" s="1"/>
      <c r="W316" s="1"/>
      <c r="X316" s="1"/>
      <c r="Y316" s="1"/>
      <c r="Z316" s="1"/>
      <c r="AA316" s="1"/>
      <c r="AB316" s="1"/>
      <c r="AC316" s="1"/>
      <c r="AD316" s="8"/>
      <c r="AE316" s="1"/>
      <c r="AF316" s="1"/>
      <c r="AG316" s="1"/>
      <c r="AH316" s="1"/>
      <c r="AI316" s="1"/>
      <c r="AJ316" s="11"/>
      <c r="AK316" s="11"/>
      <c r="AL316" s="11"/>
      <c r="AM316" s="11"/>
      <c r="AN316" s="11"/>
      <c r="AO316" s="11"/>
      <c r="AP316" s="6"/>
      <c r="AQ316" s="7"/>
      <c r="AR316" s="135"/>
      <c r="AS316" s="6"/>
      <c r="AT316" s="16"/>
      <c r="AU316" s="16"/>
      <c r="AV316" s="16"/>
      <c r="AW316" s="16"/>
      <c r="AX316" s="16"/>
      <c r="AY316" s="16"/>
      <c r="AZ316" s="16"/>
      <c r="BA316" s="10">
        <v>43903</v>
      </c>
      <c r="BB316" s="14"/>
      <c r="BC316" s="13"/>
    </row>
    <row r="317" spans="1:55" s="12" customFormat="1" x14ac:dyDescent="0.2">
      <c r="A317" s="9"/>
      <c r="B317" s="9"/>
      <c r="C317" s="8"/>
      <c r="D317" s="9"/>
      <c r="E317" s="8"/>
      <c r="F317" s="1"/>
      <c r="G317" s="1"/>
      <c r="H317" s="1"/>
      <c r="I317" s="1"/>
      <c r="J317" s="1"/>
      <c r="K317" s="1"/>
      <c r="L317" s="1"/>
      <c r="M317" s="1"/>
      <c r="N317" s="1"/>
      <c r="O317" s="1"/>
      <c r="P317" s="1"/>
      <c r="Q317" s="1"/>
      <c r="R317" s="1"/>
      <c r="S317" s="1"/>
      <c r="T317" s="1"/>
      <c r="U317" s="1"/>
      <c r="V317" s="1"/>
      <c r="W317" s="1"/>
      <c r="X317" s="1"/>
      <c r="Y317" s="1"/>
      <c r="Z317" s="1"/>
      <c r="AA317" s="1"/>
      <c r="AB317" s="1"/>
      <c r="AC317" s="1"/>
      <c r="AD317" s="8"/>
      <c r="AE317" s="1"/>
      <c r="AF317" s="1"/>
      <c r="AG317" s="1"/>
      <c r="AH317" s="1"/>
      <c r="AI317" s="1"/>
      <c r="AJ317" s="11"/>
      <c r="AK317" s="11"/>
      <c r="AL317" s="11"/>
      <c r="AM317" s="11"/>
      <c r="AN317" s="11"/>
      <c r="AO317" s="11"/>
      <c r="AP317" s="6"/>
      <c r="AQ317" s="7"/>
      <c r="AR317" s="135"/>
      <c r="AS317" s="6"/>
      <c r="AT317" s="16"/>
      <c r="AU317" s="16"/>
      <c r="AV317" s="16"/>
      <c r="AW317" s="16"/>
      <c r="AX317" s="16"/>
      <c r="AY317" s="16"/>
      <c r="AZ317" s="16"/>
      <c r="BA317" s="10">
        <v>43904</v>
      </c>
      <c r="BB317" s="14"/>
      <c r="BC317" s="13"/>
    </row>
    <row r="318" spans="1:55" s="12" customFormat="1" x14ac:dyDescent="0.2">
      <c r="A318" s="9"/>
      <c r="B318" s="9"/>
      <c r="C318" s="8"/>
      <c r="D318" s="9"/>
      <c r="E318" s="8"/>
      <c r="F318" s="1"/>
      <c r="G318" s="1"/>
      <c r="H318" s="1"/>
      <c r="I318" s="1"/>
      <c r="J318" s="1"/>
      <c r="K318" s="1"/>
      <c r="L318" s="1"/>
      <c r="M318" s="1"/>
      <c r="N318" s="1"/>
      <c r="O318" s="1"/>
      <c r="P318" s="1"/>
      <c r="Q318" s="1"/>
      <c r="R318" s="1"/>
      <c r="S318" s="1"/>
      <c r="T318" s="1"/>
      <c r="U318" s="1"/>
      <c r="V318" s="1"/>
      <c r="W318" s="1"/>
      <c r="X318" s="1"/>
      <c r="Y318" s="1"/>
      <c r="Z318" s="1"/>
      <c r="AA318" s="1"/>
      <c r="AB318" s="1"/>
      <c r="AC318" s="1"/>
      <c r="AD318" s="8"/>
      <c r="AE318" s="1"/>
      <c r="AF318" s="1"/>
      <c r="AG318" s="1"/>
      <c r="AH318" s="1"/>
      <c r="AI318" s="1"/>
      <c r="AJ318" s="11"/>
      <c r="AK318" s="11"/>
      <c r="AL318" s="11"/>
      <c r="AM318" s="11"/>
      <c r="AN318" s="11"/>
      <c r="AO318" s="11"/>
      <c r="AP318" s="6"/>
      <c r="AQ318" s="7"/>
      <c r="AR318" s="135"/>
      <c r="AS318" s="6"/>
      <c r="AT318" s="16"/>
      <c r="AU318" s="16"/>
      <c r="AV318" s="16"/>
      <c r="AW318" s="16"/>
      <c r="AX318" s="16"/>
      <c r="AY318" s="16"/>
      <c r="AZ318" s="16"/>
      <c r="BA318" s="10">
        <v>43905</v>
      </c>
      <c r="BB318" s="14"/>
      <c r="BC318" s="13"/>
    </row>
    <row r="319" spans="1:55" s="12" customFormat="1" x14ac:dyDescent="0.2">
      <c r="A319" s="9"/>
      <c r="B319" s="9"/>
      <c r="C319" s="8"/>
      <c r="D319" s="9"/>
      <c r="E319" s="8"/>
      <c r="F319" s="1"/>
      <c r="G319" s="1"/>
      <c r="H319" s="1"/>
      <c r="I319" s="1"/>
      <c r="J319" s="1"/>
      <c r="K319" s="1"/>
      <c r="L319" s="1"/>
      <c r="M319" s="1"/>
      <c r="N319" s="1"/>
      <c r="O319" s="1"/>
      <c r="P319" s="1"/>
      <c r="Q319" s="1"/>
      <c r="R319" s="1"/>
      <c r="S319" s="1"/>
      <c r="T319" s="1"/>
      <c r="U319" s="1"/>
      <c r="V319" s="1"/>
      <c r="W319" s="1"/>
      <c r="X319" s="1"/>
      <c r="Y319" s="1"/>
      <c r="Z319" s="1"/>
      <c r="AA319" s="1"/>
      <c r="AB319" s="1"/>
      <c r="AC319" s="1"/>
      <c r="AD319" s="8"/>
      <c r="AE319" s="1"/>
      <c r="AF319" s="1"/>
      <c r="AG319" s="1"/>
      <c r="AH319" s="1"/>
      <c r="AI319" s="1"/>
      <c r="AJ319" s="11"/>
      <c r="AK319" s="11"/>
      <c r="AL319" s="11"/>
      <c r="AM319" s="11"/>
      <c r="AN319" s="11"/>
      <c r="AO319" s="11"/>
      <c r="AP319" s="6"/>
      <c r="AQ319" s="7"/>
      <c r="AR319" s="135"/>
      <c r="AS319" s="6"/>
      <c r="AT319" s="16"/>
      <c r="AU319" s="16"/>
      <c r="AV319" s="16"/>
      <c r="AW319" s="16"/>
      <c r="AX319" s="16"/>
      <c r="AY319" s="16"/>
      <c r="AZ319" s="16"/>
      <c r="BA319" s="10">
        <v>43906</v>
      </c>
      <c r="BB319" s="14"/>
      <c r="BC319" s="13"/>
    </row>
    <row r="320" spans="1:55" s="12" customFormat="1" x14ac:dyDescent="0.2">
      <c r="A320" s="9"/>
      <c r="B320" s="9"/>
      <c r="C320" s="8"/>
      <c r="D320" s="9"/>
      <c r="E320" s="8"/>
      <c r="F320" s="1"/>
      <c r="G320" s="1"/>
      <c r="H320" s="1"/>
      <c r="I320" s="1"/>
      <c r="J320" s="1"/>
      <c r="K320" s="1"/>
      <c r="L320" s="1"/>
      <c r="M320" s="1"/>
      <c r="N320" s="1"/>
      <c r="O320" s="1"/>
      <c r="P320" s="1"/>
      <c r="Q320" s="1"/>
      <c r="R320" s="1"/>
      <c r="S320" s="1"/>
      <c r="T320" s="1"/>
      <c r="U320" s="1"/>
      <c r="V320" s="1"/>
      <c r="W320" s="1"/>
      <c r="X320" s="1"/>
      <c r="Y320" s="1"/>
      <c r="Z320" s="1"/>
      <c r="AA320" s="1"/>
      <c r="AB320" s="1"/>
      <c r="AC320" s="1"/>
      <c r="AD320" s="8"/>
      <c r="AE320" s="1"/>
      <c r="AF320" s="1"/>
      <c r="AG320" s="1"/>
      <c r="AH320" s="1"/>
      <c r="AI320" s="1"/>
      <c r="AJ320" s="11"/>
      <c r="AK320" s="11"/>
      <c r="AL320" s="11"/>
      <c r="AM320" s="11"/>
      <c r="AN320" s="11"/>
      <c r="AO320" s="11"/>
      <c r="AP320" s="6"/>
      <c r="AQ320" s="7"/>
      <c r="AR320" s="135"/>
      <c r="AS320" s="6"/>
      <c r="AT320" s="16"/>
      <c r="AU320" s="16"/>
      <c r="AV320" s="16"/>
      <c r="AW320" s="16"/>
      <c r="AX320" s="16"/>
      <c r="AY320" s="16"/>
      <c r="AZ320" s="16"/>
      <c r="BA320" s="10">
        <v>43907</v>
      </c>
      <c r="BB320" s="14"/>
      <c r="BC320" s="13"/>
    </row>
    <row r="321" spans="1:55" s="12" customFormat="1" x14ac:dyDescent="0.2">
      <c r="A321" s="9"/>
      <c r="B321" s="9"/>
      <c r="C321" s="8"/>
      <c r="D321" s="9"/>
      <c r="E321" s="8"/>
      <c r="F321" s="1"/>
      <c r="G321" s="1"/>
      <c r="H321" s="1"/>
      <c r="I321" s="1"/>
      <c r="J321" s="1"/>
      <c r="K321" s="1"/>
      <c r="L321" s="1"/>
      <c r="M321" s="1"/>
      <c r="N321" s="1"/>
      <c r="O321" s="1"/>
      <c r="P321" s="1"/>
      <c r="Q321" s="1"/>
      <c r="R321" s="1"/>
      <c r="S321" s="1"/>
      <c r="T321" s="1"/>
      <c r="U321" s="1"/>
      <c r="V321" s="1"/>
      <c r="W321" s="1"/>
      <c r="X321" s="1"/>
      <c r="Y321" s="1"/>
      <c r="Z321" s="1"/>
      <c r="AA321" s="1"/>
      <c r="AB321" s="1"/>
      <c r="AC321" s="1"/>
      <c r="AD321" s="8"/>
      <c r="AE321" s="1"/>
      <c r="AF321" s="1"/>
      <c r="AG321" s="1"/>
      <c r="AH321" s="1"/>
      <c r="AI321" s="1"/>
      <c r="AJ321" s="11"/>
      <c r="AK321" s="11"/>
      <c r="AL321" s="11"/>
      <c r="AM321" s="11"/>
      <c r="AN321" s="11"/>
      <c r="AO321" s="11"/>
      <c r="AP321" s="6"/>
      <c r="AQ321" s="7"/>
      <c r="AR321" s="135"/>
      <c r="AS321" s="6"/>
      <c r="AT321" s="16"/>
      <c r="AU321" s="16"/>
      <c r="AV321" s="16"/>
      <c r="AW321" s="16"/>
      <c r="AX321" s="16"/>
      <c r="AY321" s="16"/>
      <c r="AZ321" s="16"/>
      <c r="BA321" s="10">
        <v>43908</v>
      </c>
      <c r="BB321" s="14"/>
      <c r="BC321" s="13"/>
    </row>
    <row r="322" spans="1:55" s="12" customFormat="1" x14ac:dyDescent="0.2">
      <c r="A322" s="9"/>
      <c r="B322" s="9"/>
      <c r="C322" s="8"/>
      <c r="D322" s="9"/>
      <c r="E322" s="8"/>
      <c r="F322" s="1"/>
      <c r="G322" s="1"/>
      <c r="H322" s="1"/>
      <c r="I322" s="1"/>
      <c r="J322" s="1"/>
      <c r="K322" s="1"/>
      <c r="L322" s="1"/>
      <c r="M322" s="1"/>
      <c r="N322" s="1"/>
      <c r="O322" s="1"/>
      <c r="P322" s="1"/>
      <c r="Q322" s="1"/>
      <c r="R322" s="1"/>
      <c r="S322" s="1"/>
      <c r="T322" s="1"/>
      <c r="U322" s="1"/>
      <c r="V322" s="1"/>
      <c r="W322" s="1"/>
      <c r="X322" s="1"/>
      <c r="Y322" s="1"/>
      <c r="Z322" s="1"/>
      <c r="AA322" s="1"/>
      <c r="AB322" s="1"/>
      <c r="AC322" s="1"/>
      <c r="AD322" s="8"/>
      <c r="AE322" s="1"/>
      <c r="AF322" s="1"/>
      <c r="AG322" s="1"/>
      <c r="AH322" s="1"/>
      <c r="AI322" s="1"/>
      <c r="AJ322" s="11"/>
      <c r="AK322" s="11"/>
      <c r="AL322" s="11"/>
      <c r="AM322" s="11"/>
      <c r="AN322" s="11"/>
      <c r="AO322" s="11"/>
      <c r="AP322" s="6"/>
      <c r="AQ322" s="7"/>
      <c r="AR322" s="135"/>
      <c r="AS322" s="6"/>
      <c r="AT322" s="16"/>
      <c r="AU322" s="16"/>
      <c r="AV322" s="16"/>
      <c r="AW322" s="16"/>
      <c r="AX322" s="16"/>
      <c r="AY322" s="16"/>
      <c r="AZ322" s="16"/>
      <c r="BA322" s="10">
        <v>43909</v>
      </c>
      <c r="BB322" s="14"/>
      <c r="BC322" s="13"/>
    </row>
    <row r="323" spans="1:55" s="12" customFormat="1" x14ac:dyDescent="0.2">
      <c r="A323" s="9"/>
      <c r="B323" s="9"/>
      <c r="C323" s="8"/>
      <c r="D323" s="9"/>
      <c r="E323" s="8"/>
      <c r="F323" s="1"/>
      <c r="G323" s="1"/>
      <c r="H323" s="1"/>
      <c r="I323" s="1"/>
      <c r="J323" s="1"/>
      <c r="K323" s="1"/>
      <c r="L323" s="1"/>
      <c r="M323" s="1"/>
      <c r="N323" s="1"/>
      <c r="O323" s="1"/>
      <c r="P323" s="1"/>
      <c r="Q323" s="1"/>
      <c r="R323" s="1"/>
      <c r="S323" s="1"/>
      <c r="T323" s="1"/>
      <c r="U323" s="1"/>
      <c r="V323" s="1"/>
      <c r="W323" s="1"/>
      <c r="X323" s="1"/>
      <c r="Y323" s="1"/>
      <c r="Z323" s="1"/>
      <c r="AA323" s="1"/>
      <c r="AB323" s="1"/>
      <c r="AC323" s="1"/>
      <c r="AD323" s="8"/>
      <c r="AE323" s="1"/>
      <c r="AF323" s="1"/>
      <c r="AG323" s="1"/>
      <c r="AH323" s="1"/>
      <c r="AI323" s="1"/>
      <c r="AJ323" s="11"/>
      <c r="AK323" s="11"/>
      <c r="AL323" s="11"/>
      <c r="AM323" s="11"/>
      <c r="AN323" s="11"/>
      <c r="AO323" s="11"/>
      <c r="AP323" s="6"/>
      <c r="AQ323" s="7"/>
      <c r="AR323" s="135"/>
      <c r="AS323" s="6"/>
      <c r="AT323" s="16"/>
      <c r="AU323" s="16"/>
      <c r="AV323" s="16"/>
      <c r="AW323" s="16"/>
      <c r="AX323" s="16"/>
      <c r="AY323" s="16"/>
      <c r="AZ323" s="16"/>
      <c r="BA323" s="10">
        <v>43910</v>
      </c>
      <c r="BB323" s="14"/>
      <c r="BC323" s="13"/>
    </row>
    <row r="324" spans="1:55" s="12" customFormat="1" x14ac:dyDescent="0.2">
      <c r="A324" s="9"/>
      <c r="B324" s="9"/>
      <c r="C324" s="8"/>
      <c r="D324" s="9"/>
      <c r="E324" s="8"/>
      <c r="F324" s="1"/>
      <c r="G324" s="1"/>
      <c r="H324" s="1"/>
      <c r="I324" s="1"/>
      <c r="J324" s="1"/>
      <c r="K324" s="1"/>
      <c r="L324" s="1"/>
      <c r="M324" s="1"/>
      <c r="N324" s="1"/>
      <c r="O324" s="1"/>
      <c r="P324" s="1"/>
      <c r="Q324" s="1"/>
      <c r="R324" s="1"/>
      <c r="S324" s="1"/>
      <c r="T324" s="1"/>
      <c r="U324" s="1"/>
      <c r="V324" s="1"/>
      <c r="W324" s="1"/>
      <c r="X324" s="1"/>
      <c r="Y324" s="1"/>
      <c r="Z324" s="1"/>
      <c r="AA324" s="1"/>
      <c r="AB324" s="1"/>
      <c r="AC324" s="1"/>
      <c r="AD324" s="8"/>
      <c r="AE324" s="1"/>
      <c r="AF324" s="1"/>
      <c r="AG324" s="1"/>
      <c r="AH324" s="1"/>
      <c r="AI324" s="1"/>
      <c r="AJ324" s="11"/>
      <c r="AK324" s="11"/>
      <c r="AL324" s="11"/>
      <c r="AM324" s="11"/>
      <c r="AN324" s="11"/>
      <c r="AO324" s="11"/>
      <c r="AP324" s="6"/>
      <c r="AQ324" s="7"/>
      <c r="AR324" s="135"/>
      <c r="AS324" s="6"/>
      <c r="AT324" s="16"/>
      <c r="AU324" s="16"/>
      <c r="AV324" s="16"/>
      <c r="AW324" s="16"/>
      <c r="AX324" s="16"/>
      <c r="AY324" s="16"/>
      <c r="AZ324" s="16"/>
      <c r="BA324" s="10">
        <v>43911</v>
      </c>
      <c r="BB324" s="14"/>
      <c r="BC324" s="13"/>
    </row>
    <row r="325" spans="1:55" s="12" customFormat="1" x14ac:dyDescent="0.2">
      <c r="A325" s="9"/>
      <c r="B325" s="9"/>
      <c r="C325" s="8"/>
      <c r="D325" s="9"/>
      <c r="E325" s="8"/>
      <c r="F325" s="1"/>
      <c r="G325" s="1"/>
      <c r="H325" s="1"/>
      <c r="I325" s="1"/>
      <c r="J325" s="1"/>
      <c r="K325" s="1"/>
      <c r="L325" s="1"/>
      <c r="M325" s="1"/>
      <c r="N325" s="1"/>
      <c r="O325" s="1"/>
      <c r="P325" s="1"/>
      <c r="Q325" s="1"/>
      <c r="R325" s="1"/>
      <c r="S325" s="1"/>
      <c r="T325" s="1"/>
      <c r="U325" s="1"/>
      <c r="V325" s="1"/>
      <c r="W325" s="1"/>
      <c r="X325" s="1"/>
      <c r="Y325" s="1"/>
      <c r="Z325" s="1"/>
      <c r="AA325" s="1"/>
      <c r="AB325" s="1"/>
      <c r="AC325" s="1"/>
      <c r="AD325" s="8"/>
      <c r="AE325" s="1"/>
      <c r="AF325" s="1"/>
      <c r="AG325" s="1"/>
      <c r="AH325" s="1"/>
      <c r="AI325" s="1"/>
      <c r="AJ325" s="11"/>
      <c r="AK325" s="11"/>
      <c r="AL325" s="11"/>
      <c r="AM325" s="11"/>
      <c r="AN325" s="11"/>
      <c r="AO325" s="11"/>
      <c r="AP325" s="6"/>
      <c r="AQ325" s="7"/>
      <c r="AR325" s="135"/>
      <c r="AS325" s="6"/>
      <c r="AT325" s="16"/>
      <c r="AU325" s="16"/>
      <c r="AV325" s="16"/>
      <c r="AW325" s="16"/>
      <c r="AX325" s="16"/>
      <c r="AY325" s="16"/>
      <c r="AZ325" s="16"/>
      <c r="BA325" s="10">
        <v>43912</v>
      </c>
      <c r="BB325" s="14"/>
      <c r="BC325" s="13"/>
    </row>
    <row r="326" spans="1:55" s="12" customFormat="1" x14ac:dyDescent="0.2">
      <c r="A326" s="9"/>
      <c r="B326" s="9"/>
      <c r="C326" s="8"/>
      <c r="D326" s="9"/>
      <c r="E326" s="8"/>
      <c r="F326" s="1"/>
      <c r="G326" s="1"/>
      <c r="H326" s="1"/>
      <c r="I326" s="1"/>
      <c r="J326" s="1"/>
      <c r="K326" s="1"/>
      <c r="L326" s="1"/>
      <c r="M326" s="1"/>
      <c r="N326" s="1"/>
      <c r="O326" s="1"/>
      <c r="P326" s="1"/>
      <c r="Q326" s="1"/>
      <c r="R326" s="1"/>
      <c r="S326" s="1"/>
      <c r="T326" s="1"/>
      <c r="U326" s="1"/>
      <c r="V326" s="1"/>
      <c r="W326" s="1"/>
      <c r="X326" s="1"/>
      <c r="Y326" s="1"/>
      <c r="Z326" s="1"/>
      <c r="AA326" s="1"/>
      <c r="AB326" s="1"/>
      <c r="AC326" s="1"/>
      <c r="AD326" s="8"/>
      <c r="AE326" s="1"/>
      <c r="AF326" s="1"/>
      <c r="AG326" s="1"/>
      <c r="AH326" s="1"/>
      <c r="AI326" s="1"/>
      <c r="AJ326" s="11"/>
      <c r="AK326" s="11"/>
      <c r="AL326" s="11"/>
      <c r="AM326" s="11"/>
      <c r="AN326" s="11"/>
      <c r="AO326" s="11"/>
      <c r="AP326" s="6"/>
      <c r="AQ326" s="7"/>
      <c r="AR326" s="135"/>
      <c r="AS326" s="6"/>
      <c r="AT326" s="16"/>
      <c r="AU326" s="16"/>
      <c r="AV326" s="16"/>
      <c r="AW326" s="16"/>
      <c r="AX326" s="16"/>
      <c r="AY326" s="16"/>
      <c r="AZ326" s="16"/>
      <c r="BA326" s="10">
        <v>43913</v>
      </c>
      <c r="BB326" s="14"/>
      <c r="BC326" s="13"/>
    </row>
    <row r="327" spans="1:55" s="12" customFormat="1" x14ac:dyDescent="0.2">
      <c r="A327" s="9"/>
      <c r="B327" s="9"/>
      <c r="C327" s="8"/>
      <c r="D327" s="9"/>
      <c r="E327" s="8"/>
      <c r="F327" s="1"/>
      <c r="G327" s="1"/>
      <c r="H327" s="1"/>
      <c r="I327" s="1"/>
      <c r="J327" s="1"/>
      <c r="K327" s="1"/>
      <c r="L327" s="1"/>
      <c r="M327" s="1"/>
      <c r="N327" s="1"/>
      <c r="O327" s="1"/>
      <c r="P327" s="1"/>
      <c r="Q327" s="1"/>
      <c r="R327" s="1"/>
      <c r="S327" s="1"/>
      <c r="T327" s="1"/>
      <c r="U327" s="1"/>
      <c r="V327" s="1"/>
      <c r="W327" s="1"/>
      <c r="X327" s="1"/>
      <c r="Y327" s="1"/>
      <c r="Z327" s="1"/>
      <c r="AA327" s="1"/>
      <c r="AB327" s="1"/>
      <c r="AC327" s="1"/>
      <c r="AD327" s="8"/>
      <c r="AE327" s="1"/>
      <c r="AF327" s="1"/>
      <c r="AG327" s="1"/>
      <c r="AH327" s="1"/>
      <c r="AI327" s="1"/>
      <c r="AJ327" s="11"/>
      <c r="AK327" s="11"/>
      <c r="AL327" s="11"/>
      <c r="AM327" s="11"/>
      <c r="AN327" s="11"/>
      <c r="AO327" s="11"/>
      <c r="AP327" s="6"/>
      <c r="AQ327" s="7"/>
      <c r="AR327" s="135"/>
      <c r="AS327" s="6"/>
      <c r="AT327" s="16"/>
      <c r="AU327" s="16"/>
      <c r="AV327" s="16"/>
      <c r="AW327" s="16"/>
      <c r="AX327" s="16"/>
      <c r="AY327" s="16"/>
      <c r="AZ327" s="16"/>
      <c r="BA327" s="10">
        <v>43914</v>
      </c>
      <c r="BB327" s="14"/>
      <c r="BC327" s="13"/>
    </row>
    <row r="328" spans="1:55" s="12" customFormat="1" x14ac:dyDescent="0.2">
      <c r="A328" s="9"/>
      <c r="B328" s="9"/>
      <c r="C328" s="8"/>
      <c r="D328" s="9"/>
      <c r="E328" s="8"/>
      <c r="F328" s="1"/>
      <c r="G328" s="1"/>
      <c r="H328" s="1"/>
      <c r="I328" s="1"/>
      <c r="J328" s="1"/>
      <c r="K328" s="1"/>
      <c r="L328" s="1"/>
      <c r="M328" s="1"/>
      <c r="N328" s="1"/>
      <c r="O328" s="1"/>
      <c r="P328" s="1"/>
      <c r="Q328" s="1"/>
      <c r="R328" s="1"/>
      <c r="S328" s="1"/>
      <c r="T328" s="1"/>
      <c r="U328" s="1"/>
      <c r="V328" s="1"/>
      <c r="W328" s="1"/>
      <c r="X328" s="1"/>
      <c r="Y328" s="1"/>
      <c r="Z328" s="1"/>
      <c r="AA328" s="1"/>
      <c r="AB328" s="1"/>
      <c r="AC328" s="1"/>
      <c r="AD328" s="8"/>
      <c r="AE328" s="1"/>
      <c r="AF328" s="1"/>
      <c r="AG328" s="1"/>
      <c r="AH328" s="1"/>
      <c r="AI328" s="1"/>
      <c r="AJ328" s="11"/>
      <c r="AK328" s="11"/>
      <c r="AL328" s="11"/>
      <c r="AM328" s="11"/>
      <c r="AN328" s="11"/>
      <c r="AO328" s="11"/>
      <c r="AP328" s="6"/>
      <c r="AQ328" s="7"/>
      <c r="AR328" s="135"/>
      <c r="AS328" s="6"/>
      <c r="AT328" s="16"/>
      <c r="AU328" s="16"/>
      <c r="AV328" s="16"/>
      <c r="AW328" s="16"/>
      <c r="AX328" s="16"/>
      <c r="AY328" s="16"/>
      <c r="AZ328" s="16"/>
      <c r="BA328" s="10">
        <v>43915</v>
      </c>
      <c r="BB328" s="14"/>
      <c r="BC328" s="13"/>
    </row>
    <row r="329" spans="1:55" s="12" customFormat="1" x14ac:dyDescent="0.2">
      <c r="A329" s="9"/>
      <c r="B329" s="9"/>
      <c r="C329" s="8"/>
      <c r="D329" s="9"/>
      <c r="E329" s="8"/>
      <c r="F329" s="1"/>
      <c r="G329" s="1"/>
      <c r="H329" s="1"/>
      <c r="I329" s="1"/>
      <c r="J329" s="1"/>
      <c r="K329" s="1"/>
      <c r="L329" s="1"/>
      <c r="M329" s="1"/>
      <c r="N329" s="1"/>
      <c r="O329" s="1"/>
      <c r="P329" s="1"/>
      <c r="Q329" s="1"/>
      <c r="R329" s="1"/>
      <c r="S329" s="1"/>
      <c r="T329" s="1"/>
      <c r="U329" s="1"/>
      <c r="V329" s="1"/>
      <c r="W329" s="1"/>
      <c r="X329" s="1"/>
      <c r="Y329" s="1"/>
      <c r="Z329" s="1"/>
      <c r="AA329" s="1"/>
      <c r="AB329" s="1"/>
      <c r="AC329" s="1"/>
      <c r="AD329" s="8"/>
      <c r="AE329" s="1"/>
      <c r="AF329" s="1"/>
      <c r="AG329" s="1"/>
      <c r="AH329" s="1"/>
      <c r="AI329" s="1"/>
      <c r="AJ329" s="11"/>
      <c r="AK329" s="11"/>
      <c r="AL329" s="11"/>
      <c r="AM329" s="11"/>
      <c r="AN329" s="11"/>
      <c r="AO329" s="11"/>
      <c r="AP329" s="6"/>
      <c r="AQ329" s="7"/>
      <c r="AR329" s="135"/>
      <c r="AS329" s="6"/>
      <c r="AT329" s="16"/>
      <c r="AU329" s="16"/>
      <c r="AV329" s="16"/>
      <c r="AW329" s="16"/>
      <c r="AX329" s="16"/>
      <c r="AY329" s="16"/>
      <c r="AZ329" s="16"/>
      <c r="BA329" s="10">
        <v>43916</v>
      </c>
      <c r="BB329" s="14"/>
      <c r="BC329" s="13"/>
    </row>
    <row r="330" spans="1:55" s="12" customFormat="1" x14ac:dyDescent="0.2">
      <c r="A330" s="9"/>
      <c r="B330" s="9"/>
      <c r="C330" s="8"/>
      <c r="D330" s="9"/>
      <c r="E330" s="8"/>
      <c r="F330" s="1"/>
      <c r="G330" s="1"/>
      <c r="H330" s="1"/>
      <c r="I330" s="1"/>
      <c r="J330" s="1"/>
      <c r="K330" s="1"/>
      <c r="L330" s="1"/>
      <c r="M330" s="1"/>
      <c r="N330" s="1"/>
      <c r="O330" s="1"/>
      <c r="P330" s="1"/>
      <c r="Q330" s="1"/>
      <c r="R330" s="1"/>
      <c r="S330" s="1"/>
      <c r="T330" s="1"/>
      <c r="U330" s="1"/>
      <c r="V330" s="1"/>
      <c r="W330" s="1"/>
      <c r="X330" s="1"/>
      <c r="Y330" s="1"/>
      <c r="Z330" s="1"/>
      <c r="AA330" s="1"/>
      <c r="AB330" s="1"/>
      <c r="AC330" s="1"/>
      <c r="AD330" s="8"/>
      <c r="AE330" s="1"/>
      <c r="AF330" s="1"/>
      <c r="AG330" s="1"/>
      <c r="AH330" s="1"/>
      <c r="AI330" s="1"/>
      <c r="AJ330" s="11"/>
      <c r="AK330" s="11"/>
      <c r="AL330" s="11"/>
      <c r="AM330" s="11"/>
      <c r="AN330" s="11"/>
      <c r="AO330" s="11"/>
      <c r="AP330" s="6"/>
      <c r="AQ330" s="7"/>
      <c r="AR330" s="135"/>
      <c r="AS330" s="6"/>
      <c r="AT330" s="16"/>
      <c r="AU330" s="16"/>
      <c r="AV330" s="16"/>
      <c r="AW330" s="16"/>
      <c r="AX330" s="16"/>
      <c r="AY330" s="16"/>
      <c r="AZ330" s="16"/>
      <c r="BA330" s="10">
        <v>43917</v>
      </c>
      <c r="BB330" s="14"/>
      <c r="BC330" s="13"/>
    </row>
    <row r="331" spans="1:55" s="12" customFormat="1" x14ac:dyDescent="0.2">
      <c r="A331" s="9"/>
      <c r="B331" s="9"/>
      <c r="C331" s="8"/>
      <c r="D331" s="9"/>
      <c r="E331" s="8"/>
      <c r="F331" s="1"/>
      <c r="G331" s="1"/>
      <c r="H331" s="1"/>
      <c r="I331" s="1"/>
      <c r="J331" s="1"/>
      <c r="K331" s="1"/>
      <c r="L331" s="1"/>
      <c r="M331" s="1"/>
      <c r="N331" s="1"/>
      <c r="O331" s="1"/>
      <c r="P331" s="1"/>
      <c r="Q331" s="1"/>
      <c r="R331" s="1"/>
      <c r="S331" s="1"/>
      <c r="T331" s="1"/>
      <c r="U331" s="1"/>
      <c r="V331" s="1"/>
      <c r="W331" s="1"/>
      <c r="X331" s="1"/>
      <c r="Y331" s="1"/>
      <c r="Z331" s="1"/>
      <c r="AA331" s="1"/>
      <c r="AB331" s="1"/>
      <c r="AC331" s="1"/>
      <c r="AD331" s="8"/>
      <c r="AE331" s="1"/>
      <c r="AF331" s="1"/>
      <c r="AG331" s="1"/>
      <c r="AH331" s="1"/>
      <c r="AI331" s="1"/>
      <c r="AJ331" s="11"/>
      <c r="AK331" s="11"/>
      <c r="AL331" s="11"/>
      <c r="AM331" s="11"/>
      <c r="AN331" s="11"/>
      <c r="AO331" s="11"/>
      <c r="AP331" s="6"/>
      <c r="AQ331" s="7"/>
      <c r="AR331" s="135"/>
      <c r="AS331" s="6"/>
      <c r="AT331" s="16"/>
      <c r="AU331" s="16"/>
      <c r="AV331" s="16"/>
      <c r="AW331" s="16"/>
      <c r="AX331" s="16"/>
      <c r="AY331" s="16"/>
      <c r="AZ331" s="16"/>
      <c r="BA331" s="10">
        <v>43918</v>
      </c>
      <c r="BB331" s="14"/>
      <c r="BC331" s="13"/>
    </row>
    <row r="332" spans="1:55" x14ac:dyDescent="0.2">
      <c r="AJ332" s="11"/>
      <c r="AK332" s="11"/>
      <c r="AL332" s="11"/>
      <c r="AM332" s="11"/>
      <c r="AN332" s="11"/>
      <c r="AO332" s="11"/>
      <c r="AR332" s="135"/>
      <c r="AT332" s="16"/>
      <c r="AU332" s="16"/>
      <c r="AV332" s="16"/>
      <c r="AW332" s="16"/>
      <c r="AX332" s="16"/>
      <c r="AY332" s="16"/>
      <c r="AZ332" s="16"/>
      <c r="BA332" s="10">
        <v>43919</v>
      </c>
    </row>
    <row r="333" spans="1:55" s="12" customFormat="1" x14ac:dyDescent="0.2">
      <c r="A333" s="9"/>
      <c r="B333" s="9"/>
      <c r="C333" s="8"/>
      <c r="D333" s="9"/>
      <c r="E333" s="8"/>
      <c r="F333" s="1"/>
      <c r="G333" s="1"/>
      <c r="H333" s="1"/>
      <c r="I333" s="1"/>
      <c r="J333" s="1"/>
      <c r="K333" s="1"/>
      <c r="L333" s="1"/>
      <c r="M333" s="1"/>
      <c r="N333" s="1"/>
      <c r="O333" s="1"/>
      <c r="P333" s="1"/>
      <c r="Q333" s="1"/>
      <c r="R333" s="1"/>
      <c r="S333" s="1"/>
      <c r="T333" s="1"/>
      <c r="U333" s="1"/>
      <c r="V333" s="1"/>
      <c r="W333" s="1"/>
      <c r="X333" s="1"/>
      <c r="Y333" s="1"/>
      <c r="Z333" s="1"/>
      <c r="AA333" s="1"/>
      <c r="AB333" s="1"/>
      <c r="AC333" s="1"/>
      <c r="AD333" s="8"/>
      <c r="AE333" s="1"/>
      <c r="AF333" s="1"/>
      <c r="AG333" s="1"/>
      <c r="AH333" s="1"/>
      <c r="AI333" s="1"/>
      <c r="AJ333" s="11"/>
      <c r="AK333" s="11"/>
      <c r="AL333" s="11"/>
      <c r="AM333" s="11"/>
      <c r="AN333" s="11"/>
      <c r="AO333" s="11"/>
      <c r="AP333" s="6"/>
      <c r="AQ333" s="7"/>
      <c r="AR333" s="135"/>
      <c r="AS333" s="6"/>
      <c r="AT333" s="16"/>
      <c r="AU333" s="16"/>
      <c r="AV333" s="16"/>
      <c r="AW333" s="16"/>
      <c r="AX333" s="16"/>
      <c r="AY333" s="16"/>
      <c r="AZ333" s="16"/>
      <c r="BA333" s="10">
        <v>43920</v>
      </c>
      <c r="BB333" s="14"/>
      <c r="BC333" s="13"/>
    </row>
    <row r="334" spans="1:55" s="12" customFormat="1" x14ac:dyDescent="0.2">
      <c r="A334" s="9"/>
      <c r="B334" s="9"/>
      <c r="C334" s="8"/>
      <c r="D334" s="9"/>
      <c r="E334" s="8"/>
      <c r="F334" s="1"/>
      <c r="G334" s="1"/>
      <c r="H334" s="1"/>
      <c r="I334" s="1"/>
      <c r="J334" s="1"/>
      <c r="K334" s="1"/>
      <c r="L334" s="1"/>
      <c r="M334" s="1"/>
      <c r="N334" s="1"/>
      <c r="O334" s="1"/>
      <c r="P334" s="1"/>
      <c r="Q334" s="1"/>
      <c r="R334" s="1"/>
      <c r="S334" s="1"/>
      <c r="T334" s="1"/>
      <c r="U334" s="1"/>
      <c r="V334" s="1"/>
      <c r="W334" s="1"/>
      <c r="X334" s="1"/>
      <c r="Y334" s="1"/>
      <c r="Z334" s="1"/>
      <c r="AA334" s="1"/>
      <c r="AB334" s="1"/>
      <c r="AC334" s="1"/>
      <c r="AD334" s="8"/>
      <c r="AE334" s="1"/>
      <c r="AF334" s="1"/>
      <c r="AG334" s="1"/>
      <c r="AH334" s="1"/>
      <c r="AI334" s="1"/>
      <c r="AJ334" s="11"/>
      <c r="AK334" s="11"/>
      <c r="AL334" s="11"/>
      <c r="AM334" s="11"/>
      <c r="AN334" s="11"/>
      <c r="AO334" s="11"/>
      <c r="AP334" s="6"/>
      <c r="AQ334" s="7"/>
      <c r="AR334" s="135"/>
      <c r="AS334" s="6"/>
      <c r="AT334" s="16"/>
      <c r="AU334" s="16"/>
      <c r="AV334" s="16"/>
      <c r="AW334" s="16"/>
      <c r="AX334" s="16"/>
      <c r="AY334" s="16"/>
      <c r="AZ334" s="16"/>
      <c r="BA334" s="10">
        <v>43921</v>
      </c>
      <c r="BB334" s="14"/>
      <c r="BC334" s="13"/>
    </row>
    <row r="335" spans="1:55" s="12" customFormat="1" x14ac:dyDescent="0.2">
      <c r="A335" s="9"/>
      <c r="B335" s="9"/>
      <c r="C335" s="8"/>
      <c r="D335" s="9"/>
      <c r="E335" s="8"/>
      <c r="F335" s="1"/>
      <c r="G335" s="1"/>
      <c r="H335" s="1"/>
      <c r="I335" s="1"/>
      <c r="J335" s="1"/>
      <c r="K335" s="1"/>
      <c r="L335" s="1"/>
      <c r="M335" s="1"/>
      <c r="N335" s="1"/>
      <c r="O335" s="1"/>
      <c r="P335" s="1"/>
      <c r="Q335" s="1"/>
      <c r="R335" s="1"/>
      <c r="S335" s="1"/>
      <c r="T335" s="1"/>
      <c r="U335" s="1"/>
      <c r="V335" s="1"/>
      <c r="W335" s="1"/>
      <c r="X335" s="1"/>
      <c r="Y335" s="1"/>
      <c r="Z335" s="1"/>
      <c r="AA335" s="1"/>
      <c r="AB335" s="1"/>
      <c r="AC335" s="1"/>
      <c r="AD335" s="8"/>
      <c r="AE335" s="1"/>
      <c r="AF335" s="1"/>
      <c r="AG335" s="1"/>
      <c r="AH335" s="1"/>
      <c r="AI335" s="1"/>
      <c r="AJ335" s="11"/>
      <c r="AK335" s="11"/>
      <c r="AL335" s="11"/>
      <c r="AM335" s="11"/>
      <c r="AN335" s="11"/>
      <c r="AO335" s="11"/>
      <c r="AP335" s="6"/>
      <c r="AQ335" s="7"/>
      <c r="AR335" s="135"/>
      <c r="AS335" s="6"/>
      <c r="AT335" s="16"/>
      <c r="AU335" s="16"/>
      <c r="AV335" s="16"/>
      <c r="AW335" s="16"/>
      <c r="AX335" s="16"/>
      <c r="AY335" s="16"/>
      <c r="AZ335" s="16"/>
      <c r="BA335" s="10">
        <v>43922</v>
      </c>
      <c r="BB335" s="14"/>
      <c r="BC335" s="13"/>
    </row>
    <row r="336" spans="1:55" s="12" customFormat="1" x14ac:dyDescent="0.2">
      <c r="A336" s="9"/>
      <c r="B336" s="9"/>
      <c r="C336" s="8"/>
      <c r="D336" s="9"/>
      <c r="E336" s="8"/>
      <c r="F336" s="1"/>
      <c r="G336" s="1"/>
      <c r="H336" s="1"/>
      <c r="I336" s="1"/>
      <c r="J336" s="1"/>
      <c r="K336" s="1"/>
      <c r="L336" s="1"/>
      <c r="M336" s="1"/>
      <c r="N336" s="1"/>
      <c r="O336" s="1"/>
      <c r="P336" s="1"/>
      <c r="Q336" s="1"/>
      <c r="R336" s="1"/>
      <c r="S336" s="1"/>
      <c r="T336" s="1"/>
      <c r="U336" s="1"/>
      <c r="V336" s="1"/>
      <c r="W336" s="1"/>
      <c r="X336" s="1"/>
      <c r="Y336" s="1"/>
      <c r="Z336" s="1"/>
      <c r="AA336" s="1"/>
      <c r="AB336" s="1"/>
      <c r="AC336" s="1"/>
      <c r="AD336" s="8"/>
      <c r="AE336" s="1"/>
      <c r="AF336" s="1"/>
      <c r="AG336" s="1"/>
      <c r="AH336" s="1"/>
      <c r="AI336" s="1"/>
      <c r="AJ336" s="11"/>
      <c r="AK336" s="11"/>
      <c r="AL336" s="11"/>
      <c r="AM336" s="11"/>
      <c r="AN336" s="11"/>
      <c r="AO336" s="11"/>
      <c r="AP336" s="6"/>
      <c r="AQ336" s="7"/>
      <c r="AR336" s="135"/>
      <c r="AS336" s="6"/>
      <c r="AT336" s="16"/>
      <c r="AU336" s="16"/>
      <c r="AV336" s="16"/>
      <c r="AW336" s="16"/>
      <c r="AX336" s="16"/>
      <c r="AY336" s="16"/>
      <c r="AZ336" s="16"/>
      <c r="BA336" s="10">
        <v>43923</v>
      </c>
      <c r="BB336" s="14"/>
      <c r="BC336" s="13"/>
    </row>
    <row r="337" spans="1:55" s="12" customFormat="1" x14ac:dyDescent="0.2">
      <c r="A337" s="9"/>
      <c r="B337" s="9"/>
      <c r="C337" s="8"/>
      <c r="D337" s="9"/>
      <c r="E337" s="8"/>
      <c r="F337" s="1"/>
      <c r="G337" s="1"/>
      <c r="H337" s="1"/>
      <c r="I337" s="1"/>
      <c r="J337" s="1"/>
      <c r="K337" s="1"/>
      <c r="L337" s="1"/>
      <c r="M337" s="1"/>
      <c r="N337" s="1"/>
      <c r="O337" s="1"/>
      <c r="P337" s="1"/>
      <c r="Q337" s="1"/>
      <c r="R337" s="1"/>
      <c r="S337" s="1"/>
      <c r="T337" s="1"/>
      <c r="U337" s="1"/>
      <c r="V337" s="1"/>
      <c r="W337" s="1"/>
      <c r="X337" s="1"/>
      <c r="Y337" s="1"/>
      <c r="Z337" s="1"/>
      <c r="AA337" s="1"/>
      <c r="AB337" s="1"/>
      <c r="AC337" s="1"/>
      <c r="AD337" s="8"/>
      <c r="AE337" s="1"/>
      <c r="AF337" s="1"/>
      <c r="AG337" s="1"/>
      <c r="AH337" s="1"/>
      <c r="AI337" s="1"/>
      <c r="AJ337" s="11"/>
      <c r="AK337" s="11"/>
      <c r="AL337" s="11"/>
      <c r="AM337" s="11"/>
      <c r="AN337" s="11"/>
      <c r="AO337" s="11"/>
      <c r="AP337" s="6"/>
      <c r="AQ337" s="7"/>
      <c r="AR337" s="135"/>
      <c r="AS337" s="6"/>
      <c r="AT337" s="16"/>
      <c r="AU337" s="16"/>
      <c r="AV337" s="16"/>
      <c r="AW337" s="16"/>
      <c r="AX337" s="16"/>
      <c r="AY337" s="16"/>
      <c r="AZ337" s="16"/>
      <c r="BA337" s="10">
        <v>43924</v>
      </c>
      <c r="BB337" s="14"/>
      <c r="BC337" s="13"/>
    </row>
    <row r="338" spans="1:55" s="12" customFormat="1" x14ac:dyDescent="0.2">
      <c r="A338" s="9"/>
      <c r="B338" s="9"/>
      <c r="C338" s="8"/>
      <c r="D338" s="9"/>
      <c r="E338" s="8"/>
      <c r="F338" s="1"/>
      <c r="G338" s="1"/>
      <c r="H338" s="1"/>
      <c r="I338" s="1"/>
      <c r="J338" s="1"/>
      <c r="K338" s="1"/>
      <c r="L338" s="1"/>
      <c r="M338" s="1"/>
      <c r="N338" s="1"/>
      <c r="O338" s="1"/>
      <c r="P338" s="1"/>
      <c r="Q338" s="1"/>
      <c r="R338" s="1"/>
      <c r="S338" s="1"/>
      <c r="T338" s="1"/>
      <c r="U338" s="1"/>
      <c r="V338" s="1"/>
      <c r="W338" s="1"/>
      <c r="X338" s="1"/>
      <c r="Y338" s="1"/>
      <c r="Z338" s="1"/>
      <c r="AA338" s="1"/>
      <c r="AB338" s="1"/>
      <c r="AC338" s="1"/>
      <c r="AD338" s="8"/>
      <c r="AE338" s="1"/>
      <c r="AF338" s="1"/>
      <c r="AG338" s="1"/>
      <c r="AH338" s="1"/>
      <c r="AI338" s="1"/>
      <c r="AJ338" s="11"/>
      <c r="AK338" s="11"/>
      <c r="AL338" s="11"/>
      <c r="AM338" s="11"/>
      <c r="AN338" s="11"/>
      <c r="AO338" s="11"/>
      <c r="AP338" s="6"/>
      <c r="AQ338" s="7"/>
      <c r="AR338" s="135"/>
      <c r="AS338" s="6"/>
      <c r="AT338" s="16"/>
      <c r="AU338" s="16"/>
      <c r="AV338" s="16"/>
      <c r="AW338" s="16"/>
      <c r="AX338" s="16"/>
      <c r="AY338" s="16"/>
      <c r="AZ338" s="16"/>
      <c r="BA338" s="10">
        <v>43925</v>
      </c>
      <c r="BB338" s="14"/>
      <c r="BC338" s="13"/>
    </row>
    <row r="339" spans="1:55" s="12" customFormat="1" x14ac:dyDescent="0.2">
      <c r="A339" s="9"/>
      <c r="B339" s="9"/>
      <c r="C339" s="8"/>
      <c r="D339" s="9"/>
      <c r="E339" s="8"/>
      <c r="F339" s="1"/>
      <c r="G339" s="1"/>
      <c r="H339" s="1"/>
      <c r="I339" s="1"/>
      <c r="J339" s="1"/>
      <c r="K339" s="1"/>
      <c r="L339" s="1"/>
      <c r="M339" s="1"/>
      <c r="N339" s="1"/>
      <c r="O339" s="1"/>
      <c r="P339" s="1"/>
      <c r="Q339" s="1"/>
      <c r="R339" s="1"/>
      <c r="S339" s="1"/>
      <c r="T339" s="1"/>
      <c r="U339" s="1"/>
      <c r="V339" s="1"/>
      <c r="W339" s="1"/>
      <c r="X339" s="1"/>
      <c r="Y339" s="1"/>
      <c r="Z339" s="1"/>
      <c r="AA339" s="1"/>
      <c r="AB339" s="1"/>
      <c r="AC339" s="1"/>
      <c r="AD339" s="8"/>
      <c r="AE339" s="1"/>
      <c r="AF339" s="1"/>
      <c r="AG339" s="1"/>
      <c r="AH339" s="1"/>
      <c r="AI339" s="1"/>
      <c r="AJ339" s="11"/>
      <c r="AK339" s="11"/>
      <c r="AL339" s="11"/>
      <c r="AM339" s="11"/>
      <c r="AN339" s="11"/>
      <c r="AO339" s="11"/>
      <c r="AP339" s="6"/>
      <c r="AQ339" s="7"/>
      <c r="AR339" s="135"/>
      <c r="AS339" s="6"/>
      <c r="AT339" s="16"/>
      <c r="AU339" s="16"/>
      <c r="AV339" s="16"/>
      <c r="AW339" s="16"/>
      <c r="AX339" s="16"/>
      <c r="AY339" s="16"/>
      <c r="AZ339" s="16"/>
      <c r="BA339" s="10">
        <v>43926</v>
      </c>
      <c r="BB339" s="14"/>
      <c r="BC339" s="13"/>
    </row>
    <row r="340" spans="1:55" s="12" customFormat="1" x14ac:dyDescent="0.2">
      <c r="A340" s="9"/>
      <c r="B340" s="9"/>
      <c r="C340" s="8"/>
      <c r="D340" s="9"/>
      <c r="E340" s="8"/>
      <c r="F340" s="1"/>
      <c r="G340" s="1"/>
      <c r="H340" s="1"/>
      <c r="I340" s="1"/>
      <c r="J340" s="1"/>
      <c r="K340" s="1"/>
      <c r="L340" s="1"/>
      <c r="M340" s="1"/>
      <c r="N340" s="1"/>
      <c r="O340" s="1"/>
      <c r="P340" s="1"/>
      <c r="Q340" s="1"/>
      <c r="R340" s="1"/>
      <c r="S340" s="1"/>
      <c r="T340" s="1"/>
      <c r="U340" s="1"/>
      <c r="V340" s="1"/>
      <c r="W340" s="1"/>
      <c r="X340" s="1"/>
      <c r="Y340" s="1"/>
      <c r="Z340" s="1"/>
      <c r="AA340" s="1"/>
      <c r="AB340" s="1"/>
      <c r="AC340" s="1"/>
      <c r="AD340" s="8"/>
      <c r="AE340" s="1"/>
      <c r="AF340" s="1"/>
      <c r="AG340" s="1"/>
      <c r="AH340" s="1"/>
      <c r="AI340" s="1"/>
      <c r="AJ340" s="11"/>
      <c r="AK340" s="11"/>
      <c r="AL340" s="11"/>
      <c r="AM340" s="11"/>
      <c r="AN340" s="11"/>
      <c r="AO340" s="11"/>
      <c r="AP340" s="6"/>
      <c r="AQ340" s="7"/>
      <c r="AR340" s="135"/>
      <c r="AS340" s="6"/>
      <c r="AT340" s="5"/>
      <c r="AU340" s="5"/>
      <c r="AV340" s="5"/>
      <c r="AW340" s="5"/>
      <c r="AX340" s="5"/>
      <c r="AY340" s="5"/>
      <c r="AZ340" s="5"/>
      <c r="BA340" s="10">
        <v>43927</v>
      </c>
      <c r="BB340" s="14"/>
      <c r="BC340" s="13"/>
    </row>
    <row r="341" spans="1:55" s="12" customFormat="1" x14ac:dyDescent="0.2">
      <c r="A341" s="9"/>
      <c r="B341" s="9"/>
      <c r="C341" s="8"/>
      <c r="D341" s="9"/>
      <c r="E341" s="8"/>
      <c r="F341" s="1"/>
      <c r="G341" s="1"/>
      <c r="H341" s="1"/>
      <c r="I341" s="1"/>
      <c r="J341" s="1"/>
      <c r="K341" s="1"/>
      <c r="L341" s="1"/>
      <c r="M341" s="1"/>
      <c r="N341" s="1"/>
      <c r="O341" s="1"/>
      <c r="P341" s="1"/>
      <c r="Q341" s="1"/>
      <c r="R341" s="1"/>
      <c r="S341" s="1"/>
      <c r="T341" s="1"/>
      <c r="U341" s="1"/>
      <c r="V341" s="1"/>
      <c r="W341" s="1"/>
      <c r="X341" s="1"/>
      <c r="Y341" s="1"/>
      <c r="Z341" s="1"/>
      <c r="AA341" s="1"/>
      <c r="AB341" s="1"/>
      <c r="AC341" s="1"/>
      <c r="AD341" s="8"/>
      <c r="AE341" s="1"/>
      <c r="AF341" s="1"/>
      <c r="AG341" s="1"/>
      <c r="AH341" s="1"/>
      <c r="AI341" s="1"/>
      <c r="AJ341" s="11"/>
      <c r="AK341" s="11"/>
      <c r="AL341" s="11"/>
      <c r="AM341" s="11"/>
      <c r="AN341" s="11"/>
      <c r="AO341" s="11"/>
      <c r="AP341" s="6"/>
      <c r="AQ341" s="7"/>
      <c r="AR341" s="135"/>
      <c r="AS341" s="6"/>
      <c r="AT341" s="5"/>
      <c r="AU341" s="5"/>
      <c r="AV341" s="5"/>
      <c r="AW341" s="5"/>
      <c r="AX341" s="5"/>
      <c r="AY341" s="5"/>
      <c r="AZ341" s="5"/>
      <c r="BA341" s="10">
        <v>43928</v>
      </c>
      <c r="BB341" s="14"/>
      <c r="BC341" s="13"/>
    </row>
    <row r="342" spans="1:55" s="12" customFormat="1" x14ac:dyDescent="0.2">
      <c r="A342" s="9"/>
      <c r="B342" s="9"/>
      <c r="C342" s="8"/>
      <c r="D342" s="9"/>
      <c r="E342" s="8"/>
      <c r="F342" s="1"/>
      <c r="G342" s="1"/>
      <c r="H342" s="1"/>
      <c r="I342" s="1"/>
      <c r="J342" s="1"/>
      <c r="K342" s="1"/>
      <c r="L342" s="1"/>
      <c r="M342" s="1"/>
      <c r="N342" s="1"/>
      <c r="O342" s="1"/>
      <c r="P342" s="1"/>
      <c r="Q342" s="1"/>
      <c r="R342" s="1"/>
      <c r="S342" s="1"/>
      <c r="T342" s="1"/>
      <c r="U342" s="1"/>
      <c r="V342" s="1"/>
      <c r="W342" s="1"/>
      <c r="X342" s="1"/>
      <c r="Y342" s="1"/>
      <c r="Z342" s="1"/>
      <c r="AA342" s="1"/>
      <c r="AB342" s="1"/>
      <c r="AC342" s="1"/>
      <c r="AD342" s="8"/>
      <c r="AE342" s="1"/>
      <c r="AF342" s="1"/>
      <c r="AG342" s="1"/>
      <c r="AH342" s="1"/>
      <c r="AI342" s="1"/>
      <c r="AJ342" s="11"/>
      <c r="AK342" s="11"/>
      <c r="AL342" s="11"/>
      <c r="AM342" s="11"/>
      <c r="AN342" s="11"/>
      <c r="AO342" s="11"/>
      <c r="AP342" s="6"/>
      <c r="AQ342" s="7"/>
      <c r="AR342" s="135"/>
      <c r="AS342" s="6"/>
      <c r="AT342" s="5"/>
      <c r="AU342" s="5"/>
      <c r="AV342" s="5"/>
      <c r="AW342" s="5"/>
      <c r="AX342" s="5"/>
      <c r="AY342" s="5"/>
      <c r="AZ342" s="5"/>
      <c r="BA342" s="10">
        <v>43929</v>
      </c>
      <c r="BB342" s="14"/>
      <c r="BC342" s="13"/>
    </row>
    <row r="343" spans="1:55" s="12" customFormat="1" x14ac:dyDescent="0.2">
      <c r="A343" s="9"/>
      <c r="B343" s="9"/>
      <c r="C343" s="8"/>
      <c r="D343" s="9"/>
      <c r="E343" s="8"/>
      <c r="F343" s="1"/>
      <c r="G343" s="1"/>
      <c r="H343" s="1"/>
      <c r="I343" s="1"/>
      <c r="J343" s="1"/>
      <c r="K343" s="1"/>
      <c r="L343" s="1"/>
      <c r="M343" s="1"/>
      <c r="N343" s="1"/>
      <c r="O343" s="1"/>
      <c r="P343" s="1"/>
      <c r="Q343" s="1"/>
      <c r="R343" s="1"/>
      <c r="S343" s="1"/>
      <c r="T343" s="1"/>
      <c r="U343" s="1"/>
      <c r="V343" s="1"/>
      <c r="W343" s="1"/>
      <c r="X343" s="1"/>
      <c r="Y343" s="1"/>
      <c r="Z343" s="1"/>
      <c r="AA343" s="1"/>
      <c r="AB343" s="1"/>
      <c r="AC343" s="1"/>
      <c r="AD343" s="8"/>
      <c r="AE343" s="1"/>
      <c r="AF343" s="1"/>
      <c r="AG343" s="1"/>
      <c r="AH343" s="1"/>
      <c r="AI343" s="1"/>
      <c r="AJ343" s="11"/>
      <c r="AK343" s="11"/>
      <c r="AL343" s="11"/>
      <c r="AM343" s="11"/>
      <c r="AN343" s="11"/>
      <c r="AO343" s="11"/>
      <c r="AP343" s="6"/>
      <c r="AQ343" s="7"/>
      <c r="AR343" s="135"/>
      <c r="AS343" s="6"/>
      <c r="AT343" s="5"/>
      <c r="AU343" s="5"/>
      <c r="AV343" s="5"/>
      <c r="AW343" s="5"/>
      <c r="AX343" s="5"/>
      <c r="AY343" s="5"/>
      <c r="AZ343" s="5"/>
      <c r="BA343" s="10">
        <v>43930</v>
      </c>
      <c r="BB343" s="14"/>
      <c r="BC343" s="13"/>
    </row>
    <row r="344" spans="1:55" s="12" customFormat="1" x14ac:dyDescent="0.2">
      <c r="A344" s="9"/>
      <c r="B344" s="9"/>
      <c r="C344" s="8"/>
      <c r="D344" s="9"/>
      <c r="E344" s="8"/>
      <c r="F344" s="1"/>
      <c r="G344" s="1"/>
      <c r="H344" s="1"/>
      <c r="I344" s="1"/>
      <c r="J344" s="1"/>
      <c r="K344" s="1"/>
      <c r="L344" s="1"/>
      <c r="M344" s="1"/>
      <c r="N344" s="1"/>
      <c r="O344" s="1"/>
      <c r="P344" s="1"/>
      <c r="Q344" s="1"/>
      <c r="R344" s="1"/>
      <c r="S344" s="1"/>
      <c r="T344" s="1"/>
      <c r="U344" s="1"/>
      <c r="V344" s="1"/>
      <c r="W344" s="1"/>
      <c r="X344" s="1"/>
      <c r="Y344" s="1"/>
      <c r="Z344" s="1"/>
      <c r="AA344" s="1"/>
      <c r="AB344" s="1"/>
      <c r="AC344" s="1"/>
      <c r="AD344" s="8"/>
      <c r="AE344" s="1"/>
      <c r="AF344" s="1"/>
      <c r="AG344" s="1"/>
      <c r="AH344" s="1"/>
      <c r="AI344" s="1"/>
      <c r="AJ344" s="11"/>
      <c r="AK344" s="11"/>
      <c r="AL344" s="11"/>
      <c r="AM344" s="11"/>
      <c r="AN344" s="11"/>
      <c r="AO344" s="11"/>
      <c r="AP344" s="6"/>
      <c r="AQ344" s="7"/>
      <c r="AR344" s="135"/>
      <c r="AS344" s="6"/>
      <c r="AT344" s="5"/>
      <c r="AU344" s="5"/>
      <c r="AV344" s="5"/>
      <c r="AW344" s="5"/>
      <c r="AX344" s="5"/>
      <c r="AY344" s="5"/>
      <c r="AZ344" s="5"/>
      <c r="BA344" s="10">
        <v>43931</v>
      </c>
      <c r="BB344" s="14"/>
      <c r="BC344" s="13"/>
    </row>
    <row r="345" spans="1:55" s="12" customFormat="1" x14ac:dyDescent="0.2">
      <c r="A345" s="9"/>
      <c r="B345" s="9"/>
      <c r="C345" s="8"/>
      <c r="D345" s="9"/>
      <c r="E345" s="8"/>
      <c r="F345" s="1"/>
      <c r="G345" s="1"/>
      <c r="H345" s="1"/>
      <c r="I345" s="1"/>
      <c r="J345" s="1"/>
      <c r="K345" s="1"/>
      <c r="L345" s="1"/>
      <c r="M345" s="1"/>
      <c r="N345" s="1"/>
      <c r="O345" s="1"/>
      <c r="P345" s="1"/>
      <c r="Q345" s="1"/>
      <c r="R345" s="1"/>
      <c r="S345" s="1"/>
      <c r="T345" s="1"/>
      <c r="U345" s="1"/>
      <c r="V345" s="1"/>
      <c r="W345" s="1"/>
      <c r="X345" s="1"/>
      <c r="Y345" s="1"/>
      <c r="Z345" s="1"/>
      <c r="AA345" s="1"/>
      <c r="AB345" s="1"/>
      <c r="AC345" s="1"/>
      <c r="AD345" s="8"/>
      <c r="AE345" s="1"/>
      <c r="AF345" s="1"/>
      <c r="AG345" s="1"/>
      <c r="AH345" s="1"/>
      <c r="AI345" s="1"/>
      <c r="AJ345" s="11"/>
      <c r="AK345" s="11"/>
      <c r="AL345" s="11"/>
      <c r="AM345" s="11"/>
      <c r="AN345" s="11"/>
      <c r="AO345" s="11"/>
      <c r="AP345" s="6"/>
      <c r="AQ345" s="7"/>
      <c r="AR345" s="135"/>
      <c r="AS345" s="6"/>
      <c r="AT345" s="5"/>
      <c r="AU345" s="5"/>
      <c r="AV345" s="5"/>
      <c r="AW345" s="5"/>
      <c r="AX345" s="5"/>
      <c r="AY345" s="5"/>
      <c r="AZ345" s="5"/>
      <c r="BA345" s="10">
        <v>43932</v>
      </c>
      <c r="BB345" s="14"/>
      <c r="BC345" s="13"/>
    </row>
    <row r="346" spans="1:55" s="12" customFormat="1" x14ac:dyDescent="0.2">
      <c r="A346" s="9"/>
      <c r="B346" s="9"/>
      <c r="C346" s="8"/>
      <c r="D346" s="9"/>
      <c r="E346" s="8"/>
      <c r="F346" s="1"/>
      <c r="G346" s="1"/>
      <c r="H346" s="1"/>
      <c r="I346" s="1"/>
      <c r="J346" s="1"/>
      <c r="K346" s="1"/>
      <c r="L346" s="1"/>
      <c r="M346" s="1"/>
      <c r="N346" s="1"/>
      <c r="O346" s="1"/>
      <c r="P346" s="1"/>
      <c r="Q346" s="1"/>
      <c r="R346" s="1"/>
      <c r="S346" s="1"/>
      <c r="T346" s="1"/>
      <c r="U346" s="1"/>
      <c r="V346" s="1"/>
      <c r="W346" s="1"/>
      <c r="X346" s="1"/>
      <c r="Y346" s="1"/>
      <c r="Z346" s="1"/>
      <c r="AA346" s="1"/>
      <c r="AB346" s="1"/>
      <c r="AC346" s="1"/>
      <c r="AD346" s="8"/>
      <c r="AE346" s="1"/>
      <c r="AF346" s="1"/>
      <c r="AG346" s="1"/>
      <c r="AH346" s="1"/>
      <c r="AI346" s="1"/>
      <c r="AJ346" s="11"/>
      <c r="AK346" s="11"/>
      <c r="AL346" s="11"/>
      <c r="AM346" s="11"/>
      <c r="AN346" s="11"/>
      <c r="AO346" s="11"/>
      <c r="AP346" s="6"/>
      <c r="AQ346" s="7"/>
      <c r="AR346" s="135"/>
      <c r="AS346" s="6"/>
      <c r="AT346" s="5"/>
      <c r="AU346" s="5"/>
      <c r="AV346" s="5"/>
      <c r="AW346" s="5"/>
      <c r="AX346" s="5"/>
      <c r="AY346" s="5"/>
      <c r="AZ346" s="5"/>
      <c r="BA346" s="10">
        <v>43933</v>
      </c>
      <c r="BB346" s="14"/>
      <c r="BC346" s="13"/>
    </row>
    <row r="347" spans="1:55" s="12" customFormat="1" x14ac:dyDescent="0.2">
      <c r="A347" s="9"/>
      <c r="B347" s="9"/>
      <c r="C347" s="8"/>
      <c r="D347" s="9"/>
      <c r="E347" s="8"/>
      <c r="F347" s="1"/>
      <c r="G347" s="1"/>
      <c r="H347" s="1"/>
      <c r="I347" s="1"/>
      <c r="J347" s="1"/>
      <c r="K347" s="1"/>
      <c r="L347" s="1"/>
      <c r="M347" s="1"/>
      <c r="N347" s="1"/>
      <c r="O347" s="1"/>
      <c r="P347" s="1"/>
      <c r="Q347" s="1"/>
      <c r="R347" s="1"/>
      <c r="S347" s="1"/>
      <c r="T347" s="1"/>
      <c r="U347" s="1"/>
      <c r="V347" s="1"/>
      <c r="W347" s="1"/>
      <c r="X347" s="1"/>
      <c r="Y347" s="1"/>
      <c r="Z347" s="1"/>
      <c r="AA347" s="1"/>
      <c r="AB347" s="1"/>
      <c r="AC347" s="1"/>
      <c r="AD347" s="8"/>
      <c r="AE347" s="1"/>
      <c r="AF347" s="1"/>
      <c r="AG347" s="1"/>
      <c r="AH347" s="1"/>
      <c r="AI347" s="1"/>
      <c r="AJ347" s="11"/>
      <c r="AK347" s="11"/>
      <c r="AL347" s="11"/>
      <c r="AM347" s="11"/>
      <c r="AN347" s="11"/>
      <c r="AO347" s="11"/>
      <c r="AP347" s="6"/>
      <c r="AQ347" s="7"/>
      <c r="AR347" s="135"/>
      <c r="AS347" s="6"/>
      <c r="AT347" s="5"/>
      <c r="AU347" s="5"/>
      <c r="AV347" s="5"/>
      <c r="AW347" s="5"/>
      <c r="AX347" s="5"/>
      <c r="AY347" s="5"/>
      <c r="AZ347" s="5"/>
      <c r="BA347" s="10">
        <v>43934</v>
      </c>
      <c r="BB347" s="14"/>
      <c r="BC347" s="13"/>
    </row>
    <row r="348" spans="1:55" s="12" customFormat="1" x14ac:dyDescent="0.2">
      <c r="A348" s="9"/>
      <c r="B348" s="9"/>
      <c r="C348" s="8"/>
      <c r="D348" s="9"/>
      <c r="E348" s="8"/>
      <c r="F348" s="1"/>
      <c r="G348" s="1"/>
      <c r="H348" s="1"/>
      <c r="I348" s="1"/>
      <c r="J348" s="1"/>
      <c r="K348" s="1"/>
      <c r="L348" s="1"/>
      <c r="M348" s="1"/>
      <c r="N348" s="1"/>
      <c r="O348" s="1"/>
      <c r="P348" s="1"/>
      <c r="Q348" s="1"/>
      <c r="R348" s="1"/>
      <c r="S348" s="1"/>
      <c r="T348" s="1"/>
      <c r="U348" s="1"/>
      <c r="V348" s="1"/>
      <c r="W348" s="1"/>
      <c r="X348" s="1"/>
      <c r="Y348" s="1"/>
      <c r="Z348" s="1"/>
      <c r="AA348" s="1"/>
      <c r="AB348" s="1"/>
      <c r="AC348" s="1"/>
      <c r="AD348" s="8"/>
      <c r="AE348" s="1"/>
      <c r="AF348" s="1"/>
      <c r="AG348" s="1"/>
      <c r="AH348" s="1"/>
      <c r="AI348" s="1"/>
      <c r="AJ348" s="11"/>
      <c r="AK348" s="11"/>
      <c r="AL348" s="11"/>
      <c r="AM348" s="11"/>
      <c r="AN348" s="11"/>
      <c r="AO348" s="11"/>
      <c r="AP348" s="6"/>
      <c r="AQ348" s="7"/>
      <c r="AR348" s="135"/>
      <c r="AS348" s="6"/>
      <c r="AT348" s="5"/>
      <c r="AU348" s="5"/>
      <c r="AV348" s="5"/>
      <c r="AW348" s="5"/>
      <c r="AX348" s="5"/>
      <c r="AY348" s="5"/>
      <c r="AZ348" s="5"/>
      <c r="BA348" s="10">
        <v>43935</v>
      </c>
      <c r="BB348" s="14"/>
      <c r="BC348" s="13"/>
    </row>
    <row r="349" spans="1:55" s="12" customFormat="1" x14ac:dyDescent="0.2">
      <c r="A349" s="9"/>
      <c r="B349" s="9"/>
      <c r="C349" s="8"/>
      <c r="D349" s="9"/>
      <c r="E349" s="8"/>
      <c r="F349" s="1"/>
      <c r="G349" s="1"/>
      <c r="H349" s="1"/>
      <c r="I349" s="1"/>
      <c r="J349" s="1"/>
      <c r="K349" s="1"/>
      <c r="L349" s="1"/>
      <c r="M349" s="1"/>
      <c r="N349" s="1"/>
      <c r="O349" s="1"/>
      <c r="P349" s="1"/>
      <c r="Q349" s="1"/>
      <c r="R349" s="1"/>
      <c r="S349" s="1"/>
      <c r="T349" s="1"/>
      <c r="U349" s="1"/>
      <c r="V349" s="1"/>
      <c r="W349" s="1"/>
      <c r="X349" s="1"/>
      <c r="Y349" s="1"/>
      <c r="Z349" s="1"/>
      <c r="AA349" s="1"/>
      <c r="AB349" s="1"/>
      <c r="AC349" s="1"/>
      <c r="AD349" s="8"/>
      <c r="AE349" s="1"/>
      <c r="AF349" s="1"/>
      <c r="AG349" s="1"/>
      <c r="AH349" s="1"/>
      <c r="AI349" s="1"/>
      <c r="AJ349" s="11"/>
      <c r="AK349" s="11"/>
      <c r="AL349" s="11"/>
      <c r="AM349" s="11"/>
      <c r="AN349" s="11"/>
      <c r="AO349" s="11"/>
      <c r="AP349" s="6"/>
      <c r="AQ349" s="7"/>
      <c r="AR349" s="135"/>
      <c r="AS349" s="6"/>
      <c r="AT349" s="5"/>
      <c r="AU349" s="5"/>
      <c r="AV349" s="5"/>
      <c r="AW349" s="5"/>
      <c r="AX349" s="5"/>
      <c r="AY349" s="5"/>
      <c r="AZ349" s="5"/>
      <c r="BA349" s="10">
        <v>43936</v>
      </c>
      <c r="BB349" s="14"/>
      <c r="BC349" s="13"/>
    </row>
    <row r="350" spans="1:55" s="12" customFormat="1" x14ac:dyDescent="0.2">
      <c r="A350" s="9"/>
      <c r="B350" s="9"/>
      <c r="C350" s="8"/>
      <c r="D350" s="9"/>
      <c r="E350" s="8"/>
      <c r="F350" s="1"/>
      <c r="G350" s="1"/>
      <c r="H350" s="1"/>
      <c r="I350" s="1"/>
      <c r="J350" s="1"/>
      <c r="K350" s="1"/>
      <c r="L350" s="1"/>
      <c r="M350" s="1"/>
      <c r="N350" s="1"/>
      <c r="O350" s="1"/>
      <c r="P350" s="1"/>
      <c r="Q350" s="1"/>
      <c r="R350" s="1"/>
      <c r="S350" s="1"/>
      <c r="T350" s="1"/>
      <c r="U350" s="1"/>
      <c r="V350" s="1"/>
      <c r="W350" s="1"/>
      <c r="X350" s="1"/>
      <c r="Y350" s="1"/>
      <c r="Z350" s="1"/>
      <c r="AA350" s="1"/>
      <c r="AB350" s="1"/>
      <c r="AC350" s="1"/>
      <c r="AD350" s="8"/>
      <c r="AE350" s="1"/>
      <c r="AF350" s="1"/>
      <c r="AG350" s="1"/>
      <c r="AH350" s="1"/>
      <c r="AI350" s="1"/>
      <c r="AJ350" s="11"/>
      <c r="AK350" s="11"/>
      <c r="AL350" s="11"/>
      <c r="AM350" s="11"/>
      <c r="AN350" s="11"/>
      <c r="AO350" s="11"/>
      <c r="AP350" s="6"/>
      <c r="AQ350" s="7"/>
      <c r="AR350" s="135"/>
      <c r="AS350" s="6"/>
      <c r="AT350" s="5"/>
      <c r="AU350" s="5"/>
      <c r="AV350" s="5"/>
      <c r="AW350" s="5"/>
      <c r="AX350" s="5"/>
      <c r="AY350" s="5"/>
      <c r="AZ350" s="5"/>
      <c r="BA350" s="10">
        <v>43937</v>
      </c>
      <c r="BB350" s="14"/>
      <c r="BC350" s="13"/>
    </row>
    <row r="351" spans="1:55" s="12" customFormat="1" x14ac:dyDescent="0.2">
      <c r="A351" s="9"/>
      <c r="B351" s="9"/>
      <c r="C351" s="8"/>
      <c r="D351" s="9"/>
      <c r="E351" s="8"/>
      <c r="F351" s="1"/>
      <c r="G351" s="1"/>
      <c r="H351" s="1"/>
      <c r="I351" s="1"/>
      <c r="J351" s="1"/>
      <c r="K351" s="1"/>
      <c r="L351" s="1"/>
      <c r="M351" s="1"/>
      <c r="N351" s="1"/>
      <c r="O351" s="1"/>
      <c r="P351" s="1"/>
      <c r="Q351" s="1"/>
      <c r="R351" s="1"/>
      <c r="S351" s="1"/>
      <c r="T351" s="1"/>
      <c r="U351" s="1"/>
      <c r="V351" s="1"/>
      <c r="W351" s="1"/>
      <c r="X351" s="1"/>
      <c r="Y351" s="1"/>
      <c r="Z351" s="1"/>
      <c r="AA351" s="1"/>
      <c r="AB351" s="1"/>
      <c r="AC351" s="1"/>
      <c r="AD351" s="8"/>
      <c r="AE351" s="1"/>
      <c r="AF351" s="1"/>
      <c r="AG351" s="1"/>
      <c r="AH351" s="1"/>
      <c r="AI351" s="1"/>
      <c r="AJ351" s="11"/>
      <c r="AK351" s="11"/>
      <c r="AL351" s="11"/>
      <c r="AM351" s="11"/>
      <c r="AN351" s="11"/>
      <c r="AO351" s="11"/>
      <c r="AP351" s="6"/>
      <c r="AQ351" s="7"/>
      <c r="AR351" s="135"/>
      <c r="AS351" s="6"/>
      <c r="AT351" s="5"/>
      <c r="AU351" s="5"/>
      <c r="AV351" s="5"/>
      <c r="AW351" s="5"/>
      <c r="AX351" s="5"/>
      <c r="AY351" s="5"/>
      <c r="AZ351" s="5"/>
      <c r="BA351" s="10">
        <v>43938</v>
      </c>
      <c r="BB351" s="14"/>
      <c r="BC351" s="13"/>
    </row>
    <row r="352" spans="1:55" s="12" customFormat="1" x14ac:dyDescent="0.2">
      <c r="A352" s="9"/>
      <c r="B352" s="9"/>
      <c r="C352" s="8"/>
      <c r="D352" s="9"/>
      <c r="E352" s="8"/>
      <c r="F352" s="1"/>
      <c r="G352" s="1"/>
      <c r="H352" s="1"/>
      <c r="I352" s="1"/>
      <c r="J352" s="1"/>
      <c r="K352" s="1"/>
      <c r="L352" s="1"/>
      <c r="M352" s="1"/>
      <c r="N352" s="1"/>
      <c r="O352" s="1"/>
      <c r="P352" s="1"/>
      <c r="Q352" s="1"/>
      <c r="R352" s="1"/>
      <c r="S352" s="1"/>
      <c r="T352" s="1"/>
      <c r="U352" s="1"/>
      <c r="V352" s="1"/>
      <c r="W352" s="1"/>
      <c r="X352" s="1"/>
      <c r="Y352" s="1"/>
      <c r="Z352" s="1"/>
      <c r="AA352" s="1"/>
      <c r="AB352" s="1"/>
      <c r="AC352" s="1"/>
      <c r="AD352" s="8"/>
      <c r="AE352" s="1"/>
      <c r="AF352" s="1"/>
      <c r="AG352" s="1"/>
      <c r="AH352" s="1"/>
      <c r="AI352" s="1"/>
      <c r="AJ352" s="11"/>
      <c r="AK352" s="11"/>
      <c r="AL352" s="11"/>
      <c r="AM352" s="11"/>
      <c r="AN352" s="11"/>
      <c r="AO352" s="11"/>
      <c r="AP352" s="6"/>
      <c r="AQ352" s="7"/>
      <c r="AR352" s="135"/>
      <c r="AS352" s="6"/>
      <c r="AT352" s="5"/>
      <c r="AU352" s="5"/>
      <c r="AV352" s="5"/>
      <c r="AW352" s="5"/>
      <c r="AX352" s="5"/>
      <c r="AY352" s="5"/>
      <c r="AZ352" s="5"/>
      <c r="BA352" s="10">
        <v>43939</v>
      </c>
      <c r="BB352" s="14"/>
      <c r="BC352" s="13"/>
    </row>
    <row r="353" spans="1:55" s="12" customFormat="1" x14ac:dyDescent="0.2">
      <c r="A353" s="9"/>
      <c r="B353" s="9"/>
      <c r="C353" s="8"/>
      <c r="D353" s="9"/>
      <c r="E353" s="8"/>
      <c r="F353" s="1"/>
      <c r="G353" s="1"/>
      <c r="H353" s="1"/>
      <c r="I353" s="1"/>
      <c r="J353" s="1"/>
      <c r="K353" s="1"/>
      <c r="L353" s="1"/>
      <c r="M353" s="1"/>
      <c r="N353" s="1"/>
      <c r="O353" s="1"/>
      <c r="P353" s="1"/>
      <c r="Q353" s="1"/>
      <c r="R353" s="1"/>
      <c r="S353" s="1"/>
      <c r="T353" s="1"/>
      <c r="U353" s="1"/>
      <c r="V353" s="1"/>
      <c r="W353" s="1"/>
      <c r="X353" s="1"/>
      <c r="Y353" s="1"/>
      <c r="Z353" s="1"/>
      <c r="AA353" s="1"/>
      <c r="AB353" s="1"/>
      <c r="AC353" s="1"/>
      <c r="AD353" s="8"/>
      <c r="AE353" s="1"/>
      <c r="AF353" s="1"/>
      <c r="AG353" s="1"/>
      <c r="AH353" s="1"/>
      <c r="AI353" s="1"/>
      <c r="AJ353" s="11"/>
      <c r="AK353" s="11"/>
      <c r="AL353" s="11"/>
      <c r="AM353" s="11"/>
      <c r="AN353" s="11"/>
      <c r="AO353" s="11"/>
      <c r="AP353" s="6"/>
      <c r="AQ353" s="7"/>
      <c r="AR353" s="135"/>
      <c r="AS353" s="6"/>
      <c r="AT353" s="5"/>
      <c r="AU353" s="5"/>
      <c r="AV353" s="5"/>
      <c r="AW353" s="5"/>
      <c r="AX353" s="5"/>
      <c r="AY353" s="5"/>
      <c r="AZ353" s="5"/>
      <c r="BA353" s="10">
        <v>43940</v>
      </c>
      <c r="BB353" s="14"/>
      <c r="BC353" s="13"/>
    </row>
    <row r="354" spans="1:55" s="12" customFormat="1" x14ac:dyDescent="0.2">
      <c r="A354" s="9"/>
      <c r="B354" s="9"/>
      <c r="C354" s="8"/>
      <c r="D354" s="9"/>
      <c r="E354" s="8"/>
      <c r="F354" s="1"/>
      <c r="G354" s="1"/>
      <c r="H354" s="1"/>
      <c r="I354" s="1"/>
      <c r="J354" s="1"/>
      <c r="K354" s="1"/>
      <c r="L354" s="1"/>
      <c r="M354" s="1"/>
      <c r="N354" s="1"/>
      <c r="O354" s="1"/>
      <c r="P354" s="1"/>
      <c r="Q354" s="1"/>
      <c r="R354" s="1"/>
      <c r="S354" s="1"/>
      <c r="T354" s="1"/>
      <c r="U354" s="1"/>
      <c r="V354" s="1"/>
      <c r="W354" s="1"/>
      <c r="X354" s="1"/>
      <c r="Y354" s="1"/>
      <c r="Z354" s="1"/>
      <c r="AA354" s="1"/>
      <c r="AB354" s="1"/>
      <c r="AC354" s="1"/>
      <c r="AD354" s="8"/>
      <c r="AE354" s="1"/>
      <c r="AF354" s="1"/>
      <c r="AG354" s="1"/>
      <c r="AH354" s="1"/>
      <c r="AI354" s="1"/>
      <c r="AJ354" s="11"/>
      <c r="AK354" s="11"/>
      <c r="AL354" s="11"/>
      <c r="AM354" s="11"/>
      <c r="AN354" s="11"/>
      <c r="AO354" s="11"/>
      <c r="AP354" s="6"/>
      <c r="AQ354" s="7"/>
      <c r="AR354" s="135"/>
      <c r="AS354" s="6"/>
      <c r="AT354" s="5"/>
      <c r="AU354" s="5"/>
      <c r="AV354" s="5"/>
      <c r="AW354" s="5"/>
      <c r="AX354" s="5"/>
      <c r="AY354" s="5"/>
      <c r="AZ354" s="5"/>
      <c r="BA354" s="10">
        <v>43941</v>
      </c>
      <c r="BB354" s="14"/>
      <c r="BC354" s="13"/>
    </row>
    <row r="355" spans="1:55" s="12" customFormat="1" x14ac:dyDescent="0.2">
      <c r="A355" s="9"/>
      <c r="B355" s="9"/>
      <c r="C355" s="8"/>
      <c r="D355" s="9"/>
      <c r="E355" s="8"/>
      <c r="F355" s="1"/>
      <c r="G355" s="1"/>
      <c r="H355" s="1"/>
      <c r="I355" s="1"/>
      <c r="J355" s="1"/>
      <c r="K355" s="1"/>
      <c r="L355" s="1"/>
      <c r="M355" s="1"/>
      <c r="N355" s="1"/>
      <c r="O355" s="1"/>
      <c r="P355" s="1"/>
      <c r="Q355" s="1"/>
      <c r="R355" s="1"/>
      <c r="S355" s="1"/>
      <c r="T355" s="1"/>
      <c r="U355" s="1"/>
      <c r="V355" s="1"/>
      <c r="W355" s="1"/>
      <c r="X355" s="1"/>
      <c r="Y355" s="1"/>
      <c r="Z355" s="1"/>
      <c r="AA355" s="1"/>
      <c r="AB355" s="1"/>
      <c r="AC355" s="1"/>
      <c r="AD355" s="8"/>
      <c r="AE355" s="1"/>
      <c r="AF355" s="1"/>
      <c r="AG355" s="1"/>
      <c r="AH355" s="1"/>
      <c r="AI355" s="1"/>
      <c r="AJ355" s="11"/>
      <c r="AK355" s="11"/>
      <c r="AL355" s="11"/>
      <c r="AM355" s="11"/>
      <c r="AN355" s="11"/>
      <c r="AO355" s="11"/>
      <c r="AP355" s="6"/>
      <c r="AQ355" s="7"/>
      <c r="AR355" s="135"/>
      <c r="AS355" s="6"/>
      <c r="AT355" s="5"/>
      <c r="AU355" s="5"/>
      <c r="AV355" s="5"/>
      <c r="AW355" s="5"/>
      <c r="AX355" s="5"/>
      <c r="AY355" s="5"/>
      <c r="AZ355" s="5"/>
      <c r="BA355" s="10">
        <v>43942</v>
      </c>
      <c r="BB355" s="14"/>
      <c r="BC355" s="13"/>
    </row>
    <row r="356" spans="1:55" s="12" customFormat="1" x14ac:dyDescent="0.2">
      <c r="A356" s="9"/>
      <c r="B356" s="9"/>
      <c r="C356" s="8"/>
      <c r="D356" s="9"/>
      <c r="E356" s="8"/>
      <c r="F356" s="1"/>
      <c r="G356" s="1"/>
      <c r="H356" s="1"/>
      <c r="I356" s="1"/>
      <c r="J356" s="1"/>
      <c r="K356" s="1"/>
      <c r="L356" s="1"/>
      <c r="M356" s="1"/>
      <c r="N356" s="1"/>
      <c r="O356" s="1"/>
      <c r="P356" s="1"/>
      <c r="Q356" s="1"/>
      <c r="R356" s="1"/>
      <c r="S356" s="1"/>
      <c r="T356" s="1"/>
      <c r="U356" s="1"/>
      <c r="V356" s="1"/>
      <c r="W356" s="1"/>
      <c r="X356" s="1"/>
      <c r="Y356" s="1"/>
      <c r="Z356" s="1"/>
      <c r="AA356" s="1"/>
      <c r="AB356" s="1"/>
      <c r="AC356" s="1"/>
      <c r="AD356" s="8"/>
      <c r="AE356" s="1"/>
      <c r="AF356" s="1"/>
      <c r="AG356" s="1"/>
      <c r="AH356" s="1"/>
      <c r="AI356" s="1"/>
      <c r="AJ356" s="11"/>
      <c r="AK356" s="11"/>
      <c r="AL356" s="11"/>
      <c r="AM356" s="11"/>
      <c r="AN356" s="11"/>
      <c r="AO356" s="11"/>
      <c r="AP356" s="6"/>
      <c r="AQ356" s="7"/>
      <c r="AR356" s="135"/>
      <c r="AS356" s="6"/>
      <c r="AT356" s="5"/>
      <c r="AU356" s="5"/>
      <c r="AV356" s="5"/>
      <c r="AW356" s="5"/>
      <c r="AX356" s="5"/>
      <c r="AY356" s="5"/>
      <c r="AZ356" s="5"/>
      <c r="BA356" s="10">
        <v>43943</v>
      </c>
      <c r="BB356" s="14"/>
      <c r="BC356" s="13"/>
    </row>
    <row r="357" spans="1:55" s="12" customFormat="1" x14ac:dyDescent="0.2">
      <c r="A357" s="9"/>
      <c r="B357" s="9"/>
      <c r="C357" s="8"/>
      <c r="D357" s="9"/>
      <c r="E357" s="8"/>
      <c r="F357" s="1"/>
      <c r="G357" s="1"/>
      <c r="H357" s="1"/>
      <c r="I357" s="1"/>
      <c r="J357" s="1"/>
      <c r="K357" s="1"/>
      <c r="L357" s="1"/>
      <c r="M357" s="1"/>
      <c r="N357" s="1"/>
      <c r="O357" s="1"/>
      <c r="P357" s="1"/>
      <c r="Q357" s="1"/>
      <c r="R357" s="1"/>
      <c r="S357" s="1"/>
      <c r="T357" s="1"/>
      <c r="U357" s="1"/>
      <c r="V357" s="1"/>
      <c r="W357" s="1"/>
      <c r="X357" s="1"/>
      <c r="Y357" s="1"/>
      <c r="Z357" s="1"/>
      <c r="AA357" s="1"/>
      <c r="AB357" s="1"/>
      <c r="AC357" s="1"/>
      <c r="AD357" s="8"/>
      <c r="AE357" s="1"/>
      <c r="AF357" s="1"/>
      <c r="AG357" s="1"/>
      <c r="AH357" s="1"/>
      <c r="AI357" s="1"/>
      <c r="AJ357" s="11"/>
      <c r="AK357" s="11"/>
      <c r="AL357" s="11"/>
      <c r="AM357" s="11"/>
      <c r="AN357" s="11"/>
      <c r="AO357" s="11"/>
      <c r="AP357" s="6"/>
      <c r="AQ357" s="7"/>
      <c r="AR357" s="135"/>
      <c r="AS357" s="6"/>
      <c r="AT357" s="5"/>
      <c r="AU357" s="5"/>
      <c r="AV357" s="5"/>
      <c r="AW357" s="5"/>
      <c r="AX357" s="5"/>
      <c r="AY357" s="5"/>
      <c r="AZ357" s="5"/>
      <c r="BA357" s="10">
        <v>43944</v>
      </c>
      <c r="BB357" s="14"/>
      <c r="BC357" s="13"/>
    </row>
    <row r="358" spans="1:55" s="12" customFormat="1" x14ac:dyDescent="0.2">
      <c r="A358" s="9"/>
      <c r="B358" s="9"/>
      <c r="C358" s="8"/>
      <c r="D358" s="9"/>
      <c r="E358" s="8"/>
      <c r="F358" s="1"/>
      <c r="G358" s="1"/>
      <c r="H358" s="1"/>
      <c r="I358" s="1"/>
      <c r="J358" s="1"/>
      <c r="K358" s="1"/>
      <c r="L358" s="1"/>
      <c r="M358" s="1"/>
      <c r="N358" s="1"/>
      <c r="O358" s="1"/>
      <c r="P358" s="1"/>
      <c r="Q358" s="1"/>
      <c r="R358" s="1"/>
      <c r="S358" s="1"/>
      <c r="T358" s="1"/>
      <c r="U358" s="1"/>
      <c r="V358" s="1"/>
      <c r="W358" s="1"/>
      <c r="X358" s="1"/>
      <c r="Y358" s="1"/>
      <c r="Z358" s="1"/>
      <c r="AA358" s="1"/>
      <c r="AB358" s="1"/>
      <c r="AC358" s="1"/>
      <c r="AD358" s="8"/>
      <c r="AE358" s="1"/>
      <c r="AF358" s="1"/>
      <c r="AG358" s="1"/>
      <c r="AH358" s="1"/>
      <c r="AI358" s="1"/>
      <c r="AJ358" s="11"/>
      <c r="AK358" s="11"/>
      <c r="AL358" s="11"/>
      <c r="AM358" s="11"/>
      <c r="AN358" s="11"/>
      <c r="AO358" s="11"/>
      <c r="AP358" s="6"/>
      <c r="AQ358" s="7"/>
      <c r="AR358" s="135"/>
      <c r="AS358" s="6"/>
      <c r="AT358" s="5"/>
      <c r="AU358" s="5"/>
      <c r="AV358" s="5"/>
      <c r="AW358" s="5"/>
      <c r="AX358" s="5"/>
      <c r="AY358" s="5"/>
      <c r="AZ358" s="5"/>
      <c r="BA358" s="10">
        <v>43945</v>
      </c>
      <c r="BB358" s="14"/>
      <c r="BC358" s="13"/>
    </row>
    <row r="359" spans="1:55" s="12" customFormat="1" x14ac:dyDescent="0.2">
      <c r="A359" s="9"/>
      <c r="B359" s="9"/>
      <c r="C359" s="8"/>
      <c r="D359" s="9"/>
      <c r="E359" s="8"/>
      <c r="F359" s="1"/>
      <c r="G359" s="1"/>
      <c r="H359" s="1"/>
      <c r="I359" s="1"/>
      <c r="J359" s="1"/>
      <c r="K359" s="1"/>
      <c r="L359" s="1"/>
      <c r="M359" s="1"/>
      <c r="N359" s="1"/>
      <c r="O359" s="1"/>
      <c r="P359" s="1"/>
      <c r="Q359" s="1"/>
      <c r="R359" s="1"/>
      <c r="S359" s="1"/>
      <c r="T359" s="1"/>
      <c r="U359" s="1"/>
      <c r="V359" s="1"/>
      <c r="W359" s="1"/>
      <c r="X359" s="1"/>
      <c r="Y359" s="1"/>
      <c r="Z359" s="1"/>
      <c r="AA359" s="1"/>
      <c r="AB359" s="1"/>
      <c r="AC359" s="1"/>
      <c r="AD359" s="8"/>
      <c r="AE359" s="1"/>
      <c r="AF359" s="1"/>
      <c r="AG359" s="1"/>
      <c r="AH359" s="1"/>
      <c r="AI359" s="1"/>
      <c r="AJ359" s="11"/>
      <c r="AK359" s="11"/>
      <c r="AL359" s="11"/>
      <c r="AM359" s="11"/>
      <c r="AN359" s="11"/>
      <c r="AO359" s="11"/>
      <c r="AP359" s="6"/>
      <c r="AQ359" s="7"/>
      <c r="AR359" s="135"/>
      <c r="AS359" s="6"/>
      <c r="AT359" s="5"/>
      <c r="AU359" s="5"/>
      <c r="AV359" s="5"/>
      <c r="AW359" s="5"/>
      <c r="AX359" s="5"/>
      <c r="AY359" s="5"/>
      <c r="AZ359" s="5"/>
      <c r="BA359" s="10">
        <v>43946</v>
      </c>
      <c r="BB359" s="14"/>
      <c r="BC359" s="13"/>
    </row>
    <row r="360" spans="1:55" s="12" customFormat="1" x14ac:dyDescent="0.2">
      <c r="A360" s="9"/>
      <c r="B360" s="9"/>
      <c r="C360" s="8"/>
      <c r="D360" s="9"/>
      <c r="E360" s="8"/>
      <c r="F360" s="1"/>
      <c r="G360" s="1"/>
      <c r="H360" s="1"/>
      <c r="I360" s="1"/>
      <c r="J360" s="1"/>
      <c r="K360" s="1"/>
      <c r="L360" s="1"/>
      <c r="M360" s="1"/>
      <c r="N360" s="1"/>
      <c r="O360" s="1"/>
      <c r="P360" s="1"/>
      <c r="Q360" s="1"/>
      <c r="R360" s="1"/>
      <c r="S360" s="1"/>
      <c r="T360" s="1"/>
      <c r="U360" s="1"/>
      <c r="V360" s="1"/>
      <c r="W360" s="1"/>
      <c r="X360" s="1"/>
      <c r="Y360" s="1"/>
      <c r="Z360" s="1"/>
      <c r="AA360" s="1"/>
      <c r="AB360" s="1"/>
      <c r="AC360" s="1"/>
      <c r="AD360" s="8"/>
      <c r="AE360" s="1"/>
      <c r="AF360" s="1"/>
      <c r="AG360" s="1"/>
      <c r="AH360" s="1"/>
      <c r="AI360" s="1"/>
      <c r="AJ360" s="11"/>
      <c r="AK360" s="11"/>
      <c r="AL360" s="11"/>
      <c r="AM360" s="11"/>
      <c r="AN360" s="11"/>
      <c r="AO360" s="11"/>
      <c r="AP360" s="6"/>
      <c r="AQ360" s="7"/>
      <c r="AR360" s="135"/>
      <c r="AS360" s="6"/>
      <c r="AT360" s="5"/>
      <c r="AU360" s="5"/>
      <c r="AV360" s="5"/>
      <c r="AW360" s="5"/>
      <c r="AX360" s="5"/>
      <c r="AY360" s="5"/>
      <c r="AZ360" s="5"/>
      <c r="BA360" s="10">
        <v>43947</v>
      </c>
      <c r="BB360" s="14"/>
      <c r="BC360" s="13"/>
    </row>
    <row r="361" spans="1:55" s="12" customFormat="1" x14ac:dyDescent="0.2">
      <c r="A361" s="9"/>
      <c r="B361" s="9"/>
      <c r="C361" s="8"/>
      <c r="D361" s="9"/>
      <c r="E361" s="8"/>
      <c r="F361" s="1"/>
      <c r="G361" s="1"/>
      <c r="H361" s="1"/>
      <c r="I361" s="1"/>
      <c r="J361" s="1"/>
      <c r="K361" s="1"/>
      <c r="L361" s="1"/>
      <c r="M361" s="1"/>
      <c r="N361" s="1"/>
      <c r="O361" s="1"/>
      <c r="P361" s="1"/>
      <c r="Q361" s="1"/>
      <c r="R361" s="1"/>
      <c r="S361" s="1"/>
      <c r="T361" s="1"/>
      <c r="U361" s="1"/>
      <c r="V361" s="1"/>
      <c r="W361" s="1"/>
      <c r="X361" s="1"/>
      <c r="Y361" s="1"/>
      <c r="Z361" s="1"/>
      <c r="AA361" s="1"/>
      <c r="AB361" s="1"/>
      <c r="AC361" s="1"/>
      <c r="AD361" s="8"/>
      <c r="AE361" s="1"/>
      <c r="AF361" s="1"/>
      <c r="AG361" s="1"/>
      <c r="AH361" s="1"/>
      <c r="AI361" s="1"/>
      <c r="AJ361" s="11"/>
      <c r="AK361" s="11"/>
      <c r="AL361" s="11"/>
      <c r="AM361" s="11"/>
      <c r="AN361" s="11"/>
      <c r="AO361" s="11"/>
      <c r="AP361" s="6"/>
      <c r="AQ361" s="7"/>
      <c r="AR361" s="135"/>
      <c r="AS361" s="6"/>
      <c r="AT361" s="5"/>
      <c r="AU361" s="5"/>
      <c r="AV361" s="5"/>
      <c r="AW361" s="5"/>
      <c r="AX361" s="5"/>
      <c r="AY361" s="5"/>
      <c r="AZ361" s="5"/>
      <c r="BA361" s="10">
        <v>43948</v>
      </c>
      <c r="BB361" s="14"/>
      <c r="BC361" s="13"/>
    </row>
    <row r="362" spans="1:55" s="12" customFormat="1" x14ac:dyDescent="0.2">
      <c r="A362" s="9"/>
      <c r="B362" s="9"/>
      <c r="C362" s="8"/>
      <c r="D362" s="9"/>
      <c r="E362" s="8"/>
      <c r="F362" s="1"/>
      <c r="G362" s="1"/>
      <c r="H362" s="1"/>
      <c r="I362" s="1"/>
      <c r="J362" s="1"/>
      <c r="K362" s="1"/>
      <c r="L362" s="1"/>
      <c r="M362" s="1"/>
      <c r="N362" s="1"/>
      <c r="O362" s="1"/>
      <c r="P362" s="1"/>
      <c r="Q362" s="1"/>
      <c r="R362" s="1"/>
      <c r="S362" s="1"/>
      <c r="T362" s="1"/>
      <c r="U362" s="1"/>
      <c r="V362" s="1"/>
      <c r="W362" s="1"/>
      <c r="X362" s="1"/>
      <c r="Y362" s="1"/>
      <c r="Z362" s="1"/>
      <c r="AA362" s="1"/>
      <c r="AB362" s="1"/>
      <c r="AC362" s="1"/>
      <c r="AD362" s="8"/>
      <c r="AE362" s="1"/>
      <c r="AF362" s="1"/>
      <c r="AG362" s="1"/>
      <c r="AH362" s="1"/>
      <c r="AI362" s="1"/>
      <c r="AJ362" s="11"/>
      <c r="AK362" s="11"/>
      <c r="AL362" s="11"/>
      <c r="AM362" s="11"/>
      <c r="AN362" s="11"/>
      <c r="AO362" s="11"/>
      <c r="AP362" s="6"/>
      <c r="AQ362" s="7"/>
      <c r="AR362" s="135"/>
      <c r="AS362" s="6"/>
      <c r="AT362" s="5"/>
      <c r="AU362" s="5"/>
      <c r="AV362" s="5"/>
      <c r="AW362" s="5"/>
      <c r="AX362" s="5"/>
      <c r="AY362" s="5"/>
      <c r="AZ362" s="5"/>
      <c r="BA362" s="10">
        <v>43949</v>
      </c>
      <c r="BB362" s="14"/>
      <c r="BC362" s="13"/>
    </row>
    <row r="363" spans="1:55" s="12" customFormat="1" x14ac:dyDescent="0.2">
      <c r="A363" s="9"/>
      <c r="B363" s="9"/>
      <c r="C363" s="8"/>
      <c r="D363" s="9"/>
      <c r="E363" s="8"/>
      <c r="F363" s="1"/>
      <c r="G363" s="1"/>
      <c r="H363" s="1"/>
      <c r="I363" s="1"/>
      <c r="J363" s="1"/>
      <c r="K363" s="1"/>
      <c r="L363" s="1"/>
      <c r="M363" s="1"/>
      <c r="N363" s="1"/>
      <c r="O363" s="1"/>
      <c r="P363" s="1"/>
      <c r="Q363" s="1"/>
      <c r="R363" s="1"/>
      <c r="S363" s="1"/>
      <c r="T363" s="1"/>
      <c r="U363" s="1"/>
      <c r="V363" s="1"/>
      <c r="W363" s="1"/>
      <c r="X363" s="1"/>
      <c r="Y363" s="1"/>
      <c r="Z363" s="1"/>
      <c r="AA363" s="1"/>
      <c r="AB363" s="1"/>
      <c r="AC363" s="1"/>
      <c r="AD363" s="8"/>
      <c r="AE363" s="1"/>
      <c r="AF363" s="1"/>
      <c r="AG363" s="1"/>
      <c r="AH363" s="1"/>
      <c r="AI363" s="1"/>
      <c r="AJ363" s="11"/>
      <c r="AK363" s="11"/>
      <c r="AL363" s="11"/>
      <c r="AM363" s="11"/>
      <c r="AN363" s="11"/>
      <c r="AO363" s="11"/>
      <c r="AP363" s="6"/>
      <c r="AQ363" s="7"/>
      <c r="AR363" s="135"/>
      <c r="AS363" s="6"/>
      <c r="AT363" s="5"/>
      <c r="AU363" s="5"/>
      <c r="AV363" s="5"/>
      <c r="AW363" s="5"/>
      <c r="AX363" s="5"/>
      <c r="AY363" s="5"/>
      <c r="AZ363" s="5"/>
      <c r="BA363" s="10">
        <v>43950</v>
      </c>
      <c r="BB363" s="14"/>
      <c r="BC363" s="13"/>
    </row>
    <row r="364" spans="1:55" s="12" customFormat="1" x14ac:dyDescent="0.2">
      <c r="A364" s="9"/>
      <c r="B364" s="9"/>
      <c r="C364" s="8"/>
      <c r="D364" s="9"/>
      <c r="E364" s="8"/>
      <c r="F364" s="1"/>
      <c r="G364" s="1"/>
      <c r="H364" s="1"/>
      <c r="I364" s="1"/>
      <c r="J364" s="1"/>
      <c r="K364" s="1"/>
      <c r="L364" s="1"/>
      <c r="M364" s="1"/>
      <c r="N364" s="1"/>
      <c r="O364" s="1"/>
      <c r="P364" s="1"/>
      <c r="Q364" s="1"/>
      <c r="R364" s="1"/>
      <c r="S364" s="1"/>
      <c r="T364" s="1"/>
      <c r="U364" s="1"/>
      <c r="V364" s="1"/>
      <c r="W364" s="1"/>
      <c r="X364" s="1"/>
      <c r="Y364" s="1"/>
      <c r="Z364" s="1"/>
      <c r="AA364" s="1"/>
      <c r="AB364" s="1"/>
      <c r="AC364" s="1"/>
      <c r="AD364" s="8"/>
      <c r="AE364" s="1"/>
      <c r="AF364" s="1"/>
      <c r="AG364" s="1"/>
      <c r="AH364" s="1"/>
      <c r="AI364" s="1"/>
      <c r="AJ364" s="11"/>
      <c r="AK364" s="11"/>
      <c r="AL364" s="11"/>
      <c r="AM364" s="11"/>
      <c r="AN364" s="11"/>
      <c r="AO364" s="11"/>
      <c r="AP364" s="6"/>
      <c r="AQ364" s="7"/>
      <c r="AR364" s="135"/>
      <c r="AS364" s="6"/>
      <c r="AT364" s="5"/>
      <c r="AU364" s="5"/>
      <c r="AV364" s="5"/>
      <c r="AW364" s="5"/>
      <c r="AX364" s="5"/>
      <c r="AY364" s="5"/>
      <c r="AZ364" s="5"/>
      <c r="BA364" s="10">
        <v>43951</v>
      </c>
      <c r="BB364" s="14"/>
      <c r="BC364" s="13"/>
    </row>
    <row r="365" spans="1:55" s="12" customFormat="1" x14ac:dyDescent="0.2">
      <c r="A365" s="9"/>
      <c r="B365" s="9"/>
      <c r="C365" s="8"/>
      <c r="D365" s="9"/>
      <c r="E365" s="8"/>
      <c r="F365" s="1"/>
      <c r="G365" s="1"/>
      <c r="H365" s="1"/>
      <c r="I365" s="1"/>
      <c r="J365" s="1"/>
      <c r="K365" s="1"/>
      <c r="L365" s="1"/>
      <c r="M365" s="1"/>
      <c r="N365" s="1"/>
      <c r="O365" s="1"/>
      <c r="P365" s="1"/>
      <c r="Q365" s="1"/>
      <c r="R365" s="1"/>
      <c r="S365" s="1"/>
      <c r="T365" s="1"/>
      <c r="U365" s="1"/>
      <c r="V365" s="1"/>
      <c r="W365" s="1"/>
      <c r="X365" s="1"/>
      <c r="Y365" s="1"/>
      <c r="Z365" s="1"/>
      <c r="AA365" s="1"/>
      <c r="AB365" s="1"/>
      <c r="AC365" s="1"/>
      <c r="AD365" s="8"/>
      <c r="AE365" s="1"/>
      <c r="AF365" s="1"/>
      <c r="AG365" s="1"/>
      <c r="AH365" s="1"/>
      <c r="AI365" s="1"/>
      <c r="AJ365" s="11"/>
      <c r="AK365" s="11"/>
      <c r="AL365" s="11"/>
      <c r="AM365" s="11"/>
      <c r="AN365" s="11"/>
      <c r="AO365" s="11"/>
      <c r="AP365" s="6"/>
      <c r="AQ365" s="7"/>
      <c r="AR365" s="135"/>
      <c r="AS365" s="6"/>
      <c r="AT365" s="5"/>
      <c r="AU365" s="5"/>
      <c r="AV365" s="5"/>
      <c r="AW365" s="5"/>
      <c r="AX365" s="5"/>
      <c r="AY365" s="5"/>
      <c r="AZ365" s="5"/>
      <c r="BA365" s="10">
        <v>43952</v>
      </c>
      <c r="BB365" s="14"/>
      <c r="BC365" s="13"/>
    </row>
    <row r="366" spans="1:55" s="12" customFormat="1" x14ac:dyDescent="0.2">
      <c r="A366" s="9"/>
      <c r="B366" s="9"/>
      <c r="C366" s="8"/>
      <c r="D366" s="9"/>
      <c r="E366" s="8"/>
      <c r="F366" s="1"/>
      <c r="G366" s="1"/>
      <c r="H366" s="1"/>
      <c r="I366" s="1"/>
      <c r="J366" s="1"/>
      <c r="K366" s="1"/>
      <c r="L366" s="1"/>
      <c r="M366" s="1"/>
      <c r="N366" s="1"/>
      <c r="O366" s="1"/>
      <c r="P366" s="1"/>
      <c r="Q366" s="1"/>
      <c r="R366" s="1"/>
      <c r="S366" s="1"/>
      <c r="T366" s="1"/>
      <c r="U366" s="1"/>
      <c r="V366" s="1"/>
      <c r="W366" s="1"/>
      <c r="X366" s="1"/>
      <c r="Y366" s="1"/>
      <c r="Z366" s="1"/>
      <c r="AA366" s="1"/>
      <c r="AB366" s="1"/>
      <c r="AC366" s="1"/>
      <c r="AD366" s="8"/>
      <c r="AE366" s="1"/>
      <c r="AF366" s="1"/>
      <c r="AG366" s="1"/>
      <c r="AH366" s="1"/>
      <c r="AI366" s="1"/>
      <c r="AJ366" s="11"/>
      <c r="AK366" s="11"/>
      <c r="AL366" s="11"/>
      <c r="AM366" s="11"/>
      <c r="AN366" s="11"/>
      <c r="AO366" s="11"/>
      <c r="AP366" s="6"/>
      <c r="AQ366" s="7"/>
      <c r="AR366" s="135"/>
      <c r="AS366" s="6"/>
      <c r="AT366" s="5"/>
      <c r="AU366" s="5"/>
      <c r="AV366" s="5"/>
      <c r="AW366" s="5"/>
      <c r="AX366" s="5"/>
      <c r="AY366" s="5"/>
      <c r="AZ366" s="5"/>
      <c r="BA366" s="10">
        <v>43953</v>
      </c>
      <c r="BB366" s="14"/>
      <c r="BC366" s="13"/>
    </row>
    <row r="367" spans="1:55" s="12" customFormat="1" x14ac:dyDescent="0.2">
      <c r="A367" s="9"/>
      <c r="B367" s="9"/>
      <c r="C367" s="8"/>
      <c r="D367" s="9"/>
      <c r="E367" s="8"/>
      <c r="F367" s="1"/>
      <c r="G367" s="1"/>
      <c r="H367" s="1"/>
      <c r="I367" s="1"/>
      <c r="J367" s="1"/>
      <c r="K367" s="1"/>
      <c r="L367" s="1"/>
      <c r="M367" s="1"/>
      <c r="N367" s="1"/>
      <c r="O367" s="1"/>
      <c r="P367" s="1"/>
      <c r="Q367" s="1"/>
      <c r="R367" s="1"/>
      <c r="S367" s="1"/>
      <c r="T367" s="1"/>
      <c r="U367" s="1"/>
      <c r="V367" s="1"/>
      <c r="W367" s="1"/>
      <c r="X367" s="1"/>
      <c r="Y367" s="1"/>
      <c r="Z367" s="1"/>
      <c r="AA367" s="1"/>
      <c r="AB367" s="1"/>
      <c r="AC367" s="1"/>
      <c r="AD367" s="8"/>
      <c r="AE367" s="1"/>
      <c r="AF367" s="1"/>
      <c r="AG367" s="1"/>
      <c r="AH367" s="1"/>
      <c r="AI367" s="1"/>
      <c r="AJ367" s="11"/>
      <c r="AK367" s="11"/>
      <c r="AL367" s="11"/>
      <c r="AM367" s="11"/>
      <c r="AN367" s="11"/>
      <c r="AO367" s="11"/>
      <c r="AP367" s="6"/>
      <c r="AQ367" s="7"/>
      <c r="AR367" s="135"/>
      <c r="AS367" s="6"/>
      <c r="AT367" s="5"/>
      <c r="AU367" s="5"/>
      <c r="AV367" s="5"/>
      <c r="AW367" s="5"/>
      <c r="AX367" s="5"/>
      <c r="AY367" s="5"/>
      <c r="AZ367" s="5"/>
      <c r="BA367" s="10">
        <v>43954</v>
      </c>
      <c r="BB367" s="14"/>
      <c r="BC367" s="13"/>
    </row>
    <row r="368" spans="1:55" s="12" customFormat="1" x14ac:dyDescent="0.2">
      <c r="A368" s="9"/>
      <c r="B368" s="9"/>
      <c r="C368" s="8"/>
      <c r="D368" s="9"/>
      <c r="E368" s="8"/>
      <c r="F368" s="1"/>
      <c r="G368" s="1"/>
      <c r="H368" s="1"/>
      <c r="I368" s="1"/>
      <c r="J368" s="1"/>
      <c r="K368" s="1"/>
      <c r="L368" s="1"/>
      <c r="M368" s="1"/>
      <c r="N368" s="1"/>
      <c r="O368" s="1"/>
      <c r="P368" s="1"/>
      <c r="Q368" s="1"/>
      <c r="R368" s="1"/>
      <c r="S368" s="1"/>
      <c r="T368" s="1"/>
      <c r="U368" s="1"/>
      <c r="V368" s="1"/>
      <c r="W368" s="1"/>
      <c r="X368" s="1"/>
      <c r="Y368" s="1"/>
      <c r="Z368" s="1"/>
      <c r="AA368" s="1"/>
      <c r="AB368" s="1"/>
      <c r="AC368" s="1"/>
      <c r="AD368" s="8"/>
      <c r="AE368" s="1"/>
      <c r="AF368" s="1"/>
      <c r="AG368" s="1"/>
      <c r="AH368" s="1"/>
      <c r="AI368" s="1"/>
      <c r="AJ368" s="11"/>
      <c r="AK368" s="11"/>
      <c r="AL368" s="11"/>
      <c r="AM368" s="11"/>
      <c r="AN368" s="11"/>
      <c r="AO368" s="11"/>
      <c r="AP368" s="6"/>
      <c r="AQ368" s="7"/>
      <c r="AR368" s="135"/>
      <c r="AS368" s="6"/>
      <c r="AT368" s="5"/>
      <c r="AU368" s="5"/>
      <c r="AV368" s="5"/>
      <c r="AW368" s="5"/>
      <c r="AX368" s="5"/>
      <c r="AY368" s="5"/>
      <c r="AZ368" s="5"/>
      <c r="BA368" s="10">
        <v>43955</v>
      </c>
      <c r="BB368" s="14"/>
      <c r="BC368" s="13"/>
    </row>
    <row r="369" spans="1:55" s="12" customFormat="1" x14ac:dyDescent="0.2">
      <c r="A369" s="9"/>
      <c r="B369" s="9"/>
      <c r="C369" s="8"/>
      <c r="D369" s="9"/>
      <c r="E369" s="8"/>
      <c r="F369" s="1"/>
      <c r="G369" s="1"/>
      <c r="H369" s="1"/>
      <c r="I369" s="1"/>
      <c r="J369" s="1"/>
      <c r="K369" s="1"/>
      <c r="L369" s="1"/>
      <c r="M369" s="1"/>
      <c r="N369" s="1"/>
      <c r="O369" s="1"/>
      <c r="P369" s="1"/>
      <c r="Q369" s="1"/>
      <c r="R369" s="1"/>
      <c r="S369" s="1"/>
      <c r="T369" s="1"/>
      <c r="U369" s="1"/>
      <c r="V369" s="1"/>
      <c r="W369" s="1"/>
      <c r="X369" s="1"/>
      <c r="Y369" s="1"/>
      <c r="Z369" s="1"/>
      <c r="AA369" s="1"/>
      <c r="AB369" s="1"/>
      <c r="AC369" s="1"/>
      <c r="AD369" s="8"/>
      <c r="AE369" s="1"/>
      <c r="AF369" s="1"/>
      <c r="AG369" s="1"/>
      <c r="AH369" s="1"/>
      <c r="AI369" s="1"/>
      <c r="AJ369" s="11"/>
      <c r="AK369" s="11"/>
      <c r="AL369" s="11"/>
      <c r="AM369" s="11"/>
      <c r="AN369" s="11"/>
      <c r="AO369" s="11"/>
      <c r="AP369" s="6"/>
      <c r="AQ369" s="7"/>
      <c r="AR369" s="135"/>
      <c r="AS369" s="6"/>
      <c r="AT369" s="5"/>
      <c r="AU369" s="5"/>
      <c r="AV369" s="5"/>
      <c r="AW369" s="5"/>
      <c r="AX369" s="5"/>
      <c r="AY369" s="5"/>
      <c r="AZ369" s="5"/>
      <c r="BA369" s="10">
        <v>43956</v>
      </c>
      <c r="BB369" s="14"/>
      <c r="BC369" s="13"/>
    </row>
    <row r="370" spans="1:55" s="12" customFormat="1" x14ac:dyDescent="0.2">
      <c r="A370" s="9"/>
      <c r="B370" s="9"/>
      <c r="C370" s="8"/>
      <c r="D370" s="9"/>
      <c r="E370" s="8"/>
      <c r="F370" s="1"/>
      <c r="G370" s="1"/>
      <c r="H370" s="1"/>
      <c r="I370" s="1"/>
      <c r="J370" s="1"/>
      <c r="K370" s="1"/>
      <c r="L370" s="1"/>
      <c r="M370" s="1"/>
      <c r="N370" s="1"/>
      <c r="O370" s="1"/>
      <c r="P370" s="1"/>
      <c r="Q370" s="1"/>
      <c r="R370" s="1"/>
      <c r="S370" s="1"/>
      <c r="T370" s="1"/>
      <c r="U370" s="1"/>
      <c r="V370" s="1"/>
      <c r="W370" s="1"/>
      <c r="X370" s="1"/>
      <c r="Y370" s="1"/>
      <c r="Z370" s="1"/>
      <c r="AA370" s="1"/>
      <c r="AB370" s="1"/>
      <c r="AC370" s="1"/>
      <c r="AD370" s="8"/>
      <c r="AE370" s="1"/>
      <c r="AF370" s="1"/>
      <c r="AG370" s="1"/>
      <c r="AH370" s="1"/>
      <c r="AI370" s="1"/>
      <c r="AJ370" s="11"/>
      <c r="AK370" s="11"/>
      <c r="AL370" s="11"/>
      <c r="AM370" s="11"/>
      <c r="AN370" s="11"/>
      <c r="AO370" s="11"/>
      <c r="AP370" s="6"/>
      <c r="AQ370" s="7"/>
      <c r="AR370" s="135"/>
      <c r="AS370" s="6"/>
      <c r="AT370" s="5"/>
      <c r="AU370" s="5"/>
      <c r="AV370" s="5"/>
      <c r="AW370" s="5"/>
      <c r="AX370" s="5"/>
      <c r="AY370" s="5"/>
      <c r="AZ370" s="5"/>
      <c r="BA370" s="10">
        <v>43957</v>
      </c>
      <c r="BB370" s="14"/>
      <c r="BC370" s="13"/>
    </row>
    <row r="371" spans="1:55" s="12" customFormat="1" x14ac:dyDescent="0.2">
      <c r="A371" s="9"/>
      <c r="B371" s="9"/>
      <c r="C371" s="8"/>
      <c r="D371" s="9"/>
      <c r="E371" s="8"/>
      <c r="F371" s="1"/>
      <c r="G371" s="1"/>
      <c r="H371" s="1"/>
      <c r="I371" s="1"/>
      <c r="J371" s="1"/>
      <c r="K371" s="1"/>
      <c r="L371" s="1"/>
      <c r="M371" s="1"/>
      <c r="N371" s="1"/>
      <c r="O371" s="1"/>
      <c r="P371" s="1"/>
      <c r="Q371" s="1"/>
      <c r="R371" s="1"/>
      <c r="S371" s="1"/>
      <c r="T371" s="1"/>
      <c r="U371" s="1"/>
      <c r="V371" s="1"/>
      <c r="W371" s="1"/>
      <c r="X371" s="1"/>
      <c r="Y371" s="1"/>
      <c r="Z371" s="1"/>
      <c r="AA371" s="1"/>
      <c r="AB371" s="1"/>
      <c r="AC371" s="1"/>
      <c r="AD371" s="8"/>
      <c r="AE371" s="1"/>
      <c r="AF371" s="1"/>
      <c r="AG371" s="1"/>
      <c r="AH371" s="1"/>
      <c r="AI371" s="1"/>
      <c r="AJ371" s="11"/>
      <c r="AK371" s="11"/>
      <c r="AL371" s="11"/>
      <c r="AM371" s="11"/>
      <c r="AN371" s="11"/>
      <c r="AO371" s="11"/>
      <c r="AP371" s="6"/>
      <c r="AQ371" s="7"/>
      <c r="AR371" s="135"/>
      <c r="AS371" s="6"/>
      <c r="AT371" s="5"/>
      <c r="AU371" s="5"/>
      <c r="AV371" s="5"/>
      <c r="AW371" s="5"/>
      <c r="AX371" s="5"/>
      <c r="AY371" s="5"/>
      <c r="AZ371" s="5"/>
      <c r="BA371" s="10">
        <v>43958</v>
      </c>
      <c r="BB371" s="14"/>
      <c r="BC371" s="13"/>
    </row>
    <row r="372" spans="1:55" s="12" customFormat="1" x14ac:dyDescent="0.2">
      <c r="A372" s="9"/>
      <c r="B372" s="9"/>
      <c r="C372" s="8"/>
      <c r="D372" s="9"/>
      <c r="E372" s="8"/>
      <c r="F372" s="1"/>
      <c r="G372" s="1"/>
      <c r="H372" s="1"/>
      <c r="I372" s="1"/>
      <c r="J372" s="1"/>
      <c r="K372" s="1"/>
      <c r="L372" s="1"/>
      <c r="M372" s="1"/>
      <c r="N372" s="1"/>
      <c r="O372" s="1"/>
      <c r="P372" s="1"/>
      <c r="Q372" s="1"/>
      <c r="R372" s="1"/>
      <c r="S372" s="1"/>
      <c r="T372" s="1"/>
      <c r="U372" s="1"/>
      <c r="V372" s="1"/>
      <c r="W372" s="1"/>
      <c r="X372" s="1"/>
      <c r="Y372" s="1"/>
      <c r="Z372" s="1"/>
      <c r="AA372" s="1"/>
      <c r="AB372" s="1"/>
      <c r="AC372" s="1"/>
      <c r="AD372" s="8"/>
      <c r="AE372" s="1"/>
      <c r="AF372" s="1"/>
      <c r="AG372" s="1"/>
      <c r="AH372" s="1"/>
      <c r="AI372" s="1"/>
      <c r="AJ372" s="11"/>
      <c r="AK372" s="11"/>
      <c r="AL372" s="11"/>
      <c r="AM372" s="11"/>
      <c r="AN372" s="11"/>
      <c r="AO372" s="11"/>
      <c r="AP372" s="6"/>
      <c r="AQ372" s="7"/>
      <c r="AR372" s="135"/>
      <c r="AS372" s="6"/>
      <c r="AT372" s="5"/>
      <c r="AU372" s="5"/>
      <c r="AV372" s="5"/>
      <c r="AW372" s="5"/>
      <c r="AX372" s="5"/>
      <c r="AY372" s="5"/>
      <c r="AZ372" s="5"/>
      <c r="BA372" s="10">
        <v>43959</v>
      </c>
      <c r="BB372" s="14"/>
      <c r="BC372" s="13"/>
    </row>
    <row r="373" spans="1:55" s="12" customFormat="1" x14ac:dyDescent="0.2">
      <c r="A373" s="9"/>
      <c r="B373" s="9"/>
      <c r="C373" s="8"/>
      <c r="D373" s="9"/>
      <c r="E373" s="8"/>
      <c r="F373" s="1"/>
      <c r="G373" s="1"/>
      <c r="H373" s="1"/>
      <c r="I373" s="1"/>
      <c r="J373" s="1"/>
      <c r="K373" s="1"/>
      <c r="L373" s="1"/>
      <c r="M373" s="1"/>
      <c r="N373" s="1"/>
      <c r="O373" s="1"/>
      <c r="P373" s="1"/>
      <c r="Q373" s="1"/>
      <c r="R373" s="1"/>
      <c r="S373" s="1"/>
      <c r="T373" s="1"/>
      <c r="U373" s="1"/>
      <c r="V373" s="1"/>
      <c r="W373" s="1"/>
      <c r="X373" s="1"/>
      <c r="Y373" s="1"/>
      <c r="Z373" s="1"/>
      <c r="AA373" s="1"/>
      <c r="AB373" s="1"/>
      <c r="AC373" s="1"/>
      <c r="AD373" s="8"/>
      <c r="AE373" s="1"/>
      <c r="AF373" s="1"/>
      <c r="AG373" s="1"/>
      <c r="AH373" s="1"/>
      <c r="AI373" s="1"/>
      <c r="AJ373" s="11"/>
      <c r="AK373" s="11"/>
      <c r="AL373" s="11"/>
      <c r="AM373" s="11"/>
      <c r="AN373" s="11"/>
      <c r="AO373" s="11"/>
      <c r="AP373" s="6"/>
      <c r="AQ373" s="7"/>
      <c r="AR373" s="135"/>
      <c r="AS373" s="6"/>
      <c r="AT373" s="5"/>
      <c r="AU373" s="5"/>
      <c r="AV373" s="5"/>
      <c r="AW373" s="5"/>
      <c r="AX373" s="5"/>
      <c r="AY373" s="5"/>
      <c r="AZ373" s="5"/>
      <c r="BA373" s="10">
        <v>43960</v>
      </c>
      <c r="BB373" s="14"/>
      <c r="BC373" s="13"/>
    </row>
    <row r="374" spans="1:55" s="12" customFormat="1" x14ac:dyDescent="0.2">
      <c r="A374" s="9"/>
      <c r="B374" s="9"/>
      <c r="C374" s="8"/>
      <c r="D374" s="9"/>
      <c r="E374" s="8"/>
      <c r="F374" s="1"/>
      <c r="G374" s="1"/>
      <c r="H374" s="1"/>
      <c r="I374" s="1"/>
      <c r="J374" s="1"/>
      <c r="K374" s="1"/>
      <c r="L374" s="1"/>
      <c r="M374" s="1"/>
      <c r="N374" s="1"/>
      <c r="O374" s="1"/>
      <c r="P374" s="1"/>
      <c r="Q374" s="1"/>
      <c r="R374" s="1"/>
      <c r="S374" s="1"/>
      <c r="T374" s="1"/>
      <c r="U374" s="1"/>
      <c r="V374" s="1"/>
      <c r="W374" s="1"/>
      <c r="X374" s="1"/>
      <c r="Y374" s="1"/>
      <c r="Z374" s="1"/>
      <c r="AA374" s="1"/>
      <c r="AB374" s="1"/>
      <c r="AC374" s="1"/>
      <c r="AD374" s="8"/>
      <c r="AE374" s="1"/>
      <c r="AF374" s="1"/>
      <c r="AG374" s="1"/>
      <c r="AH374" s="1"/>
      <c r="AI374" s="1"/>
      <c r="AJ374" s="11"/>
      <c r="AK374" s="11"/>
      <c r="AL374" s="11"/>
      <c r="AM374" s="11"/>
      <c r="AN374" s="11"/>
      <c r="AO374" s="11"/>
      <c r="AP374" s="6"/>
      <c r="AQ374" s="7"/>
      <c r="AR374" s="135"/>
      <c r="AS374" s="6"/>
      <c r="AT374" s="5"/>
      <c r="AU374" s="5"/>
      <c r="AV374" s="5"/>
      <c r="AW374" s="5"/>
      <c r="AX374" s="5"/>
      <c r="AY374" s="5"/>
      <c r="AZ374" s="5"/>
      <c r="BA374" s="10">
        <v>43961</v>
      </c>
      <c r="BB374" s="14"/>
      <c r="BC374" s="13"/>
    </row>
    <row r="375" spans="1:55" s="12" customFormat="1" x14ac:dyDescent="0.2">
      <c r="A375" s="9"/>
      <c r="B375" s="9"/>
      <c r="C375" s="8"/>
      <c r="D375" s="9"/>
      <c r="E375" s="8"/>
      <c r="F375" s="1"/>
      <c r="G375" s="1"/>
      <c r="H375" s="1"/>
      <c r="I375" s="1"/>
      <c r="J375" s="1"/>
      <c r="K375" s="1"/>
      <c r="L375" s="1"/>
      <c r="M375" s="1"/>
      <c r="N375" s="1"/>
      <c r="O375" s="1"/>
      <c r="P375" s="1"/>
      <c r="Q375" s="1"/>
      <c r="R375" s="1"/>
      <c r="S375" s="1"/>
      <c r="T375" s="1"/>
      <c r="U375" s="1"/>
      <c r="V375" s="1"/>
      <c r="W375" s="1"/>
      <c r="X375" s="1"/>
      <c r="Y375" s="1"/>
      <c r="Z375" s="1"/>
      <c r="AA375" s="1"/>
      <c r="AB375" s="1"/>
      <c r="AC375" s="1"/>
      <c r="AD375" s="8"/>
      <c r="AE375" s="1"/>
      <c r="AF375" s="1"/>
      <c r="AG375" s="1"/>
      <c r="AH375" s="1"/>
      <c r="AI375" s="1"/>
      <c r="AJ375" s="11"/>
      <c r="AK375" s="11"/>
      <c r="AL375" s="11"/>
      <c r="AM375" s="11"/>
      <c r="AN375" s="11"/>
      <c r="AO375" s="11"/>
      <c r="AP375" s="6"/>
      <c r="AQ375" s="7"/>
      <c r="AR375" s="135"/>
      <c r="AS375" s="6"/>
      <c r="AT375" s="5"/>
      <c r="AU375" s="5"/>
      <c r="AV375" s="5"/>
      <c r="AW375" s="5"/>
      <c r="AX375" s="5"/>
      <c r="AY375" s="5"/>
      <c r="AZ375" s="5"/>
      <c r="BA375" s="10">
        <v>43962</v>
      </c>
      <c r="BB375" s="14"/>
      <c r="BC375" s="13"/>
    </row>
    <row r="376" spans="1:55" s="12" customFormat="1" x14ac:dyDescent="0.2">
      <c r="A376" s="9"/>
      <c r="B376" s="9"/>
      <c r="C376" s="8"/>
      <c r="D376" s="9"/>
      <c r="E376" s="8"/>
      <c r="F376" s="1"/>
      <c r="G376" s="1"/>
      <c r="H376" s="1"/>
      <c r="I376" s="1"/>
      <c r="J376" s="1"/>
      <c r="K376" s="1"/>
      <c r="L376" s="1"/>
      <c r="M376" s="1"/>
      <c r="N376" s="1"/>
      <c r="O376" s="1"/>
      <c r="P376" s="1"/>
      <c r="Q376" s="1"/>
      <c r="R376" s="1"/>
      <c r="S376" s="1"/>
      <c r="T376" s="1"/>
      <c r="U376" s="1"/>
      <c r="V376" s="1"/>
      <c r="W376" s="1"/>
      <c r="X376" s="1"/>
      <c r="Y376" s="1"/>
      <c r="Z376" s="1"/>
      <c r="AA376" s="1"/>
      <c r="AB376" s="1"/>
      <c r="AC376" s="1"/>
      <c r="AD376" s="8"/>
      <c r="AE376" s="1"/>
      <c r="AF376" s="1"/>
      <c r="AG376" s="1"/>
      <c r="AH376" s="1"/>
      <c r="AI376" s="1"/>
      <c r="AJ376" s="11"/>
      <c r="AK376" s="11"/>
      <c r="AL376" s="11"/>
      <c r="AM376" s="11"/>
      <c r="AN376" s="11"/>
      <c r="AO376" s="11"/>
      <c r="AP376" s="6"/>
      <c r="AQ376" s="7"/>
      <c r="AR376" s="135"/>
      <c r="AS376" s="6"/>
      <c r="AT376" s="5"/>
      <c r="AU376" s="5"/>
      <c r="AV376" s="5"/>
      <c r="AW376" s="5"/>
      <c r="AX376" s="5"/>
      <c r="AY376" s="5"/>
      <c r="AZ376" s="5"/>
      <c r="BA376" s="10">
        <v>43963</v>
      </c>
      <c r="BB376" s="14"/>
      <c r="BC376" s="13"/>
    </row>
    <row r="377" spans="1:55" s="12" customFormat="1" x14ac:dyDescent="0.2">
      <c r="A377" s="9"/>
      <c r="B377" s="9"/>
      <c r="C377" s="8"/>
      <c r="D377" s="9"/>
      <c r="E377" s="8"/>
      <c r="F377" s="1"/>
      <c r="G377" s="1"/>
      <c r="H377" s="1"/>
      <c r="I377" s="1"/>
      <c r="J377" s="1"/>
      <c r="K377" s="1"/>
      <c r="L377" s="1"/>
      <c r="M377" s="1"/>
      <c r="N377" s="1"/>
      <c r="O377" s="1"/>
      <c r="P377" s="1"/>
      <c r="Q377" s="1"/>
      <c r="R377" s="1"/>
      <c r="S377" s="1"/>
      <c r="T377" s="1"/>
      <c r="U377" s="1"/>
      <c r="V377" s="1"/>
      <c r="W377" s="1"/>
      <c r="X377" s="1"/>
      <c r="Y377" s="1"/>
      <c r="Z377" s="1"/>
      <c r="AA377" s="1"/>
      <c r="AB377" s="1"/>
      <c r="AC377" s="1"/>
      <c r="AD377" s="8"/>
      <c r="AE377" s="1"/>
      <c r="AF377" s="1"/>
      <c r="AG377" s="1"/>
      <c r="AH377" s="1"/>
      <c r="AI377" s="1"/>
      <c r="AJ377" s="11"/>
      <c r="AK377" s="11"/>
      <c r="AL377" s="11"/>
      <c r="AM377" s="11"/>
      <c r="AN377" s="11"/>
      <c r="AO377" s="11"/>
      <c r="AP377" s="6"/>
      <c r="AQ377" s="7"/>
      <c r="AR377" s="135"/>
      <c r="AS377" s="6"/>
      <c r="AT377" s="5"/>
      <c r="AU377" s="5"/>
      <c r="AV377" s="5"/>
      <c r="AW377" s="5"/>
      <c r="AX377" s="5"/>
      <c r="AY377" s="5"/>
      <c r="AZ377" s="5"/>
      <c r="BA377" s="10">
        <v>43964</v>
      </c>
      <c r="BB377" s="14"/>
      <c r="BC377" s="13"/>
    </row>
    <row r="378" spans="1:55" x14ac:dyDescent="0.2">
      <c r="AJ378" s="11"/>
      <c r="AK378" s="11"/>
      <c r="AL378" s="11"/>
      <c r="AM378" s="11"/>
      <c r="AN378" s="11"/>
      <c r="AO378" s="11"/>
      <c r="AR378" s="135"/>
      <c r="BA378" s="10">
        <v>43965</v>
      </c>
    </row>
    <row r="379" spans="1:55" s="12" customFormat="1" x14ac:dyDescent="0.2">
      <c r="A379" s="9"/>
      <c r="B379" s="9"/>
      <c r="C379" s="8"/>
      <c r="D379" s="9"/>
      <c r="E379" s="8"/>
      <c r="F379" s="1"/>
      <c r="G379" s="1"/>
      <c r="H379" s="1"/>
      <c r="I379" s="1"/>
      <c r="J379" s="1"/>
      <c r="K379" s="1"/>
      <c r="L379" s="1"/>
      <c r="M379" s="1"/>
      <c r="N379" s="1"/>
      <c r="O379" s="1"/>
      <c r="P379" s="1"/>
      <c r="Q379" s="1"/>
      <c r="R379" s="1"/>
      <c r="S379" s="1"/>
      <c r="T379" s="1"/>
      <c r="U379" s="1"/>
      <c r="V379" s="1"/>
      <c r="W379" s="1"/>
      <c r="X379" s="1"/>
      <c r="Y379" s="1"/>
      <c r="Z379" s="1"/>
      <c r="AA379" s="1"/>
      <c r="AB379" s="1"/>
      <c r="AC379" s="1"/>
      <c r="AD379" s="8"/>
      <c r="AE379" s="1"/>
      <c r="AF379" s="1"/>
      <c r="AG379" s="1"/>
      <c r="AH379" s="1"/>
      <c r="AI379" s="1"/>
      <c r="AJ379" s="11"/>
      <c r="AK379" s="11"/>
      <c r="AL379" s="11"/>
      <c r="AM379" s="11"/>
      <c r="AN379" s="11"/>
      <c r="AO379" s="11"/>
      <c r="AP379" s="6"/>
      <c r="AQ379" s="7"/>
      <c r="AR379" s="135"/>
      <c r="AS379" s="6"/>
      <c r="AT379" s="5"/>
      <c r="AU379" s="5"/>
      <c r="AV379" s="5"/>
      <c r="AW379" s="5"/>
      <c r="AX379" s="5"/>
      <c r="AY379" s="5"/>
      <c r="AZ379" s="5"/>
      <c r="BA379" s="10">
        <v>43966</v>
      </c>
      <c r="BB379" s="14"/>
      <c r="BC379" s="13"/>
    </row>
    <row r="380" spans="1:55" s="12" customFormat="1" x14ac:dyDescent="0.2">
      <c r="A380" s="9"/>
      <c r="B380" s="9"/>
      <c r="C380" s="8"/>
      <c r="D380" s="9"/>
      <c r="E380" s="8"/>
      <c r="F380" s="1"/>
      <c r="G380" s="1"/>
      <c r="H380" s="1"/>
      <c r="I380" s="1"/>
      <c r="J380" s="1"/>
      <c r="K380" s="1"/>
      <c r="L380" s="1"/>
      <c r="M380" s="1"/>
      <c r="N380" s="1"/>
      <c r="O380" s="1"/>
      <c r="P380" s="1"/>
      <c r="Q380" s="1"/>
      <c r="R380" s="1"/>
      <c r="S380" s="1"/>
      <c r="T380" s="1"/>
      <c r="U380" s="1"/>
      <c r="V380" s="1"/>
      <c r="W380" s="1"/>
      <c r="X380" s="1"/>
      <c r="Y380" s="1"/>
      <c r="Z380" s="1"/>
      <c r="AA380" s="1"/>
      <c r="AB380" s="1"/>
      <c r="AC380" s="1"/>
      <c r="AD380" s="8"/>
      <c r="AE380" s="1"/>
      <c r="AF380" s="1"/>
      <c r="AG380" s="1"/>
      <c r="AH380" s="1"/>
      <c r="AI380" s="1"/>
      <c r="AJ380" s="11"/>
      <c r="AK380" s="11"/>
      <c r="AL380" s="11"/>
      <c r="AM380" s="11"/>
      <c r="AN380" s="11"/>
      <c r="AO380" s="11"/>
      <c r="AP380" s="6"/>
      <c r="AQ380" s="7"/>
      <c r="AR380" s="135"/>
      <c r="AS380" s="6"/>
      <c r="AT380" s="5"/>
      <c r="AU380" s="5"/>
      <c r="AV380" s="5"/>
      <c r="AW380" s="5"/>
      <c r="AX380" s="5"/>
      <c r="AY380" s="5"/>
      <c r="AZ380" s="5"/>
      <c r="BA380" s="10">
        <v>43967</v>
      </c>
      <c r="BB380" s="14"/>
      <c r="BC380" s="13"/>
    </row>
    <row r="381" spans="1:55" s="12" customFormat="1" x14ac:dyDescent="0.2">
      <c r="A381" s="9"/>
      <c r="B381" s="9"/>
      <c r="C381" s="8"/>
      <c r="D381" s="9"/>
      <c r="E381" s="8"/>
      <c r="F381" s="1"/>
      <c r="G381" s="1"/>
      <c r="H381" s="1"/>
      <c r="I381" s="1"/>
      <c r="J381" s="1"/>
      <c r="K381" s="1"/>
      <c r="L381" s="1"/>
      <c r="M381" s="1"/>
      <c r="N381" s="1"/>
      <c r="O381" s="1"/>
      <c r="P381" s="1"/>
      <c r="Q381" s="1"/>
      <c r="R381" s="1"/>
      <c r="S381" s="1"/>
      <c r="T381" s="1"/>
      <c r="U381" s="1"/>
      <c r="V381" s="1"/>
      <c r="W381" s="1"/>
      <c r="X381" s="1"/>
      <c r="Y381" s="1"/>
      <c r="Z381" s="1"/>
      <c r="AA381" s="1"/>
      <c r="AB381" s="1"/>
      <c r="AC381" s="1"/>
      <c r="AD381" s="8"/>
      <c r="AE381" s="1"/>
      <c r="AF381" s="1"/>
      <c r="AG381" s="1"/>
      <c r="AH381" s="1"/>
      <c r="AI381" s="1"/>
      <c r="AJ381" s="11"/>
      <c r="AK381" s="11"/>
      <c r="AL381" s="11"/>
      <c r="AM381" s="11"/>
      <c r="AN381" s="11"/>
      <c r="AO381" s="11"/>
      <c r="AP381" s="6"/>
      <c r="AQ381" s="7"/>
      <c r="AR381" s="135"/>
      <c r="AS381" s="6"/>
      <c r="AT381" s="5"/>
      <c r="AU381" s="5"/>
      <c r="AV381" s="5"/>
      <c r="AW381" s="5"/>
      <c r="AX381" s="5"/>
      <c r="AY381" s="5"/>
      <c r="AZ381" s="5"/>
      <c r="BA381" s="10">
        <v>43968</v>
      </c>
      <c r="BB381" s="14"/>
      <c r="BC381" s="13"/>
    </row>
    <row r="382" spans="1:55" s="12" customFormat="1" x14ac:dyDescent="0.2">
      <c r="A382" s="9"/>
      <c r="B382" s="9"/>
      <c r="C382" s="8"/>
      <c r="D382" s="9"/>
      <c r="E382" s="8"/>
      <c r="F382" s="1"/>
      <c r="G382" s="1"/>
      <c r="H382" s="1"/>
      <c r="I382" s="1"/>
      <c r="J382" s="1"/>
      <c r="K382" s="1"/>
      <c r="L382" s="1"/>
      <c r="M382" s="1"/>
      <c r="N382" s="1"/>
      <c r="O382" s="1"/>
      <c r="P382" s="1"/>
      <c r="Q382" s="1"/>
      <c r="R382" s="1"/>
      <c r="S382" s="1"/>
      <c r="T382" s="1"/>
      <c r="U382" s="1"/>
      <c r="V382" s="1"/>
      <c r="W382" s="1"/>
      <c r="X382" s="1"/>
      <c r="Y382" s="1"/>
      <c r="Z382" s="1"/>
      <c r="AA382" s="1"/>
      <c r="AB382" s="1"/>
      <c r="AC382" s="1"/>
      <c r="AD382" s="8"/>
      <c r="AE382" s="1"/>
      <c r="AF382" s="1"/>
      <c r="AG382" s="1"/>
      <c r="AH382" s="1"/>
      <c r="AI382" s="1"/>
      <c r="AJ382" s="11"/>
      <c r="AK382" s="11"/>
      <c r="AL382" s="11"/>
      <c r="AM382" s="11"/>
      <c r="AN382" s="11"/>
      <c r="AO382" s="11"/>
      <c r="AP382" s="6"/>
      <c r="AQ382" s="7"/>
      <c r="AR382" s="135"/>
      <c r="AS382" s="6"/>
      <c r="AT382" s="5"/>
      <c r="AU382" s="5"/>
      <c r="AV382" s="5"/>
      <c r="AW382" s="5"/>
      <c r="AX382" s="5"/>
      <c r="AY382" s="5"/>
      <c r="AZ382" s="5"/>
      <c r="BA382" s="10">
        <v>43969</v>
      </c>
      <c r="BB382" s="14"/>
      <c r="BC382" s="13"/>
    </row>
    <row r="383" spans="1:55" s="12" customFormat="1" x14ac:dyDescent="0.2">
      <c r="A383" s="9"/>
      <c r="B383" s="9"/>
      <c r="C383" s="8"/>
      <c r="D383" s="9"/>
      <c r="E383" s="8"/>
      <c r="F383" s="1"/>
      <c r="G383" s="1"/>
      <c r="H383" s="1"/>
      <c r="I383" s="1"/>
      <c r="J383" s="1"/>
      <c r="K383" s="1"/>
      <c r="L383" s="1"/>
      <c r="M383" s="1"/>
      <c r="N383" s="1"/>
      <c r="O383" s="1"/>
      <c r="P383" s="1"/>
      <c r="Q383" s="1"/>
      <c r="R383" s="1"/>
      <c r="S383" s="1"/>
      <c r="T383" s="1"/>
      <c r="U383" s="1"/>
      <c r="V383" s="1"/>
      <c r="W383" s="1"/>
      <c r="X383" s="1"/>
      <c r="Y383" s="1"/>
      <c r="Z383" s="1"/>
      <c r="AA383" s="1"/>
      <c r="AB383" s="1"/>
      <c r="AC383" s="1"/>
      <c r="AD383" s="8"/>
      <c r="AE383" s="1"/>
      <c r="AF383" s="1"/>
      <c r="AG383" s="1"/>
      <c r="AH383" s="1"/>
      <c r="AI383" s="1"/>
      <c r="AJ383" s="11"/>
      <c r="AK383" s="11"/>
      <c r="AL383" s="11"/>
      <c r="AM383" s="11"/>
      <c r="AN383" s="11"/>
      <c r="AO383" s="11"/>
      <c r="AP383" s="6"/>
      <c r="AQ383" s="7"/>
      <c r="AR383" s="135"/>
      <c r="AS383" s="6"/>
      <c r="AT383" s="5"/>
      <c r="AU383" s="5"/>
      <c r="AV383" s="5"/>
      <c r="AW383" s="5"/>
      <c r="AX383" s="5"/>
      <c r="AY383" s="5"/>
      <c r="AZ383" s="5"/>
      <c r="BA383" s="10">
        <v>43970</v>
      </c>
      <c r="BB383" s="14"/>
      <c r="BC383" s="13"/>
    </row>
    <row r="384" spans="1:55" s="12" customFormat="1" x14ac:dyDescent="0.2">
      <c r="A384" s="9"/>
      <c r="B384" s="9"/>
      <c r="C384" s="8"/>
      <c r="D384" s="9"/>
      <c r="E384" s="8"/>
      <c r="F384" s="1"/>
      <c r="G384" s="1"/>
      <c r="H384" s="1"/>
      <c r="I384" s="1"/>
      <c r="J384" s="1"/>
      <c r="K384" s="1"/>
      <c r="L384" s="1"/>
      <c r="M384" s="1"/>
      <c r="N384" s="1"/>
      <c r="O384" s="1"/>
      <c r="P384" s="1"/>
      <c r="Q384" s="1"/>
      <c r="R384" s="1"/>
      <c r="S384" s="1"/>
      <c r="T384" s="1"/>
      <c r="U384" s="1"/>
      <c r="V384" s="1"/>
      <c r="W384" s="1"/>
      <c r="X384" s="1"/>
      <c r="Y384" s="1"/>
      <c r="Z384" s="1"/>
      <c r="AA384" s="1"/>
      <c r="AB384" s="1"/>
      <c r="AC384" s="1"/>
      <c r="AD384" s="8"/>
      <c r="AE384" s="1"/>
      <c r="AF384" s="1"/>
      <c r="AG384" s="1"/>
      <c r="AH384" s="1"/>
      <c r="AI384" s="1"/>
      <c r="AJ384" s="11"/>
      <c r="AK384" s="11"/>
      <c r="AL384" s="11"/>
      <c r="AM384" s="11"/>
      <c r="AN384" s="11"/>
      <c r="AO384" s="11"/>
      <c r="AP384" s="6"/>
      <c r="AQ384" s="7"/>
      <c r="AR384" s="135"/>
      <c r="AS384" s="6"/>
      <c r="AT384" s="5"/>
      <c r="AU384" s="5"/>
      <c r="AV384" s="5"/>
      <c r="AW384" s="5"/>
      <c r="AX384" s="5"/>
      <c r="AY384" s="5"/>
      <c r="AZ384" s="5"/>
      <c r="BA384" s="10">
        <v>43971</v>
      </c>
      <c r="BB384" s="14"/>
      <c r="BC384" s="13"/>
    </row>
    <row r="385" spans="1:55" s="12" customFormat="1" x14ac:dyDescent="0.2">
      <c r="A385" s="9"/>
      <c r="B385" s="9"/>
      <c r="C385" s="8"/>
      <c r="D385" s="9"/>
      <c r="E385" s="8"/>
      <c r="F385" s="1"/>
      <c r="G385" s="1"/>
      <c r="H385" s="1"/>
      <c r="I385" s="1"/>
      <c r="J385" s="1"/>
      <c r="K385" s="1"/>
      <c r="L385" s="1"/>
      <c r="M385" s="1"/>
      <c r="N385" s="1"/>
      <c r="O385" s="1"/>
      <c r="P385" s="1"/>
      <c r="Q385" s="1"/>
      <c r="R385" s="1"/>
      <c r="S385" s="1"/>
      <c r="T385" s="1"/>
      <c r="U385" s="1"/>
      <c r="V385" s="1"/>
      <c r="W385" s="1"/>
      <c r="X385" s="1"/>
      <c r="Y385" s="1"/>
      <c r="Z385" s="1"/>
      <c r="AA385" s="1"/>
      <c r="AB385" s="1"/>
      <c r="AC385" s="1"/>
      <c r="AD385" s="8"/>
      <c r="AE385" s="1"/>
      <c r="AF385" s="1"/>
      <c r="AG385" s="1"/>
      <c r="AH385" s="1"/>
      <c r="AI385" s="1"/>
      <c r="AJ385" s="11"/>
      <c r="AK385" s="11"/>
      <c r="AL385" s="11"/>
      <c r="AM385" s="11"/>
      <c r="AN385" s="11"/>
      <c r="AO385" s="11"/>
      <c r="AP385" s="6"/>
      <c r="AQ385" s="7"/>
      <c r="AR385" s="135"/>
      <c r="AS385" s="6"/>
      <c r="AT385" s="5"/>
      <c r="AU385" s="5"/>
      <c r="AV385" s="5"/>
      <c r="AW385" s="5"/>
      <c r="AX385" s="5"/>
      <c r="AY385" s="5"/>
      <c r="AZ385" s="5"/>
      <c r="BA385" s="10">
        <v>43972</v>
      </c>
      <c r="BB385" s="14"/>
      <c r="BC385" s="13"/>
    </row>
    <row r="386" spans="1:55" s="12" customFormat="1" x14ac:dyDescent="0.2">
      <c r="A386" s="9"/>
      <c r="B386" s="9"/>
      <c r="C386" s="8"/>
      <c r="D386" s="9"/>
      <c r="E386" s="8"/>
      <c r="F386" s="1"/>
      <c r="G386" s="1"/>
      <c r="H386" s="1"/>
      <c r="I386" s="1"/>
      <c r="J386" s="1"/>
      <c r="K386" s="1"/>
      <c r="L386" s="1"/>
      <c r="M386" s="1"/>
      <c r="N386" s="1"/>
      <c r="O386" s="1"/>
      <c r="P386" s="1"/>
      <c r="Q386" s="1"/>
      <c r="R386" s="1"/>
      <c r="S386" s="1"/>
      <c r="T386" s="1"/>
      <c r="U386" s="1"/>
      <c r="V386" s="1"/>
      <c r="W386" s="1"/>
      <c r="X386" s="1"/>
      <c r="Y386" s="1"/>
      <c r="Z386" s="1"/>
      <c r="AA386" s="1"/>
      <c r="AB386" s="1"/>
      <c r="AC386" s="1"/>
      <c r="AD386" s="8"/>
      <c r="AE386" s="1"/>
      <c r="AF386" s="1"/>
      <c r="AG386" s="1"/>
      <c r="AH386" s="1"/>
      <c r="AI386" s="1"/>
      <c r="AJ386" s="11"/>
      <c r="AK386" s="11"/>
      <c r="AL386" s="11"/>
      <c r="AM386" s="11"/>
      <c r="AN386" s="11"/>
      <c r="AO386" s="11"/>
      <c r="AP386" s="6"/>
      <c r="AQ386" s="7"/>
      <c r="AR386" s="135"/>
      <c r="AS386" s="6"/>
      <c r="AT386" s="5"/>
      <c r="AU386" s="5"/>
      <c r="AV386" s="5"/>
      <c r="AW386" s="5"/>
      <c r="AX386" s="5"/>
      <c r="AY386" s="5"/>
      <c r="AZ386" s="5"/>
      <c r="BA386" s="10">
        <v>43973</v>
      </c>
      <c r="BB386" s="14"/>
      <c r="BC386" s="13"/>
    </row>
    <row r="387" spans="1:55" s="12" customFormat="1" x14ac:dyDescent="0.2">
      <c r="A387" s="9"/>
      <c r="B387" s="9"/>
      <c r="C387" s="8"/>
      <c r="D387" s="9"/>
      <c r="E387" s="8"/>
      <c r="F387" s="1"/>
      <c r="G387" s="1"/>
      <c r="H387" s="1"/>
      <c r="I387" s="1"/>
      <c r="J387" s="1"/>
      <c r="K387" s="1"/>
      <c r="L387" s="1"/>
      <c r="M387" s="1"/>
      <c r="N387" s="1"/>
      <c r="O387" s="1"/>
      <c r="P387" s="1"/>
      <c r="Q387" s="1"/>
      <c r="R387" s="1"/>
      <c r="S387" s="1"/>
      <c r="T387" s="1"/>
      <c r="U387" s="1"/>
      <c r="V387" s="1"/>
      <c r="W387" s="1"/>
      <c r="X387" s="1"/>
      <c r="Y387" s="1"/>
      <c r="Z387" s="1"/>
      <c r="AA387" s="1"/>
      <c r="AB387" s="1"/>
      <c r="AC387" s="1"/>
      <c r="AD387" s="8"/>
      <c r="AE387" s="1"/>
      <c r="AF387" s="1"/>
      <c r="AG387" s="1"/>
      <c r="AH387" s="1"/>
      <c r="AI387" s="1"/>
      <c r="AJ387" s="11"/>
      <c r="AK387" s="11"/>
      <c r="AL387" s="11"/>
      <c r="AM387" s="11"/>
      <c r="AN387" s="11"/>
      <c r="AO387" s="11"/>
      <c r="AP387" s="6"/>
      <c r="AQ387" s="7"/>
      <c r="AR387" s="135"/>
      <c r="AS387" s="6"/>
      <c r="AT387" s="5"/>
      <c r="AU387" s="5"/>
      <c r="AV387" s="5"/>
      <c r="AW387" s="5"/>
      <c r="AX387" s="5"/>
      <c r="AY387" s="5"/>
      <c r="AZ387" s="5"/>
      <c r="BA387" s="10">
        <v>43974</v>
      </c>
      <c r="BB387" s="14"/>
      <c r="BC387" s="13"/>
    </row>
    <row r="388" spans="1:55" s="12" customFormat="1" x14ac:dyDescent="0.2">
      <c r="A388" s="9"/>
      <c r="B388" s="9"/>
      <c r="C388" s="8"/>
      <c r="D388" s="9"/>
      <c r="E388" s="8"/>
      <c r="F388" s="1"/>
      <c r="G388" s="1"/>
      <c r="H388" s="1"/>
      <c r="I388" s="1"/>
      <c r="J388" s="1"/>
      <c r="K388" s="1"/>
      <c r="L388" s="1"/>
      <c r="M388" s="1"/>
      <c r="N388" s="1"/>
      <c r="O388" s="1"/>
      <c r="P388" s="1"/>
      <c r="Q388" s="1"/>
      <c r="R388" s="1"/>
      <c r="S388" s="1"/>
      <c r="T388" s="1"/>
      <c r="U388" s="1"/>
      <c r="V388" s="1"/>
      <c r="W388" s="1"/>
      <c r="X388" s="1"/>
      <c r="Y388" s="1"/>
      <c r="Z388" s="1"/>
      <c r="AA388" s="1"/>
      <c r="AB388" s="1"/>
      <c r="AC388" s="1"/>
      <c r="AD388" s="8"/>
      <c r="AE388" s="1"/>
      <c r="AF388" s="1"/>
      <c r="AG388" s="1"/>
      <c r="AH388" s="1"/>
      <c r="AI388" s="1"/>
      <c r="AJ388" s="11"/>
      <c r="AK388" s="11"/>
      <c r="AL388" s="11"/>
      <c r="AM388" s="11"/>
      <c r="AN388" s="11"/>
      <c r="AO388" s="11"/>
      <c r="AP388" s="6"/>
      <c r="AQ388" s="7"/>
      <c r="AR388" s="154"/>
      <c r="AS388" s="6"/>
      <c r="AT388" s="5"/>
      <c r="AU388" s="5"/>
      <c r="AV388" s="5"/>
      <c r="AW388" s="5"/>
      <c r="AX388" s="5"/>
      <c r="AY388" s="5"/>
      <c r="AZ388" s="5"/>
      <c r="BA388" s="10">
        <v>43975</v>
      </c>
      <c r="BB388" s="14"/>
      <c r="BC388" s="13"/>
    </row>
    <row r="389" spans="1:55" s="12" customFormat="1" x14ac:dyDescent="0.2">
      <c r="A389" s="9"/>
      <c r="B389" s="9"/>
      <c r="C389" s="8"/>
      <c r="D389" s="9"/>
      <c r="E389" s="8"/>
      <c r="F389" s="1"/>
      <c r="G389" s="1"/>
      <c r="H389" s="1"/>
      <c r="I389" s="1"/>
      <c r="J389" s="1"/>
      <c r="K389" s="1"/>
      <c r="L389" s="1"/>
      <c r="M389" s="1"/>
      <c r="N389" s="1"/>
      <c r="O389" s="1"/>
      <c r="P389" s="1"/>
      <c r="Q389" s="1"/>
      <c r="R389" s="1"/>
      <c r="S389" s="1"/>
      <c r="T389" s="1"/>
      <c r="U389" s="1"/>
      <c r="V389" s="1"/>
      <c r="W389" s="1"/>
      <c r="X389" s="1"/>
      <c r="Y389" s="1"/>
      <c r="Z389" s="1"/>
      <c r="AA389" s="1"/>
      <c r="AB389" s="1"/>
      <c r="AC389" s="1"/>
      <c r="AD389" s="8"/>
      <c r="AE389" s="1"/>
      <c r="AF389" s="1"/>
      <c r="AG389" s="1"/>
      <c r="AH389" s="1"/>
      <c r="AI389" s="1"/>
      <c r="AJ389" s="11"/>
      <c r="AK389" s="11"/>
      <c r="AL389" s="11"/>
      <c r="AM389" s="11"/>
      <c r="AN389" s="11"/>
      <c r="AO389" s="11"/>
      <c r="AP389" s="6"/>
      <c r="AQ389" s="7"/>
      <c r="AR389" s="154"/>
      <c r="AS389" s="6"/>
      <c r="AT389" s="5"/>
      <c r="AU389" s="5"/>
      <c r="AV389" s="5"/>
      <c r="AW389" s="5"/>
      <c r="AX389" s="5"/>
      <c r="AY389" s="5"/>
      <c r="AZ389" s="5"/>
      <c r="BA389" s="10">
        <v>43976</v>
      </c>
      <c r="BB389" s="14"/>
      <c r="BC389" s="13"/>
    </row>
    <row r="390" spans="1:55" s="12" customFormat="1" x14ac:dyDescent="0.2">
      <c r="A390" s="9"/>
      <c r="B390" s="9"/>
      <c r="C390" s="8"/>
      <c r="D390" s="9"/>
      <c r="E390" s="8"/>
      <c r="F390" s="1"/>
      <c r="G390" s="1"/>
      <c r="H390" s="1"/>
      <c r="I390" s="1"/>
      <c r="J390" s="1"/>
      <c r="K390" s="1"/>
      <c r="L390" s="1"/>
      <c r="M390" s="1"/>
      <c r="N390" s="1"/>
      <c r="O390" s="1"/>
      <c r="P390" s="1"/>
      <c r="Q390" s="1"/>
      <c r="R390" s="1"/>
      <c r="S390" s="1"/>
      <c r="T390" s="1"/>
      <c r="U390" s="1"/>
      <c r="V390" s="1"/>
      <c r="W390" s="1"/>
      <c r="X390" s="1"/>
      <c r="Y390" s="1"/>
      <c r="Z390" s="1"/>
      <c r="AA390" s="1"/>
      <c r="AB390" s="1"/>
      <c r="AC390" s="1"/>
      <c r="AD390" s="8"/>
      <c r="AE390" s="1"/>
      <c r="AF390" s="1"/>
      <c r="AG390" s="1"/>
      <c r="AH390" s="1"/>
      <c r="AI390" s="1"/>
      <c r="AJ390" s="11"/>
      <c r="AK390" s="11"/>
      <c r="AL390" s="11"/>
      <c r="AM390" s="11"/>
      <c r="AN390" s="11"/>
      <c r="AO390" s="11"/>
      <c r="AP390" s="6"/>
      <c r="AQ390" s="7"/>
      <c r="AR390" s="154"/>
      <c r="AS390" s="6"/>
      <c r="AT390" s="5"/>
      <c r="AU390" s="5"/>
      <c r="AV390" s="5"/>
      <c r="AW390" s="5"/>
      <c r="AX390" s="5"/>
      <c r="AY390" s="5"/>
      <c r="AZ390" s="5"/>
      <c r="BA390" s="10">
        <v>43977</v>
      </c>
      <c r="BB390" s="14"/>
      <c r="BC390" s="13"/>
    </row>
    <row r="391" spans="1:55" s="12" customFormat="1" x14ac:dyDescent="0.2">
      <c r="A391" s="9"/>
      <c r="B391" s="9"/>
      <c r="C391" s="8"/>
      <c r="D391" s="9"/>
      <c r="E391" s="8"/>
      <c r="F391" s="1"/>
      <c r="G391" s="1"/>
      <c r="H391" s="1"/>
      <c r="I391" s="1"/>
      <c r="J391" s="1"/>
      <c r="K391" s="1"/>
      <c r="L391" s="1"/>
      <c r="M391" s="1"/>
      <c r="N391" s="1"/>
      <c r="O391" s="1"/>
      <c r="P391" s="1"/>
      <c r="Q391" s="1"/>
      <c r="R391" s="1"/>
      <c r="S391" s="1"/>
      <c r="T391" s="1"/>
      <c r="U391" s="1"/>
      <c r="V391" s="1"/>
      <c r="W391" s="1"/>
      <c r="X391" s="1"/>
      <c r="Y391" s="1"/>
      <c r="Z391" s="1"/>
      <c r="AA391" s="1"/>
      <c r="AB391" s="1"/>
      <c r="AC391" s="1"/>
      <c r="AD391" s="8"/>
      <c r="AE391" s="1"/>
      <c r="AF391" s="1"/>
      <c r="AG391" s="1"/>
      <c r="AH391" s="1"/>
      <c r="AI391" s="1"/>
      <c r="AJ391" s="11"/>
      <c r="AK391" s="11"/>
      <c r="AL391" s="11"/>
      <c r="AM391" s="11"/>
      <c r="AN391" s="11"/>
      <c r="AO391" s="11"/>
      <c r="AP391" s="6"/>
      <c r="AQ391" s="7"/>
      <c r="AR391" s="154"/>
      <c r="AS391" s="6"/>
      <c r="AT391" s="5"/>
      <c r="AU391" s="5"/>
      <c r="AV391" s="5"/>
      <c r="AW391" s="5"/>
      <c r="AX391" s="5"/>
      <c r="AY391" s="5"/>
      <c r="AZ391" s="5"/>
      <c r="BA391" s="10">
        <v>43978</v>
      </c>
      <c r="BB391" s="14"/>
      <c r="BC391" s="13"/>
    </row>
    <row r="392" spans="1:55" s="12" customFormat="1" x14ac:dyDescent="0.2">
      <c r="A392" s="9"/>
      <c r="B392" s="9"/>
      <c r="C392" s="8"/>
      <c r="D392" s="9"/>
      <c r="E392" s="8"/>
      <c r="F392" s="1"/>
      <c r="G392" s="1"/>
      <c r="H392" s="1"/>
      <c r="I392" s="1"/>
      <c r="J392" s="1"/>
      <c r="K392" s="1"/>
      <c r="L392" s="1"/>
      <c r="M392" s="1"/>
      <c r="N392" s="1"/>
      <c r="O392" s="1"/>
      <c r="P392" s="1"/>
      <c r="Q392" s="1"/>
      <c r="R392" s="1"/>
      <c r="S392" s="1"/>
      <c r="T392" s="1"/>
      <c r="U392" s="1"/>
      <c r="V392" s="1"/>
      <c r="W392" s="1"/>
      <c r="X392" s="1"/>
      <c r="Y392" s="1"/>
      <c r="Z392" s="1"/>
      <c r="AA392" s="1"/>
      <c r="AB392" s="1"/>
      <c r="AC392" s="1"/>
      <c r="AD392" s="8"/>
      <c r="AE392" s="1"/>
      <c r="AF392" s="1"/>
      <c r="AG392" s="1"/>
      <c r="AH392" s="1"/>
      <c r="AI392" s="1"/>
      <c r="AJ392" s="11"/>
      <c r="AK392" s="11"/>
      <c r="AL392" s="11"/>
      <c r="AM392" s="11"/>
      <c r="AN392" s="11"/>
      <c r="AO392" s="11"/>
      <c r="AP392" s="6"/>
      <c r="AQ392" s="7"/>
      <c r="AR392" s="154"/>
      <c r="AS392" s="6"/>
      <c r="AT392" s="5"/>
      <c r="AU392" s="5"/>
      <c r="AV392" s="5"/>
      <c r="AW392" s="5"/>
      <c r="AX392" s="5"/>
      <c r="AY392" s="5"/>
      <c r="AZ392" s="5"/>
      <c r="BA392" s="10">
        <v>43979</v>
      </c>
      <c r="BB392" s="14"/>
      <c r="BC392" s="13"/>
    </row>
    <row r="393" spans="1:55" s="12" customFormat="1" x14ac:dyDescent="0.2">
      <c r="A393" s="9"/>
      <c r="B393" s="9"/>
      <c r="C393" s="8"/>
      <c r="D393" s="9"/>
      <c r="E393" s="8"/>
      <c r="F393" s="1"/>
      <c r="G393" s="1"/>
      <c r="H393" s="1"/>
      <c r="I393" s="1"/>
      <c r="J393" s="1"/>
      <c r="K393" s="1"/>
      <c r="L393" s="1"/>
      <c r="M393" s="1"/>
      <c r="N393" s="1"/>
      <c r="O393" s="1"/>
      <c r="P393" s="1"/>
      <c r="Q393" s="1"/>
      <c r="R393" s="1"/>
      <c r="S393" s="1"/>
      <c r="T393" s="1"/>
      <c r="U393" s="1"/>
      <c r="V393" s="1"/>
      <c r="W393" s="1"/>
      <c r="X393" s="1"/>
      <c r="Y393" s="1"/>
      <c r="Z393" s="1"/>
      <c r="AA393" s="1"/>
      <c r="AB393" s="1"/>
      <c r="AC393" s="1"/>
      <c r="AD393" s="8"/>
      <c r="AE393" s="1"/>
      <c r="AF393" s="1"/>
      <c r="AG393" s="1"/>
      <c r="AH393" s="1"/>
      <c r="AI393" s="1"/>
      <c r="AJ393" s="11"/>
      <c r="AK393" s="11"/>
      <c r="AL393" s="11"/>
      <c r="AM393" s="11"/>
      <c r="AN393" s="11"/>
      <c r="AO393" s="11"/>
      <c r="AP393" s="6"/>
      <c r="AQ393" s="7"/>
      <c r="AR393" s="154"/>
      <c r="AS393" s="6"/>
      <c r="AT393" s="5"/>
      <c r="AU393" s="5"/>
      <c r="AV393" s="5"/>
      <c r="AW393" s="5"/>
      <c r="AX393" s="5"/>
      <c r="AY393" s="5"/>
      <c r="AZ393" s="5"/>
      <c r="BA393" s="10">
        <v>43980</v>
      </c>
      <c r="BB393" s="14"/>
      <c r="BC393" s="13"/>
    </row>
    <row r="394" spans="1:55" s="12" customFormat="1" x14ac:dyDescent="0.2">
      <c r="A394" s="9"/>
      <c r="B394" s="9"/>
      <c r="C394" s="8"/>
      <c r="D394" s="9"/>
      <c r="E394" s="8"/>
      <c r="F394" s="1"/>
      <c r="G394" s="1"/>
      <c r="H394" s="1"/>
      <c r="I394" s="1"/>
      <c r="J394" s="1"/>
      <c r="K394" s="1"/>
      <c r="L394" s="1"/>
      <c r="M394" s="1"/>
      <c r="N394" s="1"/>
      <c r="O394" s="1"/>
      <c r="P394" s="1"/>
      <c r="Q394" s="1"/>
      <c r="R394" s="1"/>
      <c r="S394" s="1"/>
      <c r="T394" s="1"/>
      <c r="U394" s="1"/>
      <c r="V394" s="1"/>
      <c r="W394" s="1"/>
      <c r="X394" s="1"/>
      <c r="Y394" s="1"/>
      <c r="Z394" s="1"/>
      <c r="AA394" s="1"/>
      <c r="AB394" s="1"/>
      <c r="AC394" s="1"/>
      <c r="AD394" s="8"/>
      <c r="AE394" s="1"/>
      <c r="AF394" s="1"/>
      <c r="AG394" s="1"/>
      <c r="AH394" s="1"/>
      <c r="AI394" s="1"/>
      <c r="AJ394" s="11"/>
      <c r="AK394" s="11"/>
      <c r="AL394" s="11"/>
      <c r="AM394" s="11"/>
      <c r="AN394" s="11"/>
      <c r="AO394" s="11"/>
      <c r="AP394" s="6"/>
      <c r="AQ394" s="7"/>
      <c r="AR394" s="154"/>
      <c r="AS394" s="6"/>
      <c r="AT394" s="5"/>
      <c r="AU394" s="5"/>
      <c r="AV394" s="5"/>
      <c r="AW394" s="5"/>
      <c r="AX394" s="5"/>
      <c r="AY394" s="5"/>
      <c r="AZ394" s="5"/>
      <c r="BA394" s="10">
        <v>43981</v>
      </c>
      <c r="BB394" s="14"/>
      <c r="BC394" s="13"/>
    </row>
    <row r="395" spans="1:55" s="12" customFormat="1" x14ac:dyDescent="0.2">
      <c r="A395" s="9"/>
      <c r="B395" s="9"/>
      <c r="C395" s="8"/>
      <c r="D395" s="9"/>
      <c r="E395" s="8"/>
      <c r="F395" s="1"/>
      <c r="G395" s="1"/>
      <c r="H395" s="1"/>
      <c r="I395" s="1"/>
      <c r="J395" s="1"/>
      <c r="K395" s="1"/>
      <c r="L395" s="1"/>
      <c r="M395" s="1"/>
      <c r="N395" s="1"/>
      <c r="O395" s="1"/>
      <c r="P395" s="1"/>
      <c r="Q395" s="1"/>
      <c r="R395" s="1"/>
      <c r="S395" s="1"/>
      <c r="T395" s="1"/>
      <c r="U395" s="1"/>
      <c r="V395" s="1"/>
      <c r="W395" s="1"/>
      <c r="X395" s="1"/>
      <c r="Y395" s="1"/>
      <c r="Z395" s="1"/>
      <c r="AA395" s="1"/>
      <c r="AB395" s="1"/>
      <c r="AC395" s="1"/>
      <c r="AD395" s="8"/>
      <c r="AE395" s="1"/>
      <c r="AF395" s="1"/>
      <c r="AG395" s="1"/>
      <c r="AH395" s="1"/>
      <c r="AI395" s="1"/>
      <c r="AJ395" s="11"/>
      <c r="AK395" s="11"/>
      <c r="AL395" s="11"/>
      <c r="AM395" s="11"/>
      <c r="AN395" s="11"/>
      <c r="AO395" s="4"/>
      <c r="AP395" s="6"/>
      <c r="AQ395" s="7"/>
      <c r="AR395" s="154"/>
      <c r="AS395" s="6"/>
      <c r="AT395" s="5"/>
      <c r="AU395" s="5"/>
      <c r="AV395" s="5"/>
      <c r="AW395" s="5"/>
      <c r="AX395" s="5"/>
      <c r="AY395" s="5"/>
      <c r="AZ395" s="5"/>
      <c r="BA395" s="10">
        <v>43982</v>
      </c>
      <c r="BB395" s="14"/>
      <c r="BC395" s="13"/>
    </row>
    <row r="396" spans="1:55" s="12" customFormat="1" x14ac:dyDescent="0.2">
      <c r="A396" s="9"/>
      <c r="B396" s="9"/>
      <c r="C396" s="8"/>
      <c r="D396" s="9"/>
      <c r="E396" s="8"/>
      <c r="F396" s="1"/>
      <c r="G396" s="1"/>
      <c r="H396" s="1"/>
      <c r="I396" s="1"/>
      <c r="J396" s="1"/>
      <c r="K396" s="1"/>
      <c r="L396" s="1"/>
      <c r="M396" s="1"/>
      <c r="N396" s="1"/>
      <c r="O396" s="1"/>
      <c r="P396" s="1"/>
      <c r="Q396" s="1"/>
      <c r="R396" s="1"/>
      <c r="S396" s="1"/>
      <c r="T396" s="1"/>
      <c r="U396" s="1"/>
      <c r="V396" s="1"/>
      <c r="W396" s="1"/>
      <c r="X396" s="1"/>
      <c r="Y396" s="1"/>
      <c r="Z396" s="1"/>
      <c r="AA396" s="1"/>
      <c r="AB396" s="1"/>
      <c r="AC396" s="1"/>
      <c r="AD396" s="8"/>
      <c r="AE396" s="1"/>
      <c r="AF396" s="1"/>
      <c r="AG396" s="1"/>
      <c r="AH396" s="1"/>
      <c r="AI396" s="1"/>
      <c r="AJ396" s="11"/>
      <c r="AK396" s="11"/>
      <c r="AL396" s="11"/>
      <c r="AM396" s="11"/>
      <c r="AN396" s="11"/>
      <c r="AO396" s="4"/>
      <c r="AP396" s="6"/>
      <c r="AQ396" s="7"/>
      <c r="AR396" s="154"/>
      <c r="AS396" s="6"/>
      <c r="AT396" s="5"/>
      <c r="AU396" s="5"/>
      <c r="AV396" s="5"/>
      <c r="AW396" s="5"/>
      <c r="AX396" s="5"/>
      <c r="AY396" s="5"/>
      <c r="AZ396" s="5"/>
      <c r="BA396" s="10">
        <v>43983</v>
      </c>
      <c r="BB396" s="14"/>
      <c r="BC396" s="13"/>
    </row>
    <row r="397" spans="1:55" s="12" customFormat="1" x14ac:dyDescent="0.2">
      <c r="A397" s="9"/>
      <c r="B397" s="9"/>
      <c r="C397" s="8"/>
      <c r="D397" s="9"/>
      <c r="E397" s="8"/>
      <c r="F397" s="1"/>
      <c r="G397" s="1"/>
      <c r="H397" s="1"/>
      <c r="I397" s="1"/>
      <c r="J397" s="1"/>
      <c r="K397" s="1"/>
      <c r="L397" s="1"/>
      <c r="M397" s="1"/>
      <c r="N397" s="1"/>
      <c r="O397" s="1"/>
      <c r="P397" s="1"/>
      <c r="Q397" s="1"/>
      <c r="R397" s="1"/>
      <c r="S397" s="1"/>
      <c r="T397" s="1"/>
      <c r="U397" s="1"/>
      <c r="V397" s="1"/>
      <c r="W397" s="1"/>
      <c r="X397" s="1"/>
      <c r="Y397" s="1"/>
      <c r="Z397" s="1"/>
      <c r="AA397" s="1"/>
      <c r="AB397" s="1"/>
      <c r="AC397" s="1"/>
      <c r="AD397" s="8"/>
      <c r="AE397" s="1"/>
      <c r="AF397" s="1"/>
      <c r="AG397" s="1"/>
      <c r="AH397" s="1"/>
      <c r="AI397" s="1"/>
      <c r="AJ397" s="11"/>
      <c r="AK397" s="11"/>
      <c r="AL397" s="11"/>
      <c r="AM397" s="11"/>
      <c r="AN397" s="11"/>
      <c r="AO397" s="4"/>
      <c r="AP397" s="6"/>
      <c r="AQ397" s="7"/>
      <c r="AR397" s="154"/>
      <c r="AS397" s="6"/>
      <c r="AT397" s="5"/>
      <c r="AU397" s="5"/>
      <c r="AV397" s="5"/>
      <c r="AW397" s="5"/>
      <c r="AX397" s="5"/>
      <c r="AY397" s="5"/>
      <c r="AZ397" s="5"/>
      <c r="BA397" s="10">
        <v>43984</v>
      </c>
      <c r="BB397" s="14"/>
      <c r="BC397" s="13"/>
    </row>
    <row r="398" spans="1:55" s="12" customFormat="1" x14ac:dyDescent="0.2">
      <c r="A398" s="9"/>
      <c r="B398" s="9"/>
      <c r="C398" s="8"/>
      <c r="D398" s="9"/>
      <c r="E398" s="8"/>
      <c r="F398" s="1"/>
      <c r="G398" s="1"/>
      <c r="H398" s="1"/>
      <c r="I398" s="1"/>
      <c r="J398" s="1"/>
      <c r="K398" s="1"/>
      <c r="L398" s="1"/>
      <c r="M398" s="1"/>
      <c r="N398" s="1"/>
      <c r="O398" s="1"/>
      <c r="P398" s="1"/>
      <c r="Q398" s="1"/>
      <c r="R398" s="1"/>
      <c r="S398" s="1"/>
      <c r="T398" s="1"/>
      <c r="U398" s="1"/>
      <c r="V398" s="1"/>
      <c r="W398" s="1"/>
      <c r="X398" s="1"/>
      <c r="Y398" s="1"/>
      <c r="Z398" s="1"/>
      <c r="AA398" s="1"/>
      <c r="AB398" s="1"/>
      <c r="AC398" s="1"/>
      <c r="AD398" s="8"/>
      <c r="AE398" s="1"/>
      <c r="AF398" s="1"/>
      <c r="AG398" s="1"/>
      <c r="AH398" s="1"/>
      <c r="AI398" s="1"/>
      <c r="AJ398" s="11"/>
      <c r="AK398" s="11"/>
      <c r="AL398" s="11"/>
      <c r="AM398" s="11"/>
      <c r="AN398" s="11"/>
      <c r="AO398" s="4"/>
      <c r="AP398" s="6"/>
      <c r="AQ398" s="7"/>
      <c r="AR398" s="154"/>
      <c r="AS398" s="6"/>
      <c r="AT398" s="5"/>
      <c r="AU398" s="5"/>
      <c r="AV398" s="5"/>
      <c r="AW398" s="5"/>
      <c r="AX398" s="5"/>
      <c r="AY398" s="5"/>
      <c r="AZ398" s="5"/>
      <c r="BA398" s="10">
        <v>43985</v>
      </c>
      <c r="BB398" s="14"/>
      <c r="BC398" s="13"/>
    </row>
    <row r="399" spans="1:55" s="12" customFormat="1" x14ac:dyDescent="0.2">
      <c r="A399" s="9"/>
      <c r="B399" s="9"/>
      <c r="C399" s="8"/>
      <c r="D399" s="9"/>
      <c r="E399" s="8"/>
      <c r="F399" s="1"/>
      <c r="G399" s="1"/>
      <c r="H399" s="1"/>
      <c r="I399" s="1"/>
      <c r="J399" s="1"/>
      <c r="K399" s="1"/>
      <c r="L399" s="1"/>
      <c r="M399" s="1"/>
      <c r="N399" s="1"/>
      <c r="O399" s="1"/>
      <c r="P399" s="1"/>
      <c r="Q399" s="1"/>
      <c r="R399" s="1"/>
      <c r="S399" s="1"/>
      <c r="T399" s="1"/>
      <c r="U399" s="1"/>
      <c r="V399" s="1"/>
      <c r="W399" s="1"/>
      <c r="X399" s="1"/>
      <c r="Y399" s="1"/>
      <c r="Z399" s="1"/>
      <c r="AA399" s="1"/>
      <c r="AB399" s="1"/>
      <c r="AC399" s="1"/>
      <c r="AD399" s="8"/>
      <c r="AE399" s="1"/>
      <c r="AF399" s="1"/>
      <c r="AG399" s="1"/>
      <c r="AH399" s="1"/>
      <c r="AI399" s="1"/>
      <c r="AJ399" s="11"/>
      <c r="AK399" s="11"/>
      <c r="AL399" s="11"/>
      <c r="AM399" s="11"/>
      <c r="AN399" s="11"/>
      <c r="AO399" s="4"/>
      <c r="AP399" s="6"/>
      <c r="AQ399" s="7"/>
      <c r="AR399" s="154"/>
      <c r="AS399" s="6"/>
      <c r="AT399" s="5"/>
      <c r="AU399" s="5"/>
      <c r="AV399" s="5"/>
      <c r="AW399" s="5"/>
      <c r="AX399" s="5"/>
      <c r="AY399" s="5"/>
      <c r="AZ399" s="5"/>
      <c r="BA399" s="10">
        <v>43986</v>
      </c>
      <c r="BB399" s="14"/>
      <c r="BC399" s="13"/>
    </row>
    <row r="400" spans="1:55" s="12" customFormat="1" x14ac:dyDescent="0.2">
      <c r="A400" s="9"/>
      <c r="B400" s="9"/>
      <c r="C400" s="8"/>
      <c r="D400" s="9"/>
      <c r="E400" s="8"/>
      <c r="F400" s="1"/>
      <c r="G400" s="1"/>
      <c r="H400" s="1"/>
      <c r="I400" s="1"/>
      <c r="J400" s="1"/>
      <c r="K400" s="1"/>
      <c r="L400" s="1"/>
      <c r="M400" s="1"/>
      <c r="N400" s="1"/>
      <c r="O400" s="1"/>
      <c r="P400" s="1"/>
      <c r="Q400" s="1"/>
      <c r="R400" s="1"/>
      <c r="S400" s="1"/>
      <c r="T400" s="1"/>
      <c r="U400" s="1"/>
      <c r="V400" s="1"/>
      <c r="W400" s="1"/>
      <c r="X400" s="1"/>
      <c r="Y400" s="1"/>
      <c r="Z400" s="1"/>
      <c r="AA400" s="1"/>
      <c r="AB400" s="1"/>
      <c r="AC400" s="1"/>
      <c r="AD400" s="8"/>
      <c r="AE400" s="1"/>
      <c r="AF400" s="1"/>
      <c r="AG400" s="1"/>
      <c r="AH400" s="1"/>
      <c r="AI400" s="1"/>
      <c r="AJ400" s="11"/>
      <c r="AK400" s="11"/>
      <c r="AL400" s="11"/>
      <c r="AM400" s="11"/>
      <c r="AN400" s="11"/>
      <c r="AO400" s="4"/>
      <c r="AP400" s="6"/>
      <c r="AQ400" s="7"/>
      <c r="AR400" s="154"/>
      <c r="AS400" s="6"/>
      <c r="AT400" s="5"/>
      <c r="AU400" s="5"/>
      <c r="AV400" s="5"/>
      <c r="AW400" s="5"/>
      <c r="AX400" s="5"/>
      <c r="AY400" s="5"/>
      <c r="AZ400" s="5"/>
      <c r="BA400" s="10">
        <v>43987</v>
      </c>
      <c r="BB400" s="14"/>
      <c r="BC400" s="13"/>
    </row>
    <row r="401" spans="1:55" s="12" customFormat="1" x14ac:dyDescent="0.2">
      <c r="A401" s="9"/>
      <c r="B401" s="9"/>
      <c r="C401" s="8"/>
      <c r="D401" s="9"/>
      <c r="E401" s="8"/>
      <c r="F401" s="1"/>
      <c r="G401" s="1"/>
      <c r="H401" s="1"/>
      <c r="I401" s="1"/>
      <c r="J401" s="1"/>
      <c r="K401" s="1"/>
      <c r="L401" s="1"/>
      <c r="M401" s="1"/>
      <c r="N401" s="1"/>
      <c r="O401" s="1"/>
      <c r="P401" s="1"/>
      <c r="Q401" s="1"/>
      <c r="R401" s="1"/>
      <c r="S401" s="1"/>
      <c r="T401" s="1"/>
      <c r="U401" s="1"/>
      <c r="V401" s="1"/>
      <c r="W401" s="1"/>
      <c r="X401" s="1"/>
      <c r="Y401" s="1"/>
      <c r="Z401" s="1"/>
      <c r="AA401" s="1"/>
      <c r="AB401" s="1"/>
      <c r="AC401" s="1"/>
      <c r="AD401" s="8"/>
      <c r="AE401" s="1"/>
      <c r="AF401" s="1"/>
      <c r="AG401" s="1"/>
      <c r="AH401" s="1"/>
      <c r="AI401" s="1"/>
      <c r="AJ401" s="11"/>
      <c r="AK401" s="11"/>
      <c r="AL401" s="11"/>
      <c r="AM401" s="11"/>
      <c r="AN401" s="11"/>
      <c r="AO401" s="4"/>
      <c r="AP401" s="6"/>
      <c r="AQ401" s="7"/>
      <c r="AR401" s="154"/>
      <c r="AS401" s="6"/>
      <c r="AT401" s="5"/>
      <c r="AU401" s="5"/>
      <c r="AV401" s="5"/>
      <c r="AW401" s="5"/>
      <c r="AX401" s="5"/>
      <c r="AY401" s="5"/>
      <c r="AZ401" s="5"/>
      <c r="BA401" s="10">
        <v>43988</v>
      </c>
      <c r="BB401" s="14"/>
      <c r="BC401" s="13"/>
    </row>
    <row r="402" spans="1:55" s="12" customFormat="1" x14ac:dyDescent="0.2">
      <c r="A402" s="9"/>
      <c r="B402" s="9"/>
      <c r="C402" s="8"/>
      <c r="D402" s="9"/>
      <c r="E402" s="8"/>
      <c r="F402" s="1"/>
      <c r="G402" s="1"/>
      <c r="H402" s="1"/>
      <c r="I402" s="1"/>
      <c r="J402" s="1"/>
      <c r="K402" s="1"/>
      <c r="L402" s="1"/>
      <c r="M402" s="1"/>
      <c r="N402" s="1"/>
      <c r="O402" s="1"/>
      <c r="P402" s="1"/>
      <c r="Q402" s="1"/>
      <c r="R402" s="1"/>
      <c r="S402" s="1"/>
      <c r="T402" s="1"/>
      <c r="U402" s="1"/>
      <c r="V402" s="1"/>
      <c r="W402" s="1"/>
      <c r="X402" s="1"/>
      <c r="Y402" s="1"/>
      <c r="Z402" s="1"/>
      <c r="AA402" s="1"/>
      <c r="AB402" s="1"/>
      <c r="AC402" s="1"/>
      <c r="AD402" s="8"/>
      <c r="AE402" s="1"/>
      <c r="AF402" s="1"/>
      <c r="AG402" s="1"/>
      <c r="AH402" s="1"/>
      <c r="AI402" s="1"/>
      <c r="AJ402" s="11"/>
      <c r="AK402" s="11"/>
      <c r="AL402" s="11"/>
      <c r="AM402" s="11"/>
      <c r="AN402" s="11"/>
      <c r="AO402" s="4"/>
      <c r="AP402" s="6"/>
      <c r="AQ402" s="7"/>
      <c r="AR402" s="154"/>
      <c r="AS402" s="6"/>
      <c r="AT402" s="5"/>
      <c r="AU402" s="5"/>
      <c r="AV402" s="5"/>
      <c r="AW402" s="5"/>
      <c r="AX402" s="5"/>
      <c r="AY402" s="5"/>
      <c r="AZ402" s="5"/>
      <c r="BA402" s="10">
        <v>43989</v>
      </c>
      <c r="BB402" s="14"/>
      <c r="BC402" s="13"/>
    </row>
    <row r="403" spans="1:55" s="12" customFormat="1" x14ac:dyDescent="0.2">
      <c r="A403" s="9"/>
      <c r="B403" s="9"/>
      <c r="C403" s="8"/>
      <c r="D403" s="9"/>
      <c r="E403" s="8"/>
      <c r="F403" s="1"/>
      <c r="G403" s="1"/>
      <c r="H403" s="1"/>
      <c r="I403" s="1"/>
      <c r="J403" s="1"/>
      <c r="K403" s="1"/>
      <c r="L403" s="1"/>
      <c r="M403" s="1"/>
      <c r="N403" s="1"/>
      <c r="O403" s="1"/>
      <c r="P403" s="1"/>
      <c r="Q403" s="1"/>
      <c r="R403" s="1"/>
      <c r="S403" s="1"/>
      <c r="T403" s="1"/>
      <c r="U403" s="1"/>
      <c r="V403" s="1"/>
      <c r="W403" s="1"/>
      <c r="X403" s="1"/>
      <c r="Y403" s="1"/>
      <c r="Z403" s="1"/>
      <c r="AA403" s="1"/>
      <c r="AB403" s="1"/>
      <c r="AC403" s="1"/>
      <c r="AD403" s="8"/>
      <c r="AE403" s="1"/>
      <c r="AF403" s="1"/>
      <c r="AG403" s="1"/>
      <c r="AH403" s="1"/>
      <c r="AI403" s="1"/>
      <c r="AJ403" s="11"/>
      <c r="AK403" s="11"/>
      <c r="AL403" s="11"/>
      <c r="AM403" s="11"/>
      <c r="AN403" s="11"/>
      <c r="AO403" s="4"/>
      <c r="AP403" s="6"/>
      <c r="AQ403" s="7"/>
      <c r="AR403" s="154"/>
      <c r="AS403" s="6"/>
      <c r="AT403" s="5"/>
      <c r="AU403" s="5"/>
      <c r="AV403" s="5"/>
      <c r="AW403" s="5"/>
      <c r="AX403" s="5"/>
      <c r="AY403" s="5"/>
      <c r="AZ403" s="5"/>
      <c r="BA403" s="10">
        <v>43990</v>
      </c>
      <c r="BB403" s="14"/>
      <c r="BC403" s="13"/>
    </row>
    <row r="404" spans="1:55" s="12" customFormat="1" x14ac:dyDescent="0.2">
      <c r="A404" s="9"/>
      <c r="B404" s="9"/>
      <c r="C404" s="8"/>
      <c r="D404" s="9"/>
      <c r="E404" s="8"/>
      <c r="F404" s="1"/>
      <c r="G404" s="1"/>
      <c r="H404" s="1"/>
      <c r="I404" s="1"/>
      <c r="J404" s="1"/>
      <c r="K404" s="1"/>
      <c r="L404" s="1"/>
      <c r="M404" s="1"/>
      <c r="N404" s="1"/>
      <c r="O404" s="1"/>
      <c r="P404" s="1"/>
      <c r="Q404" s="1"/>
      <c r="R404" s="1"/>
      <c r="S404" s="1"/>
      <c r="T404" s="1"/>
      <c r="U404" s="1"/>
      <c r="V404" s="1"/>
      <c r="W404" s="1"/>
      <c r="X404" s="1"/>
      <c r="Y404" s="1"/>
      <c r="Z404" s="1"/>
      <c r="AA404" s="1"/>
      <c r="AB404" s="1"/>
      <c r="AC404" s="1"/>
      <c r="AD404" s="8"/>
      <c r="AE404" s="1"/>
      <c r="AF404" s="1"/>
      <c r="AG404" s="1"/>
      <c r="AH404" s="1"/>
      <c r="AI404" s="1"/>
      <c r="AJ404" s="11"/>
      <c r="AK404" s="11"/>
      <c r="AL404" s="11"/>
      <c r="AM404" s="11"/>
      <c r="AN404" s="11"/>
      <c r="AO404" s="4"/>
      <c r="AP404" s="6"/>
      <c r="AQ404" s="7"/>
      <c r="AR404" s="154"/>
      <c r="AS404" s="6"/>
      <c r="AT404" s="5"/>
      <c r="AU404" s="5"/>
      <c r="AV404" s="5"/>
      <c r="AW404" s="5"/>
      <c r="AX404" s="5"/>
      <c r="AY404" s="5"/>
      <c r="AZ404" s="5"/>
      <c r="BA404" s="10">
        <v>43991</v>
      </c>
      <c r="BB404" s="14"/>
      <c r="BC404" s="13"/>
    </row>
    <row r="405" spans="1:55" s="12" customFormat="1" x14ac:dyDescent="0.2">
      <c r="A405" s="9"/>
      <c r="B405" s="9"/>
      <c r="C405" s="8"/>
      <c r="D405" s="9"/>
      <c r="E405" s="8"/>
      <c r="F405" s="1"/>
      <c r="G405" s="1"/>
      <c r="H405" s="1"/>
      <c r="I405" s="1"/>
      <c r="J405" s="1"/>
      <c r="K405" s="1"/>
      <c r="L405" s="1"/>
      <c r="M405" s="1"/>
      <c r="N405" s="1"/>
      <c r="O405" s="1"/>
      <c r="P405" s="1"/>
      <c r="Q405" s="1"/>
      <c r="R405" s="1"/>
      <c r="S405" s="1"/>
      <c r="T405" s="1"/>
      <c r="U405" s="1"/>
      <c r="V405" s="1"/>
      <c r="W405" s="1"/>
      <c r="X405" s="1"/>
      <c r="Y405" s="1"/>
      <c r="Z405" s="1"/>
      <c r="AA405" s="1"/>
      <c r="AB405" s="1"/>
      <c r="AC405" s="1"/>
      <c r="AD405" s="8"/>
      <c r="AE405" s="1"/>
      <c r="AF405" s="1"/>
      <c r="AG405" s="1"/>
      <c r="AH405" s="1"/>
      <c r="AI405" s="1"/>
      <c r="AJ405" s="11"/>
      <c r="AK405" s="11"/>
      <c r="AL405" s="11"/>
      <c r="AM405" s="11"/>
      <c r="AN405" s="11"/>
      <c r="AO405" s="4"/>
      <c r="AP405" s="6"/>
      <c r="AQ405" s="7"/>
      <c r="AR405" s="154"/>
      <c r="AS405" s="6"/>
      <c r="AT405" s="5"/>
      <c r="AU405" s="5"/>
      <c r="AV405" s="5"/>
      <c r="AW405" s="5"/>
      <c r="AX405" s="5"/>
      <c r="AY405" s="5"/>
      <c r="AZ405" s="5"/>
      <c r="BA405" s="10">
        <v>43992</v>
      </c>
      <c r="BB405" s="14"/>
      <c r="BC405" s="13"/>
    </row>
    <row r="406" spans="1:55" s="12" customFormat="1" x14ac:dyDescent="0.2">
      <c r="A406" s="9"/>
      <c r="B406" s="9"/>
      <c r="C406" s="8"/>
      <c r="D406" s="9"/>
      <c r="E406" s="8"/>
      <c r="F406" s="1"/>
      <c r="G406" s="1"/>
      <c r="H406" s="1"/>
      <c r="I406" s="1"/>
      <c r="J406" s="1"/>
      <c r="K406" s="1"/>
      <c r="L406" s="1"/>
      <c r="M406" s="1"/>
      <c r="N406" s="1"/>
      <c r="O406" s="1"/>
      <c r="P406" s="1"/>
      <c r="Q406" s="1"/>
      <c r="R406" s="1"/>
      <c r="S406" s="1"/>
      <c r="T406" s="1"/>
      <c r="U406" s="1"/>
      <c r="V406" s="1"/>
      <c r="W406" s="1"/>
      <c r="X406" s="1"/>
      <c r="Y406" s="1"/>
      <c r="Z406" s="1"/>
      <c r="AA406" s="1"/>
      <c r="AB406" s="1"/>
      <c r="AC406" s="1"/>
      <c r="AD406" s="8"/>
      <c r="AE406" s="1"/>
      <c r="AF406" s="1"/>
      <c r="AG406" s="1"/>
      <c r="AH406" s="1"/>
      <c r="AI406" s="1"/>
      <c r="AJ406" s="11"/>
      <c r="AK406" s="11"/>
      <c r="AL406" s="11"/>
      <c r="AM406" s="11"/>
      <c r="AN406" s="11"/>
      <c r="AO406" s="4"/>
      <c r="AP406" s="6"/>
      <c r="AQ406" s="7"/>
      <c r="AR406" s="154"/>
      <c r="AS406" s="6"/>
      <c r="AT406" s="5"/>
      <c r="AU406" s="5"/>
      <c r="AV406" s="5"/>
      <c r="AW406" s="5"/>
      <c r="AX406" s="5"/>
      <c r="AY406" s="5"/>
      <c r="AZ406" s="5"/>
      <c r="BA406" s="10">
        <v>43993</v>
      </c>
      <c r="BB406" s="14"/>
      <c r="BC406" s="13"/>
    </row>
    <row r="407" spans="1:55" s="12" customFormat="1" x14ac:dyDescent="0.2">
      <c r="A407" s="9"/>
      <c r="B407" s="9"/>
      <c r="C407" s="8"/>
      <c r="D407" s="9"/>
      <c r="E407" s="8"/>
      <c r="F407" s="1"/>
      <c r="G407" s="1"/>
      <c r="H407" s="1"/>
      <c r="I407" s="1"/>
      <c r="J407" s="1"/>
      <c r="K407" s="1"/>
      <c r="L407" s="1"/>
      <c r="M407" s="1"/>
      <c r="N407" s="1"/>
      <c r="O407" s="1"/>
      <c r="P407" s="1"/>
      <c r="Q407" s="1"/>
      <c r="R407" s="1"/>
      <c r="S407" s="1"/>
      <c r="T407" s="1"/>
      <c r="U407" s="1"/>
      <c r="V407" s="1"/>
      <c r="W407" s="1"/>
      <c r="X407" s="1"/>
      <c r="Y407" s="1"/>
      <c r="Z407" s="1"/>
      <c r="AA407" s="1"/>
      <c r="AB407" s="1"/>
      <c r="AC407" s="1"/>
      <c r="AD407" s="8"/>
      <c r="AE407" s="1"/>
      <c r="AF407" s="1"/>
      <c r="AG407" s="1"/>
      <c r="AH407" s="1"/>
      <c r="AI407" s="1"/>
      <c r="AJ407" s="11"/>
      <c r="AK407" s="11"/>
      <c r="AL407" s="11"/>
      <c r="AM407" s="11"/>
      <c r="AN407" s="11"/>
      <c r="AO407" s="4"/>
      <c r="AP407" s="6"/>
      <c r="AQ407" s="7"/>
      <c r="AR407" s="154"/>
      <c r="AS407" s="6"/>
      <c r="AT407" s="5"/>
      <c r="AU407" s="5"/>
      <c r="AV407" s="5"/>
      <c r="AW407" s="5"/>
      <c r="AX407" s="5"/>
      <c r="AY407" s="5"/>
      <c r="AZ407" s="5"/>
      <c r="BA407" s="10">
        <v>43994</v>
      </c>
      <c r="BB407" s="14"/>
      <c r="BC407" s="13"/>
    </row>
    <row r="408" spans="1:55" s="12" customFormat="1" x14ac:dyDescent="0.2">
      <c r="A408" s="9"/>
      <c r="B408" s="9"/>
      <c r="C408" s="8"/>
      <c r="D408" s="9"/>
      <c r="E408" s="8"/>
      <c r="F408" s="1"/>
      <c r="G408" s="1"/>
      <c r="H408" s="1"/>
      <c r="I408" s="1"/>
      <c r="J408" s="1"/>
      <c r="K408" s="1"/>
      <c r="L408" s="1"/>
      <c r="M408" s="1"/>
      <c r="N408" s="1"/>
      <c r="O408" s="1"/>
      <c r="P408" s="1"/>
      <c r="Q408" s="1"/>
      <c r="R408" s="1"/>
      <c r="S408" s="1"/>
      <c r="T408" s="1"/>
      <c r="U408" s="1"/>
      <c r="V408" s="1"/>
      <c r="W408" s="1"/>
      <c r="X408" s="1"/>
      <c r="Y408" s="1"/>
      <c r="Z408" s="1"/>
      <c r="AA408" s="1"/>
      <c r="AB408" s="1"/>
      <c r="AC408" s="1"/>
      <c r="AD408" s="8"/>
      <c r="AE408" s="1"/>
      <c r="AF408" s="1"/>
      <c r="AG408" s="1"/>
      <c r="AH408" s="1"/>
      <c r="AI408" s="1"/>
      <c r="AJ408" s="11"/>
      <c r="AK408" s="11"/>
      <c r="AL408" s="11"/>
      <c r="AM408" s="11"/>
      <c r="AN408" s="11"/>
      <c r="AO408" s="4"/>
      <c r="AP408" s="6"/>
      <c r="AQ408" s="7"/>
      <c r="AR408" s="154"/>
      <c r="AS408" s="6"/>
      <c r="AT408" s="5"/>
      <c r="AU408" s="5"/>
      <c r="AV408" s="5"/>
      <c r="AW408" s="5"/>
      <c r="AX408" s="5"/>
      <c r="AY408" s="5"/>
      <c r="AZ408" s="5"/>
      <c r="BA408" s="10">
        <v>43995</v>
      </c>
      <c r="BB408" s="14"/>
      <c r="BC408" s="13"/>
    </row>
    <row r="409" spans="1:55" s="12" customFormat="1" x14ac:dyDescent="0.2">
      <c r="A409" s="9"/>
      <c r="B409" s="9"/>
      <c r="C409" s="8"/>
      <c r="D409" s="9"/>
      <c r="E409" s="8"/>
      <c r="F409" s="1"/>
      <c r="G409" s="1"/>
      <c r="H409" s="1"/>
      <c r="I409" s="1"/>
      <c r="J409" s="1"/>
      <c r="K409" s="1"/>
      <c r="L409" s="1"/>
      <c r="M409" s="1"/>
      <c r="N409" s="1"/>
      <c r="O409" s="1"/>
      <c r="P409" s="1"/>
      <c r="Q409" s="1"/>
      <c r="R409" s="1"/>
      <c r="S409" s="1"/>
      <c r="T409" s="1"/>
      <c r="U409" s="1"/>
      <c r="V409" s="1"/>
      <c r="W409" s="1"/>
      <c r="X409" s="1"/>
      <c r="Y409" s="1"/>
      <c r="Z409" s="1"/>
      <c r="AA409" s="1"/>
      <c r="AB409" s="1"/>
      <c r="AC409" s="1"/>
      <c r="AD409" s="8"/>
      <c r="AE409" s="1"/>
      <c r="AF409" s="1"/>
      <c r="AG409" s="1"/>
      <c r="AH409" s="1"/>
      <c r="AI409" s="1"/>
      <c r="AJ409" s="11"/>
      <c r="AK409" s="11"/>
      <c r="AL409" s="11"/>
      <c r="AM409" s="11"/>
      <c r="AN409" s="11"/>
      <c r="AO409" s="4"/>
      <c r="AP409" s="6"/>
      <c r="AQ409" s="7"/>
      <c r="AR409" s="154"/>
      <c r="AS409" s="6"/>
      <c r="AT409" s="5"/>
      <c r="AU409" s="5"/>
      <c r="AV409" s="5"/>
      <c r="AW409" s="5"/>
      <c r="AX409" s="5"/>
      <c r="AY409" s="5"/>
      <c r="AZ409" s="5"/>
      <c r="BA409" s="10">
        <v>43996</v>
      </c>
      <c r="BB409" s="14"/>
      <c r="BC409" s="13"/>
    </row>
    <row r="410" spans="1:55" s="12" customFormat="1" x14ac:dyDescent="0.2">
      <c r="A410" s="9"/>
      <c r="B410" s="9"/>
      <c r="C410" s="8"/>
      <c r="D410" s="9"/>
      <c r="E410" s="8"/>
      <c r="F410" s="1"/>
      <c r="G410" s="1"/>
      <c r="H410" s="1"/>
      <c r="I410" s="1"/>
      <c r="J410" s="1"/>
      <c r="K410" s="1"/>
      <c r="L410" s="1"/>
      <c r="M410" s="1"/>
      <c r="N410" s="1"/>
      <c r="O410" s="1"/>
      <c r="P410" s="1"/>
      <c r="Q410" s="1"/>
      <c r="R410" s="1"/>
      <c r="S410" s="1"/>
      <c r="T410" s="1"/>
      <c r="U410" s="1"/>
      <c r="V410" s="1"/>
      <c r="W410" s="1"/>
      <c r="X410" s="1"/>
      <c r="Y410" s="1"/>
      <c r="Z410" s="1"/>
      <c r="AA410" s="1"/>
      <c r="AB410" s="1"/>
      <c r="AC410" s="1"/>
      <c r="AD410" s="8"/>
      <c r="AE410" s="1"/>
      <c r="AF410" s="1"/>
      <c r="AG410" s="1"/>
      <c r="AH410" s="1"/>
      <c r="AI410" s="1"/>
      <c r="AJ410" s="11"/>
      <c r="AK410" s="11"/>
      <c r="AL410" s="11"/>
      <c r="AM410" s="11"/>
      <c r="AN410" s="11"/>
      <c r="AO410" s="4"/>
      <c r="AP410" s="6"/>
      <c r="AQ410" s="7"/>
      <c r="AR410" s="154"/>
      <c r="AS410" s="6"/>
      <c r="AT410" s="5"/>
      <c r="AU410" s="5"/>
      <c r="AV410" s="5"/>
      <c r="AW410" s="5"/>
      <c r="AX410" s="5"/>
      <c r="AY410" s="5"/>
      <c r="AZ410" s="5"/>
      <c r="BA410" s="10">
        <v>43997</v>
      </c>
      <c r="BB410" s="14"/>
      <c r="BC410" s="13"/>
    </row>
    <row r="411" spans="1:55" s="12" customFormat="1" x14ac:dyDescent="0.2">
      <c r="A411" s="9"/>
      <c r="B411" s="9"/>
      <c r="C411" s="8"/>
      <c r="D411" s="9"/>
      <c r="E411" s="8"/>
      <c r="F411" s="1"/>
      <c r="G411" s="1"/>
      <c r="H411" s="1"/>
      <c r="I411" s="1"/>
      <c r="J411" s="1"/>
      <c r="K411" s="1"/>
      <c r="L411" s="1"/>
      <c r="M411" s="1"/>
      <c r="N411" s="1"/>
      <c r="O411" s="1"/>
      <c r="P411" s="1"/>
      <c r="Q411" s="1"/>
      <c r="R411" s="1"/>
      <c r="S411" s="1"/>
      <c r="T411" s="1"/>
      <c r="U411" s="1"/>
      <c r="V411" s="1"/>
      <c r="W411" s="1"/>
      <c r="X411" s="1"/>
      <c r="Y411" s="1"/>
      <c r="Z411" s="1"/>
      <c r="AA411" s="1"/>
      <c r="AB411" s="1"/>
      <c r="AC411" s="1"/>
      <c r="AD411" s="8"/>
      <c r="AE411" s="1"/>
      <c r="AF411" s="1"/>
      <c r="AG411" s="1"/>
      <c r="AH411" s="1"/>
      <c r="AI411" s="1"/>
      <c r="AJ411" s="11"/>
      <c r="AK411" s="11"/>
      <c r="AL411" s="11"/>
      <c r="AM411" s="11"/>
      <c r="AN411" s="11"/>
      <c r="AO411" s="4"/>
      <c r="AP411" s="6"/>
      <c r="AQ411" s="7"/>
      <c r="AR411" s="154"/>
      <c r="AS411" s="6"/>
      <c r="AT411" s="5"/>
      <c r="AU411" s="5"/>
      <c r="AV411" s="5"/>
      <c r="AW411" s="5"/>
      <c r="AX411" s="5"/>
      <c r="AY411" s="5"/>
      <c r="AZ411" s="5"/>
      <c r="BA411" s="10">
        <v>43998</v>
      </c>
      <c r="BB411" s="14"/>
      <c r="BC411" s="13"/>
    </row>
    <row r="412" spans="1:55" s="12" customFormat="1" x14ac:dyDescent="0.2">
      <c r="A412" s="9"/>
      <c r="B412" s="9"/>
      <c r="C412" s="8"/>
      <c r="D412" s="9"/>
      <c r="E412" s="8"/>
      <c r="F412" s="1"/>
      <c r="G412" s="1"/>
      <c r="H412" s="1"/>
      <c r="I412" s="1"/>
      <c r="J412" s="1"/>
      <c r="K412" s="1"/>
      <c r="L412" s="1"/>
      <c r="M412" s="1"/>
      <c r="N412" s="1"/>
      <c r="O412" s="1"/>
      <c r="P412" s="1"/>
      <c r="Q412" s="1"/>
      <c r="R412" s="1"/>
      <c r="S412" s="1"/>
      <c r="T412" s="1"/>
      <c r="U412" s="1"/>
      <c r="V412" s="1"/>
      <c r="W412" s="1"/>
      <c r="X412" s="1"/>
      <c r="Y412" s="1"/>
      <c r="Z412" s="1"/>
      <c r="AA412" s="1"/>
      <c r="AB412" s="1"/>
      <c r="AC412" s="1"/>
      <c r="AD412" s="8"/>
      <c r="AE412" s="1"/>
      <c r="AF412" s="1"/>
      <c r="AG412" s="1"/>
      <c r="AH412" s="1"/>
      <c r="AI412" s="1"/>
      <c r="AJ412" s="11"/>
      <c r="AK412" s="11"/>
      <c r="AL412" s="11"/>
      <c r="AM412" s="11"/>
      <c r="AN412" s="11"/>
      <c r="AO412" s="4"/>
      <c r="AP412" s="6"/>
      <c r="AQ412" s="7"/>
      <c r="AR412" s="154"/>
      <c r="AS412" s="6"/>
      <c r="AT412" s="5"/>
      <c r="AU412" s="5"/>
      <c r="AV412" s="5"/>
      <c r="AW412" s="5"/>
      <c r="AX412" s="5"/>
      <c r="AY412" s="5"/>
      <c r="AZ412" s="5"/>
      <c r="BA412" s="10">
        <v>43999</v>
      </c>
      <c r="BB412" s="14"/>
      <c r="BC412" s="13"/>
    </row>
    <row r="413" spans="1:55" s="12" customFormat="1" x14ac:dyDescent="0.2">
      <c r="A413" s="9"/>
      <c r="B413" s="9"/>
      <c r="C413" s="8"/>
      <c r="D413" s="9"/>
      <c r="E413" s="8"/>
      <c r="F413" s="1"/>
      <c r="G413" s="1"/>
      <c r="H413" s="1"/>
      <c r="I413" s="1"/>
      <c r="J413" s="1"/>
      <c r="K413" s="1"/>
      <c r="L413" s="1"/>
      <c r="M413" s="1"/>
      <c r="N413" s="1"/>
      <c r="O413" s="1"/>
      <c r="P413" s="1"/>
      <c r="Q413" s="1"/>
      <c r="R413" s="1"/>
      <c r="S413" s="1"/>
      <c r="T413" s="1"/>
      <c r="U413" s="1"/>
      <c r="V413" s="1"/>
      <c r="W413" s="1"/>
      <c r="X413" s="1"/>
      <c r="Y413" s="1"/>
      <c r="Z413" s="1"/>
      <c r="AA413" s="1"/>
      <c r="AB413" s="1"/>
      <c r="AC413" s="1"/>
      <c r="AD413" s="8"/>
      <c r="AE413" s="1"/>
      <c r="AF413" s="1"/>
      <c r="AG413" s="1"/>
      <c r="AH413" s="1"/>
      <c r="AI413" s="1"/>
      <c r="AJ413" s="11"/>
      <c r="AK413" s="11"/>
      <c r="AL413" s="11"/>
      <c r="AM413" s="11"/>
      <c r="AN413" s="11"/>
      <c r="AO413" s="4"/>
      <c r="AP413" s="6"/>
      <c r="AQ413" s="7"/>
      <c r="AR413" s="154"/>
      <c r="AS413" s="6"/>
      <c r="AT413" s="5"/>
      <c r="AU413" s="5"/>
      <c r="AV413" s="5"/>
      <c r="AW413" s="5"/>
      <c r="AX413" s="5"/>
      <c r="AY413" s="5"/>
      <c r="AZ413" s="5"/>
      <c r="BA413" s="10">
        <v>44000</v>
      </c>
      <c r="BB413" s="14"/>
      <c r="BC413" s="13"/>
    </row>
    <row r="414" spans="1:55" x14ac:dyDescent="0.2">
      <c r="AJ414" s="11"/>
      <c r="AK414" s="11"/>
      <c r="AL414" s="11"/>
      <c r="AM414" s="11"/>
      <c r="AN414" s="11"/>
      <c r="BA414" s="10">
        <v>44001</v>
      </c>
    </row>
    <row r="415" spans="1:55" s="12" customFormat="1" x14ac:dyDescent="0.2">
      <c r="A415" s="9"/>
      <c r="B415" s="9"/>
      <c r="C415" s="8"/>
      <c r="D415" s="9"/>
      <c r="E415" s="8"/>
      <c r="F415" s="1"/>
      <c r="G415" s="1"/>
      <c r="H415" s="1"/>
      <c r="I415" s="1"/>
      <c r="J415" s="1"/>
      <c r="K415" s="1"/>
      <c r="L415" s="1"/>
      <c r="M415" s="1"/>
      <c r="N415" s="1"/>
      <c r="O415" s="1"/>
      <c r="P415" s="1"/>
      <c r="Q415" s="1"/>
      <c r="R415" s="1"/>
      <c r="S415" s="1"/>
      <c r="T415" s="1"/>
      <c r="U415" s="1"/>
      <c r="V415" s="1"/>
      <c r="W415" s="1"/>
      <c r="X415" s="1"/>
      <c r="Y415" s="1"/>
      <c r="Z415" s="1"/>
      <c r="AA415" s="1"/>
      <c r="AB415" s="1"/>
      <c r="AC415" s="1"/>
      <c r="AD415" s="8"/>
      <c r="AE415" s="1"/>
      <c r="AF415" s="1"/>
      <c r="AG415" s="1"/>
      <c r="AH415" s="1"/>
      <c r="AI415" s="1"/>
      <c r="AJ415" s="11"/>
      <c r="AK415" s="11"/>
      <c r="AL415" s="11"/>
      <c r="AM415" s="11"/>
      <c r="AN415" s="11"/>
      <c r="AO415" s="4"/>
      <c r="AP415" s="6"/>
      <c r="AQ415" s="7"/>
      <c r="AR415" s="154"/>
      <c r="AS415" s="6"/>
      <c r="AT415" s="5"/>
      <c r="AU415" s="5"/>
      <c r="AV415" s="5"/>
      <c r="AW415" s="5"/>
      <c r="AX415" s="5"/>
      <c r="AY415" s="5"/>
      <c r="AZ415" s="5"/>
      <c r="BA415" s="10">
        <v>44002</v>
      </c>
      <c r="BB415" s="14"/>
      <c r="BC415" s="13"/>
    </row>
    <row r="416" spans="1:55" s="12" customFormat="1" x14ac:dyDescent="0.2">
      <c r="A416" s="9"/>
      <c r="B416" s="9"/>
      <c r="C416" s="8"/>
      <c r="D416" s="9"/>
      <c r="E416" s="8"/>
      <c r="F416" s="1"/>
      <c r="G416" s="1"/>
      <c r="H416" s="1"/>
      <c r="I416" s="1"/>
      <c r="J416" s="1"/>
      <c r="K416" s="1"/>
      <c r="L416" s="1"/>
      <c r="M416" s="1"/>
      <c r="N416" s="1"/>
      <c r="O416" s="1"/>
      <c r="P416" s="1"/>
      <c r="Q416" s="1"/>
      <c r="R416" s="1"/>
      <c r="S416" s="1"/>
      <c r="T416" s="1"/>
      <c r="U416" s="1"/>
      <c r="V416" s="1"/>
      <c r="W416" s="1"/>
      <c r="X416" s="1"/>
      <c r="Y416" s="1"/>
      <c r="Z416" s="1"/>
      <c r="AA416" s="1"/>
      <c r="AB416" s="1"/>
      <c r="AC416" s="1"/>
      <c r="AD416" s="8"/>
      <c r="AE416" s="1"/>
      <c r="AF416" s="1"/>
      <c r="AG416" s="1"/>
      <c r="AH416" s="1"/>
      <c r="AI416" s="1"/>
      <c r="AJ416" s="11"/>
      <c r="AK416" s="11"/>
      <c r="AL416" s="11"/>
      <c r="AM416" s="11"/>
      <c r="AN416" s="11"/>
      <c r="AO416" s="4"/>
      <c r="AP416" s="6"/>
      <c r="AQ416" s="7"/>
      <c r="AR416" s="154"/>
      <c r="AS416" s="6"/>
      <c r="AT416" s="5"/>
      <c r="AU416" s="5"/>
      <c r="AV416" s="5"/>
      <c r="AW416" s="5"/>
      <c r="AX416" s="5"/>
      <c r="AY416" s="5"/>
      <c r="AZ416" s="5"/>
      <c r="BA416" s="10">
        <v>44003</v>
      </c>
      <c r="BB416" s="14"/>
      <c r="BC416" s="13"/>
    </row>
    <row r="417" spans="1:55" s="12" customFormat="1" x14ac:dyDescent="0.2">
      <c r="A417" s="9"/>
      <c r="B417" s="9"/>
      <c r="C417" s="8"/>
      <c r="D417" s="9"/>
      <c r="E417" s="8"/>
      <c r="F417" s="1"/>
      <c r="G417" s="1"/>
      <c r="H417" s="1"/>
      <c r="I417" s="1"/>
      <c r="J417" s="1"/>
      <c r="K417" s="1"/>
      <c r="L417" s="1"/>
      <c r="M417" s="1"/>
      <c r="N417" s="1"/>
      <c r="O417" s="1"/>
      <c r="P417" s="1"/>
      <c r="Q417" s="1"/>
      <c r="R417" s="1"/>
      <c r="S417" s="1"/>
      <c r="T417" s="1"/>
      <c r="U417" s="1"/>
      <c r="V417" s="1"/>
      <c r="W417" s="1"/>
      <c r="X417" s="1"/>
      <c r="Y417" s="1"/>
      <c r="Z417" s="1"/>
      <c r="AA417" s="1"/>
      <c r="AB417" s="1"/>
      <c r="AC417" s="1"/>
      <c r="AD417" s="8"/>
      <c r="AE417" s="1"/>
      <c r="AF417" s="1"/>
      <c r="AG417" s="1"/>
      <c r="AH417" s="1"/>
      <c r="AI417" s="1"/>
      <c r="AJ417" s="11"/>
      <c r="AK417" s="11"/>
      <c r="AL417" s="11"/>
      <c r="AM417" s="4"/>
      <c r="AN417" s="4"/>
      <c r="AO417" s="4"/>
      <c r="AP417" s="6"/>
      <c r="AQ417" s="7"/>
      <c r="AR417" s="154"/>
      <c r="AS417" s="6"/>
      <c r="AT417" s="5"/>
      <c r="AU417" s="5"/>
      <c r="AV417" s="5"/>
      <c r="AW417" s="5"/>
      <c r="AX417" s="5"/>
      <c r="AY417" s="5"/>
      <c r="AZ417" s="5"/>
      <c r="BA417" s="10">
        <v>44004</v>
      </c>
      <c r="BB417" s="14"/>
      <c r="BC417" s="13"/>
    </row>
    <row r="418" spans="1:55" s="12" customFormat="1" x14ac:dyDescent="0.2">
      <c r="A418" s="9"/>
      <c r="B418" s="9"/>
      <c r="C418" s="8"/>
      <c r="D418" s="9"/>
      <c r="E418" s="8"/>
      <c r="F418" s="1"/>
      <c r="G418" s="1"/>
      <c r="H418" s="1"/>
      <c r="I418" s="1"/>
      <c r="J418" s="1"/>
      <c r="K418" s="1"/>
      <c r="L418" s="1"/>
      <c r="M418" s="1"/>
      <c r="N418" s="1"/>
      <c r="O418" s="1"/>
      <c r="P418" s="1"/>
      <c r="Q418" s="1"/>
      <c r="R418" s="1"/>
      <c r="S418" s="1"/>
      <c r="T418" s="1"/>
      <c r="U418" s="1"/>
      <c r="V418" s="1"/>
      <c r="W418" s="1"/>
      <c r="X418" s="1"/>
      <c r="Y418" s="1"/>
      <c r="Z418" s="1"/>
      <c r="AA418" s="1"/>
      <c r="AB418" s="1"/>
      <c r="AC418" s="1"/>
      <c r="AD418" s="8"/>
      <c r="AE418" s="1"/>
      <c r="AF418" s="1"/>
      <c r="AG418" s="1"/>
      <c r="AH418" s="1"/>
      <c r="AI418" s="1"/>
      <c r="AJ418" s="11"/>
      <c r="AK418" s="11"/>
      <c r="AL418" s="11"/>
      <c r="AM418" s="4"/>
      <c r="AN418" s="4"/>
      <c r="AO418" s="4"/>
      <c r="AP418" s="6"/>
      <c r="AQ418" s="7"/>
      <c r="AR418" s="154"/>
      <c r="AS418" s="6"/>
      <c r="AT418" s="5"/>
      <c r="AU418" s="5"/>
      <c r="AV418" s="5"/>
      <c r="AW418" s="5"/>
      <c r="AX418" s="5"/>
      <c r="AY418" s="5"/>
      <c r="AZ418" s="5"/>
      <c r="BA418" s="10">
        <v>44005</v>
      </c>
      <c r="BB418" s="14"/>
      <c r="BC418" s="13"/>
    </row>
    <row r="419" spans="1:55" s="12" customFormat="1" x14ac:dyDescent="0.2">
      <c r="A419" s="9"/>
      <c r="B419" s="9"/>
      <c r="C419" s="8"/>
      <c r="D419" s="9"/>
      <c r="E419" s="8"/>
      <c r="F419" s="1"/>
      <c r="G419" s="1"/>
      <c r="H419" s="1"/>
      <c r="I419" s="1"/>
      <c r="J419" s="1"/>
      <c r="K419" s="1"/>
      <c r="L419" s="1"/>
      <c r="M419" s="1"/>
      <c r="N419" s="1"/>
      <c r="O419" s="1"/>
      <c r="P419" s="1"/>
      <c r="Q419" s="1"/>
      <c r="R419" s="1"/>
      <c r="S419" s="1"/>
      <c r="T419" s="1"/>
      <c r="U419" s="1"/>
      <c r="V419" s="1"/>
      <c r="W419" s="1"/>
      <c r="X419" s="1"/>
      <c r="Y419" s="1"/>
      <c r="Z419" s="1"/>
      <c r="AA419" s="1"/>
      <c r="AB419" s="1"/>
      <c r="AC419" s="1"/>
      <c r="AD419" s="8"/>
      <c r="AE419" s="1"/>
      <c r="AF419" s="1"/>
      <c r="AG419" s="1"/>
      <c r="AH419" s="1"/>
      <c r="AI419" s="1"/>
      <c r="AJ419" s="11"/>
      <c r="AK419" s="11"/>
      <c r="AL419" s="11"/>
      <c r="AM419" s="4"/>
      <c r="AN419" s="4"/>
      <c r="AO419" s="4"/>
      <c r="AP419" s="6"/>
      <c r="AQ419" s="7"/>
      <c r="AR419" s="154"/>
      <c r="AS419" s="6"/>
      <c r="AT419" s="5"/>
      <c r="AU419" s="5"/>
      <c r="AV419" s="5"/>
      <c r="AW419" s="5"/>
      <c r="AX419" s="5"/>
      <c r="AY419" s="5"/>
      <c r="AZ419" s="5"/>
      <c r="BA419" s="10">
        <v>44006</v>
      </c>
      <c r="BB419" s="14"/>
      <c r="BC419" s="13"/>
    </row>
    <row r="420" spans="1:55" x14ac:dyDescent="0.2">
      <c r="AJ420" s="11"/>
      <c r="BA420" s="10">
        <v>44007</v>
      </c>
    </row>
    <row r="421" spans="1:55" x14ac:dyDescent="0.2">
      <c r="BA421" s="10">
        <v>44008</v>
      </c>
    </row>
    <row r="422" spans="1:55" x14ac:dyDescent="0.2">
      <c r="BA422" s="10">
        <v>44009</v>
      </c>
    </row>
    <row r="423" spans="1:55" x14ac:dyDescent="0.2">
      <c r="BA423" s="10">
        <v>44010</v>
      </c>
    </row>
    <row r="424" spans="1:55" x14ac:dyDescent="0.2">
      <c r="BA424" s="10">
        <v>44011</v>
      </c>
    </row>
    <row r="425" spans="1:55" x14ac:dyDescent="0.2">
      <c r="BA425" s="10">
        <v>44012</v>
      </c>
    </row>
  </sheetData>
  <sheetProtection selectLockedCells="1"/>
  <autoFilter ref="AJ3:AT425" xr:uid="{00000000-0009-0000-0000-000001000000}"/>
  <mergeCells count="39">
    <mergeCell ref="C7:G7"/>
    <mergeCell ref="AA7:AC7"/>
    <mergeCell ref="J1:AA1"/>
    <mergeCell ref="A3:AC3"/>
    <mergeCell ref="A4:AC4"/>
    <mergeCell ref="J5:L5"/>
    <mergeCell ref="G6:AE6"/>
    <mergeCell ref="C8:I8"/>
    <mergeCell ref="AA8:AC8"/>
    <mergeCell ref="E9:I9"/>
    <mergeCell ref="F12:G12"/>
    <mergeCell ref="I12:J12"/>
    <mergeCell ref="R12:V12"/>
    <mergeCell ref="X12:Y12"/>
    <mergeCell ref="Z12:AA12"/>
    <mergeCell ref="F13:G13"/>
    <mergeCell ref="I13:J13"/>
    <mergeCell ref="X13:Y13"/>
    <mergeCell ref="F14:G14"/>
    <mergeCell ref="I14:J14"/>
    <mergeCell ref="X14:Y14"/>
    <mergeCell ref="F15:G15"/>
    <mergeCell ref="I15:J15"/>
    <mergeCell ref="X15:Y15"/>
    <mergeCell ref="F16:G16"/>
    <mergeCell ref="I16:J16"/>
    <mergeCell ref="X16:Y16"/>
    <mergeCell ref="F17:G17"/>
    <mergeCell ref="I17:J17"/>
    <mergeCell ref="X17:Y17"/>
    <mergeCell ref="F18:G18"/>
    <mergeCell ref="I18:J18"/>
    <mergeCell ref="X18:Y18"/>
    <mergeCell ref="F19:G19"/>
    <mergeCell ref="I19:J19"/>
    <mergeCell ref="X19:Y19"/>
    <mergeCell ref="F20:G20"/>
    <mergeCell ref="I20:J20"/>
    <mergeCell ref="X20:Y20"/>
  </mergeCells>
  <dataValidations count="12">
    <dataValidation type="list" allowBlank="1" showInputMessage="1" showErrorMessage="1" sqref="W8" xr:uid="{00000000-0002-0000-0100-000000000000}">
      <formula1>$BA$4:$BA$425</formula1>
    </dataValidation>
    <dataValidation type="list" showInputMessage="1" showErrorMessage="1" sqref="I20:J20" xr:uid="{00000000-0002-0000-0100-000001000000}">
      <formula1>INDIRECT(SUBSTITUTE($B$20," ","_"))</formula1>
    </dataValidation>
    <dataValidation type="list" showInputMessage="1" showErrorMessage="1" sqref="I19:J19" xr:uid="{00000000-0002-0000-0100-000002000000}">
      <formula1>INDIRECT(SUBSTITUTE($B$19," ","_"))</formula1>
    </dataValidation>
    <dataValidation type="list" showInputMessage="1" showErrorMessage="1" sqref="I18:J18" xr:uid="{00000000-0002-0000-0100-000003000000}">
      <formula1>INDIRECT(SUBSTITUTE($B$18," ","_"))</formula1>
    </dataValidation>
    <dataValidation type="list" showInputMessage="1" showErrorMessage="1" sqref="I17:J17" xr:uid="{00000000-0002-0000-0100-000004000000}">
      <formula1>INDIRECT(SUBSTITUTE($B$17," ","_"))</formula1>
    </dataValidation>
    <dataValidation type="list" showInputMessage="1" showErrorMessage="1" sqref="I16:J16" xr:uid="{00000000-0002-0000-0100-000005000000}">
      <formula1>INDIRECT(SUBSTITUTE($B$16," ","_"))</formula1>
    </dataValidation>
    <dataValidation type="list" showInputMessage="1" showErrorMessage="1" sqref="I15:J15" xr:uid="{00000000-0002-0000-0100-000006000000}">
      <formula1>INDIRECT(SUBSTITUTE($B$15," ","_"))</formula1>
    </dataValidation>
    <dataValidation type="list" showInputMessage="1" showErrorMessage="1" sqref="I14:J14" xr:uid="{00000000-0002-0000-0100-000007000000}">
      <formula1>INDIRECT(SUBSTITUTE($B$14," ","_"))</formula1>
    </dataValidation>
    <dataValidation type="list" showInputMessage="1" showErrorMessage="1" sqref="I13:J13" xr:uid="{00000000-0002-0000-0100-000008000000}">
      <formula1>INDIRECT(SUBSTITUTE($B$13," ","_"))</formula1>
    </dataValidation>
    <dataValidation type="list" allowBlank="1" showInputMessage="1" showErrorMessage="1" sqref="B13:C13 B14:B20" xr:uid="{00000000-0002-0000-0100-000009000000}">
      <formula1>$AJ$4:$AJ$15</formula1>
    </dataValidation>
    <dataValidation type="list" allowBlank="1" showInputMessage="1" showErrorMessage="1" sqref="AO25:AO27 AS26:AS27 AM36:AN38 AS3:AT3" xr:uid="{00000000-0002-0000-0100-00000A000000}">
      <formula1>#REF!</formula1>
    </dataValidation>
    <dataValidation type="list" allowBlank="1" showInputMessage="1" showErrorMessage="1" sqref="AS171:AS172 AS159:AS160 AS162:AS163 AS165:AS166 AS168:AS169 AM187:AN188 AO177:AO178 AP161:AP162 AP158:AP159 AP167:AP168 AP170:AP171 AP164:AP165 AO165:AO166 AM190:AN191 AO171:AO172 AM196:AN197 AO168:AO169 AM193:AN194 AO174:AO175 AM199:AN200" xr:uid="{00000000-0002-0000-0100-00000B000000}">
      <formula1>INDIRECT(SUBSTITUTE(#REF!," ","_"))</formula1>
    </dataValidation>
  </dataValidations>
  <hyperlinks>
    <hyperlink ref="J1" r:id="rId1" xr:uid="{00000000-0004-0000-0100-000000000000}"/>
  </hyperlinks>
  <printOptions horizontalCentered="1"/>
  <pageMargins left="0" right="0" top="0.65" bottom="0.69" header="0.44" footer="0.5"/>
  <pageSetup scale="42" orientation="landscape"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2049" r:id="rId5" name="Drop Down 1">
              <controlPr defaultSize="0" autoLine="0" autoPict="0">
                <anchor moveWithCells="1">
                  <from>
                    <xdr:col>28</xdr:col>
                    <xdr:colOff>9525</xdr:colOff>
                    <xdr:row>12</xdr:row>
                    <xdr:rowOff>104775</xdr:rowOff>
                  </from>
                  <to>
                    <xdr:col>29</xdr:col>
                    <xdr:colOff>28575</xdr:colOff>
                    <xdr:row>13</xdr:row>
                    <xdr:rowOff>0</xdr:rowOff>
                  </to>
                </anchor>
              </controlPr>
            </control>
          </mc:Choice>
        </mc:AlternateContent>
        <mc:AlternateContent xmlns:mc="http://schemas.openxmlformats.org/markup-compatibility/2006">
          <mc:Choice Requires="x14">
            <control shapeId="2050" r:id="rId6" name="Drop Down 2">
              <controlPr defaultSize="0" autoLine="0" autoPict="0">
                <anchor moveWithCells="1">
                  <from>
                    <xdr:col>17</xdr:col>
                    <xdr:colOff>0</xdr:colOff>
                    <xdr:row>12</xdr:row>
                    <xdr:rowOff>85725</xdr:rowOff>
                  </from>
                  <to>
                    <xdr:col>21</xdr:col>
                    <xdr:colOff>95250</xdr:colOff>
                    <xdr:row>13</xdr:row>
                    <xdr:rowOff>0</xdr:rowOff>
                  </to>
                </anchor>
              </controlPr>
            </control>
          </mc:Choice>
        </mc:AlternateContent>
        <mc:AlternateContent xmlns:mc="http://schemas.openxmlformats.org/markup-compatibility/2006">
          <mc:Choice Requires="x14">
            <control shapeId="2051" r:id="rId7" name="Drop Down 3">
              <controlPr defaultSize="0" autoLine="0" autoPict="0">
                <anchor moveWithCells="1">
                  <from>
                    <xdr:col>28</xdr:col>
                    <xdr:colOff>9525</xdr:colOff>
                    <xdr:row>13</xdr:row>
                    <xdr:rowOff>104775</xdr:rowOff>
                  </from>
                  <to>
                    <xdr:col>29</xdr:col>
                    <xdr:colOff>28575</xdr:colOff>
                    <xdr:row>14</xdr:row>
                    <xdr:rowOff>0</xdr:rowOff>
                  </to>
                </anchor>
              </controlPr>
            </control>
          </mc:Choice>
        </mc:AlternateContent>
        <mc:AlternateContent xmlns:mc="http://schemas.openxmlformats.org/markup-compatibility/2006">
          <mc:Choice Requires="x14">
            <control shapeId="2052" r:id="rId8" name="Drop Down 4">
              <controlPr defaultSize="0" autoLine="0" autoPict="0">
                <anchor moveWithCells="1">
                  <from>
                    <xdr:col>28</xdr:col>
                    <xdr:colOff>9525</xdr:colOff>
                    <xdr:row>14</xdr:row>
                    <xdr:rowOff>104775</xdr:rowOff>
                  </from>
                  <to>
                    <xdr:col>29</xdr:col>
                    <xdr:colOff>28575</xdr:colOff>
                    <xdr:row>15</xdr:row>
                    <xdr:rowOff>0</xdr:rowOff>
                  </to>
                </anchor>
              </controlPr>
            </control>
          </mc:Choice>
        </mc:AlternateContent>
        <mc:AlternateContent xmlns:mc="http://schemas.openxmlformats.org/markup-compatibility/2006">
          <mc:Choice Requires="x14">
            <control shapeId="2053" r:id="rId9" name="Drop Down 5">
              <controlPr defaultSize="0" autoLine="0" autoPict="0">
                <anchor moveWithCells="1">
                  <from>
                    <xdr:col>28</xdr:col>
                    <xdr:colOff>9525</xdr:colOff>
                    <xdr:row>15</xdr:row>
                    <xdr:rowOff>104775</xdr:rowOff>
                  </from>
                  <to>
                    <xdr:col>29</xdr:col>
                    <xdr:colOff>28575</xdr:colOff>
                    <xdr:row>16</xdr:row>
                    <xdr:rowOff>0</xdr:rowOff>
                  </to>
                </anchor>
              </controlPr>
            </control>
          </mc:Choice>
        </mc:AlternateContent>
        <mc:AlternateContent xmlns:mc="http://schemas.openxmlformats.org/markup-compatibility/2006">
          <mc:Choice Requires="x14">
            <control shapeId="2054" r:id="rId10" name="Drop Down 6">
              <controlPr defaultSize="0" autoLine="0" autoPict="0">
                <anchor moveWithCells="1">
                  <from>
                    <xdr:col>28</xdr:col>
                    <xdr:colOff>9525</xdr:colOff>
                    <xdr:row>16</xdr:row>
                    <xdr:rowOff>104775</xdr:rowOff>
                  </from>
                  <to>
                    <xdr:col>29</xdr:col>
                    <xdr:colOff>28575</xdr:colOff>
                    <xdr:row>16</xdr:row>
                    <xdr:rowOff>104775</xdr:rowOff>
                  </to>
                </anchor>
              </controlPr>
            </control>
          </mc:Choice>
        </mc:AlternateContent>
        <mc:AlternateContent xmlns:mc="http://schemas.openxmlformats.org/markup-compatibility/2006">
          <mc:Choice Requires="x14">
            <control shapeId="2055" r:id="rId11" name="Drop Down 7">
              <controlPr defaultSize="0" autoLine="0" autoPict="0">
                <anchor moveWithCells="1">
                  <from>
                    <xdr:col>28</xdr:col>
                    <xdr:colOff>9525</xdr:colOff>
                    <xdr:row>17</xdr:row>
                    <xdr:rowOff>104775</xdr:rowOff>
                  </from>
                  <to>
                    <xdr:col>29</xdr:col>
                    <xdr:colOff>28575</xdr:colOff>
                    <xdr:row>17</xdr:row>
                    <xdr:rowOff>104775</xdr:rowOff>
                  </to>
                </anchor>
              </controlPr>
            </control>
          </mc:Choice>
        </mc:AlternateContent>
        <mc:AlternateContent xmlns:mc="http://schemas.openxmlformats.org/markup-compatibility/2006">
          <mc:Choice Requires="x14">
            <control shapeId="2056" r:id="rId12" name="Drop Down 8">
              <controlPr defaultSize="0" autoLine="0" autoPict="0">
                <anchor moveWithCells="1">
                  <from>
                    <xdr:col>28</xdr:col>
                    <xdr:colOff>9525</xdr:colOff>
                    <xdr:row>18</xdr:row>
                    <xdr:rowOff>104775</xdr:rowOff>
                  </from>
                  <to>
                    <xdr:col>29</xdr:col>
                    <xdr:colOff>28575</xdr:colOff>
                    <xdr:row>18</xdr:row>
                    <xdr:rowOff>104775</xdr:rowOff>
                  </to>
                </anchor>
              </controlPr>
            </control>
          </mc:Choice>
        </mc:AlternateContent>
        <mc:AlternateContent xmlns:mc="http://schemas.openxmlformats.org/markup-compatibility/2006">
          <mc:Choice Requires="x14">
            <control shapeId="2057" r:id="rId13" name="Drop Down 9">
              <controlPr defaultSize="0" autoLine="0" autoPict="0">
                <anchor moveWithCells="1">
                  <from>
                    <xdr:col>28</xdr:col>
                    <xdr:colOff>9525</xdr:colOff>
                    <xdr:row>19</xdr:row>
                    <xdr:rowOff>104775</xdr:rowOff>
                  </from>
                  <to>
                    <xdr:col>29</xdr:col>
                    <xdr:colOff>28575</xdr:colOff>
                    <xdr:row>19</xdr:row>
                    <xdr:rowOff>104775</xdr:rowOff>
                  </to>
                </anchor>
              </controlPr>
            </control>
          </mc:Choice>
        </mc:AlternateContent>
        <mc:AlternateContent xmlns:mc="http://schemas.openxmlformats.org/markup-compatibility/2006">
          <mc:Choice Requires="x14">
            <control shapeId="2058" r:id="rId14" name="Drop Down 10">
              <controlPr defaultSize="0" autoLine="0" autoPict="0">
                <anchor moveWithCells="1">
                  <from>
                    <xdr:col>17</xdr:col>
                    <xdr:colOff>0</xdr:colOff>
                    <xdr:row>13</xdr:row>
                    <xdr:rowOff>85725</xdr:rowOff>
                  </from>
                  <to>
                    <xdr:col>21</xdr:col>
                    <xdr:colOff>95250</xdr:colOff>
                    <xdr:row>14</xdr:row>
                    <xdr:rowOff>0</xdr:rowOff>
                  </to>
                </anchor>
              </controlPr>
            </control>
          </mc:Choice>
        </mc:AlternateContent>
        <mc:AlternateContent xmlns:mc="http://schemas.openxmlformats.org/markup-compatibility/2006">
          <mc:Choice Requires="x14">
            <control shapeId="2059" r:id="rId15" name="Drop Down 11">
              <controlPr defaultSize="0" autoLine="0" autoPict="0">
                <anchor moveWithCells="1">
                  <from>
                    <xdr:col>17</xdr:col>
                    <xdr:colOff>0</xdr:colOff>
                    <xdr:row>14</xdr:row>
                    <xdr:rowOff>85725</xdr:rowOff>
                  </from>
                  <to>
                    <xdr:col>21</xdr:col>
                    <xdr:colOff>95250</xdr:colOff>
                    <xdr:row>15</xdr:row>
                    <xdr:rowOff>0</xdr:rowOff>
                  </to>
                </anchor>
              </controlPr>
            </control>
          </mc:Choice>
        </mc:AlternateContent>
        <mc:AlternateContent xmlns:mc="http://schemas.openxmlformats.org/markup-compatibility/2006">
          <mc:Choice Requires="x14">
            <control shapeId="2060" r:id="rId16" name="Drop Down 12">
              <controlPr defaultSize="0" autoLine="0" autoPict="0">
                <anchor moveWithCells="1">
                  <from>
                    <xdr:col>17</xdr:col>
                    <xdr:colOff>0</xdr:colOff>
                    <xdr:row>15</xdr:row>
                    <xdr:rowOff>85725</xdr:rowOff>
                  </from>
                  <to>
                    <xdr:col>21</xdr:col>
                    <xdr:colOff>95250</xdr:colOff>
                    <xdr:row>16</xdr:row>
                    <xdr:rowOff>0</xdr:rowOff>
                  </to>
                </anchor>
              </controlPr>
            </control>
          </mc:Choice>
        </mc:AlternateContent>
        <mc:AlternateContent xmlns:mc="http://schemas.openxmlformats.org/markup-compatibility/2006">
          <mc:Choice Requires="x14">
            <control shapeId="2061" r:id="rId17" name="Drop Down 13">
              <controlPr defaultSize="0" autoLine="0" autoPict="0">
                <anchor moveWithCells="1">
                  <from>
                    <xdr:col>17</xdr:col>
                    <xdr:colOff>0</xdr:colOff>
                    <xdr:row>16</xdr:row>
                    <xdr:rowOff>85725</xdr:rowOff>
                  </from>
                  <to>
                    <xdr:col>21</xdr:col>
                    <xdr:colOff>95250</xdr:colOff>
                    <xdr:row>16</xdr:row>
                    <xdr:rowOff>85725</xdr:rowOff>
                  </to>
                </anchor>
              </controlPr>
            </control>
          </mc:Choice>
        </mc:AlternateContent>
        <mc:AlternateContent xmlns:mc="http://schemas.openxmlformats.org/markup-compatibility/2006">
          <mc:Choice Requires="x14">
            <control shapeId="2062" r:id="rId18" name="Drop Down 14">
              <controlPr defaultSize="0" autoLine="0" autoPict="0">
                <anchor moveWithCells="1">
                  <from>
                    <xdr:col>17</xdr:col>
                    <xdr:colOff>0</xdr:colOff>
                    <xdr:row>17</xdr:row>
                    <xdr:rowOff>85725</xdr:rowOff>
                  </from>
                  <to>
                    <xdr:col>21</xdr:col>
                    <xdr:colOff>95250</xdr:colOff>
                    <xdr:row>17</xdr:row>
                    <xdr:rowOff>85725</xdr:rowOff>
                  </to>
                </anchor>
              </controlPr>
            </control>
          </mc:Choice>
        </mc:AlternateContent>
        <mc:AlternateContent xmlns:mc="http://schemas.openxmlformats.org/markup-compatibility/2006">
          <mc:Choice Requires="x14">
            <control shapeId="2063" r:id="rId19" name="Drop Down 15">
              <controlPr defaultSize="0" autoLine="0" autoPict="0">
                <anchor moveWithCells="1">
                  <from>
                    <xdr:col>17</xdr:col>
                    <xdr:colOff>0</xdr:colOff>
                    <xdr:row>18</xdr:row>
                    <xdr:rowOff>85725</xdr:rowOff>
                  </from>
                  <to>
                    <xdr:col>21</xdr:col>
                    <xdr:colOff>95250</xdr:colOff>
                    <xdr:row>18</xdr:row>
                    <xdr:rowOff>85725</xdr:rowOff>
                  </to>
                </anchor>
              </controlPr>
            </control>
          </mc:Choice>
        </mc:AlternateContent>
        <mc:AlternateContent xmlns:mc="http://schemas.openxmlformats.org/markup-compatibility/2006">
          <mc:Choice Requires="x14">
            <control shapeId="2064" r:id="rId20" name="Drop Down 16">
              <controlPr defaultSize="0" autoLine="0" autoPict="0">
                <anchor moveWithCells="1">
                  <from>
                    <xdr:col>17</xdr:col>
                    <xdr:colOff>0</xdr:colOff>
                    <xdr:row>19</xdr:row>
                    <xdr:rowOff>85725</xdr:rowOff>
                  </from>
                  <to>
                    <xdr:col>21</xdr:col>
                    <xdr:colOff>95250</xdr:colOff>
                    <xdr:row>19</xdr:row>
                    <xdr:rowOff>85725</xdr:rowOff>
                  </to>
                </anchor>
              </controlPr>
            </control>
          </mc:Choice>
        </mc:AlternateContent>
        <mc:AlternateContent xmlns:mc="http://schemas.openxmlformats.org/markup-compatibility/2006">
          <mc:Choice Requires="x14">
            <control shapeId="2065" r:id="rId21" name="Drop Down 17">
              <controlPr defaultSize="0" autoLine="0" autoPict="0">
                <anchor moveWithCells="1">
                  <from>
                    <xdr:col>22</xdr:col>
                    <xdr:colOff>0</xdr:colOff>
                    <xdr:row>12</xdr:row>
                    <xdr:rowOff>85725</xdr:rowOff>
                  </from>
                  <to>
                    <xdr:col>22</xdr:col>
                    <xdr:colOff>1371600</xdr:colOff>
                    <xdr:row>13</xdr:row>
                    <xdr:rowOff>0</xdr:rowOff>
                  </to>
                </anchor>
              </controlPr>
            </control>
          </mc:Choice>
        </mc:AlternateContent>
        <mc:AlternateContent xmlns:mc="http://schemas.openxmlformats.org/markup-compatibility/2006">
          <mc:Choice Requires="x14">
            <control shapeId="2066" r:id="rId22" name="Drop Down 18">
              <controlPr defaultSize="0" autoLine="0" autoPict="0">
                <anchor moveWithCells="1">
                  <from>
                    <xdr:col>22</xdr:col>
                    <xdr:colOff>0</xdr:colOff>
                    <xdr:row>13</xdr:row>
                    <xdr:rowOff>85725</xdr:rowOff>
                  </from>
                  <to>
                    <xdr:col>22</xdr:col>
                    <xdr:colOff>1371600</xdr:colOff>
                    <xdr:row>14</xdr:row>
                    <xdr:rowOff>0</xdr:rowOff>
                  </to>
                </anchor>
              </controlPr>
            </control>
          </mc:Choice>
        </mc:AlternateContent>
        <mc:AlternateContent xmlns:mc="http://schemas.openxmlformats.org/markup-compatibility/2006">
          <mc:Choice Requires="x14">
            <control shapeId="2067" r:id="rId23" name="Drop Down 19">
              <controlPr defaultSize="0" autoLine="0" autoPict="0">
                <anchor moveWithCells="1">
                  <from>
                    <xdr:col>22</xdr:col>
                    <xdr:colOff>0</xdr:colOff>
                    <xdr:row>14</xdr:row>
                    <xdr:rowOff>85725</xdr:rowOff>
                  </from>
                  <to>
                    <xdr:col>22</xdr:col>
                    <xdr:colOff>1371600</xdr:colOff>
                    <xdr:row>15</xdr:row>
                    <xdr:rowOff>9525</xdr:rowOff>
                  </to>
                </anchor>
              </controlPr>
            </control>
          </mc:Choice>
        </mc:AlternateContent>
        <mc:AlternateContent xmlns:mc="http://schemas.openxmlformats.org/markup-compatibility/2006">
          <mc:Choice Requires="x14">
            <control shapeId="2068" r:id="rId24" name="Drop Down 20">
              <controlPr defaultSize="0" autoLine="0" autoPict="0">
                <anchor moveWithCells="1">
                  <from>
                    <xdr:col>22</xdr:col>
                    <xdr:colOff>0</xdr:colOff>
                    <xdr:row>15</xdr:row>
                    <xdr:rowOff>85725</xdr:rowOff>
                  </from>
                  <to>
                    <xdr:col>22</xdr:col>
                    <xdr:colOff>1371600</xdr:colOff>
                    <xdr:row>16</xdr:row>
                    <xdr:rowOff>0</xdr:rowOff>
                  </to>
                </anchor>
              </controlPr>
            </control>
          </mc:Choice>
        </mc:AlternateContent>
        <mc:AlternateContent xmlns:mc="http://schemas.openxmlformats.org/markup-compatibility/2006">
          <mc:Choice Requires="x14">
            <control shapeId="2069" r:id="rId25" name="Drop Down 21">
              <controlPr defaultSize="0" autoLine="0" autoPict="0">
                <anchor moveWithCells="1">
                  <from>
                    <xdr:col>22</xdr:col>
                    <xdr:colOff>0</xdr:colOff>
                    <xdr:row>16</xdr:row>
                    <xdr:rowOff>85725</xdr:rowOff>
                  </from>
                  <to>
                    <xdr:col>22</xdr:col>
                    <xdr:colOff>1371600</xdr:colOff>
                    <xdr:row>16</xdr:row>
                    <xdr:rowOff>85725</xdr:rowOff>
                  </to>
                </anchor>
              </controlPr>
            </control>
          </mc:Choice>
        </mc:AlternateContent>
        <mc:AlternateContent xmlns:mc="http://schemas.openxmlformats.org/markup-compatibility/2006">
          <mc:Choice Requires="x14">
            <control shapeId="2070" r:id="rId26" name="Drop Down 22">
              <controlPr defaultSize="0" autoLine="0" autoPict="0">
                <anchor moveWithCells="1">
                  <from>
                    <xdr:col>22</xdr:col>
                    <xdr:colOff>0</xdr:colOff>
                    <xdr:row>17</xdr:row>
                    <xdr:rowOff>85725</xdr:rowOff>
                  </from>
                  <to>
                    <xdr:col>22</xdr:col>
                    <xdr:colOff>1371600</xdr:colOff>
                    <xdr:row>17</xdr:row>
                    <xdr:rowOff>85725</xdr:rowOff>
                  </to>
                </anchor>
              </controlPr>
            </control>
          </mc:Choice>
        </mc:AlternateContent>
        <mc:AlternateContent xmlns:mc="http://schemas.openxmlformats.org/markup-compatibility/2006">
          <mc:Choice Requires="x14">
            <control shapeId="2071" r:id="rId27" name="Drop Down 23">
              <controlPr defaultSize="0" autoLine="0" autoPict="0">
                <anchor moveWithCells="1">
                  <from>
                    <xdr:col>22</xdr:col>
                    <xdr:colOff>0</xdr:colOff>
                    <xdr:row>18</xdr:row>
                    <xdr:rowOff>85725</xdr:rowOff>
                  </from>
                  <to>
                    <xdr:col>22</xdr:col>
                    <xdr:colOff>1371600</xdr:colOff>
                    <xdr:row>18</xdr:row>
                    <xdr:rowOff>85725</xdr:rowOff>
                  </to>
                </anchor>
              </controlPr>
            </control>
          </mc:Choice>
        </mc:AlternateContent>
        <mc:AlternateContent xmlns:mc="http://schemas.openxmlformats.org/markup-compatibility/2006">
          <mc:Choice Requires="x14">
            <control shapeId="2072" r:id="rId28" name="Drop Down 24">
              <controlPr defaultSize="0" autoLine="0" autoPict="0">
                <anchor moveWithCells="1">
                  <from>
                    <xdr:col>22</xdr:col>
                    <xdr:colOff>0</xdr:colOff>
                    <xdr:row>19</xdr:row>
                    <xdr:rowOff>85725</xdr:rowOff>
                  </from>
                  <to>
                    <xdr:col>22</xdr:col>
                    <xdr:colOff>1371600</xdr:colOff>
                    <xdr:row>19</xdr:row>
                    <xdr:rowOff>85725</xdr:rowOff>
                  </to>
                </anchor>
              </controlPr>
            </control>
          </mc:Choice>
        </mc:AlternateContent>
        <mc:AlternateContent xmlns:mc="http://schemas.openxmlformats.org/markup-compatibility/2006">
          <mc:Choice Requires="x14">
            <control shapeId="2073" r:id="rId29" name="Drop Down 25">
              <controlPr defaultSize="0" autoLine="0" autoPict="0">
                <anchor moveWithCells="1">
                  <from>
                    <xdr:col>23</xdr:col>
                    <xdr:colOff>104775</xdr:colOff>
                    <xdr:row>12</xdr:row>
                    <xdr:rowOff>9525</xdr:rowOff>
                  </from>
                  <to>
                    <xdr:col>24</xdr:col>
                    <xdr:colOff>1247775</xdr:colOff>
                    <xdr:row>13</xdr:row>
                    <xdr:rowOff>0</xdr:rowOff>
                  </to>
                </anchor>
              </controlPr>
            </control>
          </mc:Choice>
        </mc:AlternateContent>
        <mc:AlternateContent xmlns:mc="http://schemas.openxmlformats.org/markup-compatibility/2006">
          <mc:Choice Requires="x14">
            <control shapeId="2074" r:id="rId30" name="Drop Down 26">
              <controlPr defaultSize="0" autoLine="0" autoPict="0">
                <anchor moveWithCells="1">
                  <from>
                    <xdr:col>2</xdr:col>
                    <xdr:colOff>0</xdr:colOff>
                    <xdr:row>6</xdr:row>
                    <xdr:rowOff>9525</xdr:rowOff>
                  </from>
                  <to>
                    <xdr:col>8</xdr:col>
                    <xdr:colOff>0</xdr:colOff>
                    <xdr:row>6</xdr:row>
                    <xdr:rowOff>228600</xdr:rowOff>
                  </to>
                </anchor>
              </controlPr>
            </control>
          </mc:Choice>
        </mc:AlternateContent>
        <mc:AlternateContent xmlns:mc="http://schemas.openxmlformats.org/markup-compatibility/2006">
          <mc:Choice Requires="x14">
            <control shapeId="2075" r:id="rId31" name="Drop Down 27">
              <controlPr defaultSize="0" autoLine="0" autoPict="0">
                <anchor moveWithCells="1">
                  <from>
                    <xdr:col>2</xdr:col>
                    <xdr:colOff>0</xdr:colOff>
                    <xdr:row>7</xdr:row>
                    <xdr:rowOff>57150</xdr:rowOff>
                  </from>
                  <to>
                    <xdr:col>8</xdr:col>
                    <xdr:colOff>866775</xdr:colOff>
                    <xdr:row>8</xdr:row>
                    <xdr:rowOff>57150</xdr:rowOff>
                  </to>
                </anchor>
              </controlPr>
            </control>
          </mc:Choice>
        </mc:AlternateContent>
        <mc:AlternateContent xmlns:mc="http://schemas.openxmlformats.org/markup-compatibility/2006">
          <mc:Choice Requires="x14">
            <control shapeId="2076" r:id="rId32" name="Drop Down 28">
              <controlPr defaultSize="0" autoLine="0" autoPict="0">
                <anchor moveWithCells="1">
                  <from>
                    <xdr:col>23</xdr:col>
                    <xdr:colOff>76200</xdr:colOff>
                    <xdr:row>19</xdr:row>
                    <xdr:rowOff>19050</xdr:rowOff>
                  </from>
                  <to>
                    <xdr:col>24</xdr:col>
                    <xdr:colOff>1219200</xdr:colOff>
                    <xdr:row>19</xdr:row>
                    <xdr:rowOff>19050</xdr:rowOff>
                  </to>
                </anchor>
              </controlPr>
            </control>
          </mc:Choice>
        </mc:AlternateContent>
        <mc:AlternateContent xmlns:mc="http://schemas.openxmlformats.org/markup-compatibility/2006">
          <mc:Choice Requires="x14">
            <control shapeId="2077" r:id="rId33" name="Drop Down 29">
              <controlPr defaultSize="0" autoLine="0" autoPict="0">
                <anchor moveWithCells="1">
                  <from>
                    <xdr:col>23</xdr:col>
                    <xdr:colOff>76200</xdr:colOff>
                    <xdr:row>13</xdr:row>
                    <xdr:rowOff>19050</xdr:rowOff>
                  </from>
                  <to>
                    <xdr:col>24</xdr:col>
                    <xdr:colOff>1219200</xdr:colOff>
                    <xdr:row>14</xdr:row>
                    <xdr:rowOff>0</xdr:rowOff>
                  </to>
                </anchor>
              </controlPr>
            </control>
          </mc:Choice>
        </mc:AlternateContent>
        <mc:AlternateContent xmlns:mc="http://schemas.openxmlformats.org/markup-compatibility/2006">
          <mc:Choice Requires="x14">
            <control shapeId="2078" r:id="rId34" name="Drop Down 30">
              <controlPr defaultSize="0" autoLine="0" autoPict="0">
                <anchor moveWithCells="1">
                  <from>
                    <xdr:col>23</xdr:col>
                    <xdr:colOff>76200</xdr:colOff>
                    <xdr:row>14</xdr:row>
                    <xdr:rowOff>19050</xdr:rowOff>
                  </from>
                  <to>
                    <xdr:col>24</xdr:col>
                    <xdr:colOff>1219200</xdr:colOff>
                    <xdr:row>15</xdr:row>
                    <xdr:rowOff>0</xdr:rowOff>
                  </to>
                </anchor>
              </controlPr>
            </control>
          </mc:Choice>
        </mc:AlternateContent>
        <mc:AlternateContent xmlns:mc="http://schemas.openxmlformats.org/markup-compatibility/2006">
          <mc:Choice Requires="x14">
            <control shapeId="2079" r:id="rId35" name="Drop Down 31">
              <controlPr defaultSize="0" autoLine="0" autoPict="0">
                <anchor moveWithCells="1">
                  <from>
                    <xdr:col>23</xdr:col>
                    <xdr:colOff>76200</xdr:colOff>
                    <xdr:row>15</xdr:row>
                    <xdr:rowOff>19050</xdr:rowOff>
                  </from>
                  <to>
                    <xdr:col>24</xdr:col>
                    <xdr:colOff>1219200</xdr:colOff>
                    <xdr:row>15</xdr:row>
                    <xdr:rowOff>285750</xdr:rowOff>
                  </to>
                </anchor>
              </controlPr>
            </control>
          </mc:Choice>
        </mc:AlternateContent>
        <mc:AlternateContent xmlns:mc="http://schemas.openxmlformats.org/markup-compatibility/2006">
          <mc:Choice Requires="x14">
            <control shapeId="2080" r:id="rId36" name="Drop Down 32">
              <controlPr defaultSize="0" autoLine="0" autoPict="0">
                <anchor moveWithCells="1">
                  <from>
                    <xdr:col>23</xdr:col>
                    <xdr:colOff>76200</xdr:colOff>
                    <xdr:row>16</xdr:row>
                    <xdr:rowOff>19050</xdr:rowOff>
                  </from>
                  <to>
                    <xdr:col>24</xdr:col>
                    <xdr:colOff>1219200</xdr:colOff>
                    <xdr:row>16</xdr:row>
                    <xdr:rowOff>19050</xdr:rowOff>
                  </to>
                </anchor>
              </controlPr>
            </control>
          </mc:Choice>
        </mc:AlternateContent>
        <mc:AlternateContent xmlns:mc="http://schemas.openxmlformats.org/markup-compatibility/2006">
          <mc:Choice Requires="x14">
            <control shapeId="2081" r:id="rId37" name="Drop Down 33">
              <controlPr defaultSize="0" autoLine="0" autoPict="0">
                <anchor moveWithCells="1">
                  <from>
                    <xdr:col>23</xdr:col>
                    <xdr:colOff>76200</xdr:colOff>
                    <xdr:row>17</xdr:row>
                    <xdr:rowOff>19050</xdr:rowOff>
                  </from>
                  <to>
                    <xdr:col>24</xdr:col>
                    <xdr:colOff>1219200</xdr:colOff>
                    <xdr:row>17</xdr:row>
                    <xdr:rowOff>19050</xdr:rowOff>
                  </to>
                </anchor>
              </controlPr>
            </control>
          </mc:Choice>
        </mc:AlternateContent>
        <mc:AlternateContent xmlns:mc="http://schemas.openxmlformats.org/markup-compatibility/2006">
          <mc:Choice Requires="x14">
            <control shapeId="2082" r:id="rId38" name="Drop Down 34">
              <controlPr defaultSize="0" autoLine="0" autoPict="0">
                <anchor moveWithCells="1">
                  <from>
                    <xdr:col>23</xdr:col>
                    <xdr:colOff>76200</xdr:colOff>
                    <xdr:row>18</xdr:row>
                    <xdr:rowOff>19050</xdr:rowOff>
                  </from>
                  <to>
                    <xdr:col>24</xdr:col>
                    <xdr:colOff>1219200</xdr:colOff>
                    <xdr:row>18</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Q25"/>
  <sheetViews>
    <sheetView workbookViewId="0">
      <selection activeCell="B24" sqref="B24:M24"/>
    </sheetView>
  </sheetViews>
  <sheetFormatPr defaultRowHeight="12.75" x14ac:dyDescent="0.2"/>
  <cols>
    <col min="1" max="1" width="3.42578125" customWidth="1"/>
    <col min="2" max="2" width="5.5703125" customWidth="1"/>
    <col min="13" max="13" width="14.42578125" customWidth="1"/>
  </cols>
  <sheetData>
    <row r="1" spans="2:17" ht="5.25" customHeight="1" thickBot="1" x14ac:dyDescent="0.25"/>
    <row r="2" spans="2:17" ht="26.45" customHeight="1" x14ac:dyDescent="0.2">
      <c r="B2" s="623" t="s">
        <v>782</v>
      </c>
      <c r="C2" s="624"/>
      <c r="D2" s="624"/>
      <c r="E2" s="624"/>
      <c r="F2" s="624"/>
      <c r="G2" s="624"/>
      <c r="H2" s="624"/>
      <c r="I2" s="624"/>
      <c r="J2" s="624"/>
      <c r="K2" s="624"/>
      <c r="L2" s="624"/>
      <c r="M2" s="625"/>
    </row>
    <row r="3" spans="2:17" ht="29.1" customHeight="1" x14ac:dyDescent="0.2">
      <c r="B3" s="638" t="s">
        <v>913</v>
      </c>
      <c r="C3" s="639"/>
      <c r="D3" s="639"/>
      <c r="E3" s="639"/>
      <c r="F3" s="639"/>
      <c r="G3" s="639"/>
      <c r="H3" s="639"/>
      <c r="I3" s="639"/>
      <c r="J3" s="639"/>
      <c r="K3" s="639"/>
      <c r="L3" s="639"/>
      <c r="M3" s="640"/>
    </row>
    <row r="4" spans="2:17" ht="33.75" customHeight="1" x14ac:dyDescent="0.2">
      <c r="B4" s="617" t="s">
        <v>756</v>
      </c>
      <c r="C4" s="618"/>
      <c r="D4" s="618"/>
      <c r="E4" s="618"/>
      <c r="F4" s="618"/>
      <c r="G4" s="618"/>
      <c r="H4" s="618"/>
      <c r="I4" s="618"/>
      <c r="J4" s="618"/>
      <c r="K4" s="618"/>
      <c r="L4" s="618"/>
      <c r="M4" s="619"/>
    </row>
    <row r="5" spans="2:17" ht="88.5" customHeight="1" x14ac:dyDescent="0.2">
      <c r="B5" s="543"/>
      <c r="C5" s="631" t="s">
        <v>757</v>
      </c>
      <c r="D5" s="631"/>
      <c r="E5" s="631"/>
      <c r="F5" s="631"/>
      <c r="G5" s="631"/>
      <c r="H5" s="631"/>
      <c r="I5" s="631"/>
      <c r="J5" s="631"/>
      <c r="K5" s="631"/>
      <c r="L5" s="631"/>
      <c r="M5" s="632"/>
      <c r="N5" s="542"/>
      <c r="O5" s="542"/>
      <c r="P5" s="542"/>
      <c r="Q5" s="542"/>
    </row>
    <row r="6" spans="2:17" ht="43.5" customHeight="1" x14ac:dyDescent="0.2">
      <c r="B6" s="635" t="s">
        <v>758</v>
      </c>
      <c r="C6" s="636"/>
      <c r="D6" s="636"/>
      <c r="E6" s="636"/>
      <c r="F6" s="636"/>
      <c r="G6" s="636"/>
      <c r="H6" s="636"/>
      <c r="I6" s="636"/>
      <c r="J6" s="636"/>
      <c r="K6" s="636"/>
      <c r="L6" s="636"/>
      <c r="M6" s="637"/>
    </row>
    <row r="7" spans="2:17" ht="33" customHeight="1" x14ac:dyDescent="0.2">
      <c r="B7" s="544">
        <v>1</v>
      </c>
      <c r="C7" s="626" t="s">
        <v>765</v>
      </c>
      <c r="D7" s="626"/>
      <c r="E7" s="626"/>
      <c r="F7" s="626"/>
      <c r="G7" s="626"/>
      <c r="H7" s="626"/>
      <c r="I7" s="626"/>
      <c r="J7" s="626"/>
      <c r="K7" s="626"/>
      <c r="L7" s="626"/>
      <c r="M7" s="627"/>
      <c r="N7" s="541"/>
      <c r="O7" s="541"/>
      <c r="P7" s="541"/>
      <c r="Q7" s="541"/>
    </row>
    <row r="8" spans="2:17" ht="14.25" x14ac:dyDescent="0.2">
      <c r="B8" s="545"/>
      <c r="C8" s="546" t="s">
        <v>759</v>
      </c>
      <c r="D8" s="547"/>
      <c r="E8" s="547"/>
      <c r="F8" s="547"/>
      <c r="G8" s="547"/>
      <c r="H8" s="547"/>
      <c r="I8" s="547"/>
      <c r="J8" s="547"/>
      <c r="K8" s="547"/>
      <c r="L8" s="547"/>
      <c r="M8" s="548"/>
    </row>
    <row r="9" spans="2:17" ht="14.25" x14ac:dyDescent="0.2">
      <c r="B9" s="544">
        <v>2</v>
      </c>
      <c r="C9" s="633" t="s">
        <v>766</v>
      </c>
      <c r="D9" s="633"/>
      <c r="E9" s="633"/>
      <c r="F9" s="633"/>
      <c r="G9" s="633"/>
      <c r="H9" s="633"/>
      <c r="I9" s="633"/>
      <c r="J9" s="633"/>
      <c r="K9" s="633"/>
      <c r="L9" s="633"/>
      <c r="M9" s="634"/>
    </row>
    <row r="10" spans="2:17" ht="14.25" x14ac:dyDescent="0.2">
      <c r="B10" s="545"/>
      <c r="C10" s="549"/>
      <c r="D10" s="547"/>
      <c r="E10" s="547"/>
      <c r="F10" s="547"/>
      <c r="G10" s="547"/>
      <c r="H10" s="547"/>
      <c r="I10" s="547"/>
      <c r="J10" s="547"/>
      <c r="K10" s="547"/>
      <c r="L10" s="547"/>
      <c r="M10" s="548"/>
    </row>
    <row r="11" spans="2:17" ht="14.25" x14ac:dyDescent="0.2">
      <c r="B11" s="545"/>
      <c r="C11" s="550" t="s">
        <v>760</v>
      </c>
      <c r="D11" s="547"/>
      <c r="E11" s="547"/>
      <c r="F11" s="547"/>
      <c r="G11" s="547"/>
      <c r="H11" s="547"/>
      <c r="I11" s="547"/>
      <c r="J11" s="547"/>
      <c r="K11" s="547"/>
      <c r="L11" s="547"/>
      <c r="M11" s="548"/>
    </row>
    <row r="12" spans="2:17" ht="14.25" x14ac:dyDescent="0.2">
      <c r="B12" s="545"/>
      <c r="C12" s="550"/>
      <c r="D12" s="547"/>
      <c r="E12" s="547"/>
      <c r="F12" s="547"/>
      <c r="G12" s="547"/>
      <c r="H12" s="547"/>
      <c r="I12" s="547"/>
      <c r="J12" s="547"/>
      <c r="K12" s="547"/>
      <c r="L12" s="547"/>
      <c r="M12" s="548"/>
    </row>
    <row r="13" spans="2:17" ht="27.75" customHeight="1" x14ac:dyDescent="0.2">
      <c r="B13" s="545"/>
      <c r="C13" s="626" t="s">
        <v>761</v>
      </c>
      <c r="D13" s="626"/>
      <c r="E13" s="626"/>
      <c r="F13" s="626"/>
      <c r="G13" s="626"/>
      <c r="H13" s="626"/>
      <c r="I13" s="626"/>
      <c r="J13" s="626"/>
      <c r="K13" s="626"/>
      <c r="L13" s="626"/>
      <c r="M13" s="627"/>
    </row>
    <row r="14" spans="2:17" ht="14.25" x14ac:dyDescent="0.2">
      <c r="B14" s="545"/>
      <c r="C14" s="550"/>
      <c r="D14" s="547"/>
      <c r="E14" s="547"/>
      <c r="F14" s="547"/>
      <c r="G14" s="547"/>
      <c r="H14" s="547"/>
      <c r="I14" s="547"/>
      <c r="J14" s="547"/>
      <c r="K14" s="547"/>
      <c r="L14" s="547"/>
      <c r="M14" s="548"/>
    </row>
    <row r="15" spans="2:17" ht="42.75" customHeight="1" x14ac:dyDescent="0.2">
      <c r="B15" s="545"/>
      <c r="C15" s="626" t="s">
        <v>762</v>
      </c>
      <c r="D15" s="626"/>
      <c r="E15" s="626"/>
      <c r="F15" s="626"/>
      <c r="G15" s="626"/>
      <c r="H15" s="626"/>
      <c r="I15" s="626"/>
      <c r="J15" s="626"/>
      <c r="K15" s="626"/>
      <c r="L15" s="626"/>
      <c r="M15" s="627"/>
    </row>
    <row r="16" spans="2:17" ht="14.25" x14ac:dyDescent="0.2">
      <c r="B16" s="545"/>
      <c r="C16" s="550"/>
      <c r="D16" s="547"/>
      <c r="E16" s="547"/>
      <c r="F16" s="547"/>
      <c r="G16" s="547"/>
      <c r="H16" s="547"/>
      <c r="I16" s="547"/>
      <c r="J16" s="547"/>
      <c r="K16" s="547"/>
      <c r="L16" s="547"/>
      <c r="M16" s="548"/>
    </row>
    <row r="17" spans="2:13" ht="35.25" customHeight="1" x14ac:dyDescent="0.2">
      <c r="B17" s="545"/>
      <c r="C17" s="626" t="s">
        <v>763</v>
      </c>
      <c r="D17" s="626"/>
      <c r="E17" s="626"/>
      <c r="F17" s="626"/>
      <c r="G17" s="626"/>
      <c r="H17" s="626"/>
      <c r="I17" s="626"/>
      <c r="J17" s="626"/>
      <c r="K17" s="626"/>
      <c r="L17" s="626"/>
      <c r="M17" s="627"/>
    </row>
    <row r="18" spans="2:13" ht="14.25" x14ac:dyDescent="0.2">
      <c r="B18" s="545"/>
      <c r="C18" s="550"/>
      <c r="D18" s="547"/>
      <c r="E18" s="547"/>
      <c r="F18" s="547"/>
      <c r="G18" s="547"/>
      <c r="H18" s="547"/>
      <c r="I18" s="547"/>
      <c r="J18" s="547"/>
      <c r="K18" s="547"/>
      <c r="L18" s="547"/>
      <c r="M18" s="548"/>
    </row>
    <row r="19" spans="2:13" ht="35.25" customHeight="1" x14ac:dyDescent="0.2">
      <c r="B19" s="545"/>
      <c r="C19" s="626" t="s">
        <v>764</v>
      </c>
      <c r="D19" s="626"/>
      <c r="E19" s="626"/>
      <c r="F19" s="626"/>
      <c r="G19" s="626"/>
      <c r="H19" s="626"/>
      <c r="I19" s="626"/>
      <c r="J19" s="626"/>
      <c r="K19" s="626"/>
      <c r="L19" s="626"/>
      <c r="M19" s="627"/>
    </row>
    <row r="20" spans="2:13" ht="69.75" customHeight="1" x14ac:dyDescent="0.2">
      <c r="B20" s="628" t="s">
        <v>767</v>
      </c>
      <c r="C20" s="629"/>
      <c r="D20" s="629"/>
      <c r="E20" s="629"/>
      <c r="F20" s="629"/>
      <c r="G20" s="629"/>
      <c r="H20" s="629"/>
      <c r="I20" s="629"/>
      <c r="J20" s="629"/>
      <c r="K20" s="629"/>
      <c r="L20" s="629"/>
      <c r="M20" s="630"/>
    </row>
    <row r="21" spans="2:13" ht="25.5" customHeight="1" x14ac:dyDescent="0.2">
      <c r="B21" s="617" t="s">
        <v>914</v>
      </c>
      <c r="C21" s="618"/>
      <c r="D21" s="618"/>
      <c r="E21" s="618"/>
      <c r="F21" s="618"/>
      <c r="G21" s="618"/>
      <c r="H21" s="618"/>
      <c r="I21" s="618"/>
      <c r="J21" s="618"/>
      <c r="K21" s="618"/>
      <c r="L21" s="618"/>
      <c r="M21" s="619"/>
    </row>
    <row r="22" spans="2:13" x14ac:dyDescent="0.2">
      <c r="B22" s="552"/>
      <c r="C22" s="325"/>
      <c r="D22" s="325"/>
      <c r="E22" s="325"/>
      <c r="F22" s="325"/>
      <c r="G22" s="325"/>
      <c r="H22" s="325"/>
      <c r="I22" s="325"/>
      <c r="J22" s="325"/>
      <c r="K22" s="325"/>
      <c r="L22" s="325"/>
      <c r="M22" s="551"/>
    </row>
    <row r="23" spans="2:13" x14ac:dyDescent="0.2">
      <c r="B23" s="620" t="s">
        <v>915</v>
      </c>
      <c r="C23" s="621"/>
      <c r="D23" s="621"/>
      <c r="E23" s="621"/>
      <c r="F23" s="621"/>
      <c r="G23" s="621"/>
      <c r="H23" s="621"/>
      <c r="I23" s="621"/>
      <c r="J23" s="621"/>
      <c r="K23" s="621"/>
      <c r="L23" s="621"/>
      <c r="M23" s="622"/>
    </row>
    <row r="24" spans="2:13" ht="38.25" customHeight="1" thickBot="1" x14ac:dyDescent="0.25">
      <c r="B24" s="614" t="s">
        <v>781</v>
      </c>
      <c r="C24" s="615"/>
      <c r="D24" s="615"/>
      <c r="E24" s="615"/>
      <c r="F24" s="615"/>
      <c r="G24" s="615"/>
      <c r="H24" s="615"/>
      <c r="I24" s="615"/>
      <c r="J24" s="615"/>
      <c r="K24" s="615"/>
      <c r="L24" s="615"/>
      <c r="M24" s="616"/>
    </row>
    <row r="25" spans="2:13" x14ac:dyDescent="0.2">
      <c r="B25" s="540"/>
    </row>
  </sheetData>
  <sheetProtection algorithmName="SHA-512" hashValue="l6KHJ6sGS89juZVi5OYNi87OYUskLUy69+FmG80/Rv5JodyrP6atwImZmHO030llZkaqhXvjjNVL91A6m+BLYw==" saltValue="R4UYc8xOuKIp+sr9/Lq4ag==" spinCount="100000" sheet="1" objects="1" scenarios="1"/>
  <mergeCells count="15">
    <mergeCell ref="B24:M24"/>
    <mergeCell ref="B4:M4"/>
    <mergeCell ref="B21:M21"/>
    <mergeCell ref="B23:M23"/>
    <mergeCell ref="B2:M2"/>
    <mergeCell ref="C13:M13"/>
    <mergeCell ref="C15:M15"/>
    <mergeCell ref="C17:M17"/>
    <mergeCell ref="C19:M19"/>
    <mergeCell ref="B20:M20"/>
    <mergeCell ref="C5:M5"/>
    <mergeCell ref="C7:M7"/>
    <mergeCell ref="C9:M9"/>
    <mergeCell ref="B6:M6"/>
    <mergeCell ref="B3:M3"/>
  </mergeCells>
  <pageMargins left="0.7" right="0.7" top="0.75" bottom="0.75" header="0.3" footer="0.3"/>
  <pageSetup scale="83" fitToHeight="0"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FF00"/>
    <pageSetUpPr fitToPage="1"/>
  </sheetPr>
  <dimension ref="A1:AZ431"/>
  <sheetViews>
    <sheetView tabSelected="1" zoomScale="96" zoomScaleNormal="96" workbookViewId="0">
      <selection activeCell="B13" sqref="B13"/>
    </sheetView>
  </sheetViews>
  <sheetFormatPr defaultColWidth="9.140625" defaultRowHeight="12.75" x14ac:dyDescent="0.2"/>
  <cols>
    <col min="1" max="1" width="3.140625" style="355" bestFit="1" customWidth="1"/>
    <col min="2" max="2" width="16.5703125" style="396" customWidth="1"/>
    <col min="3" max="3" width="44.7109375" style="408" hidden="1" customWidth="1"/>
    <col min="4" max="4" width="36" style="408" hidden="1" customWidth="1"/>
    <col min="5" max="5" width="30.5703125" style="355" customWidth="1"/>
    <col min="6" max="6" width="46.28515625" style="355" customWidth="1"/>
    <col min="7" max="7" width="25.28515625" style="355" customWidth="1"/>
    <col min="8" max="8" width="24" style="355" customWidth="1"/>
    <col min="9" max="9" width="0.42578125" style="355" customWidth="1"/>
    <col min="10" max="10" width="29.42578125" style="355" customWidth="1"/>
    <col min="11" max="11" width="21.7109375" style="355" customWidth="1"/>
    <col min="12" max="12" width="0.85546875" style="355" hidden="1" customWidth="1"/>
    <col min="13" max="13" width="13.28515625" style="355" customWidth="1"/>
    <col min="14" max="14" width="11.5703125" style="355" customWidth="1"/>
    <col min="15" max="15" width="16.5703125" style="355" customWidth="1"/>
    <col min="16" max="16" width="15.42578125" style="355" customWidth="1"/>
    <col min="17" max="17" width="14" style="355" customWidth="1"/>
    <col min="18" max="18" width="15.85546875" style="355" customWidth="1"/>
    <col min="19" max="19" width="20.5703125" style="408" customWidth="1"/>
    <col min="20" max="20" width="0.42578125" style="355" customWidth="1"/>
    <col min="21" max="25" width="12.7109375" style="355" hidden="1" customWidth="1"/>
    <col min="26" max="26" width="12.7109375" style="366" hidden="1" customWidth="1"/>
    <col min="27" max="27" width="22.42578125" style="366" hidden="1" customWidth="1"/>
    <col min="28" max="30" width="12.7109375" style="366" hidden="1" customWidth="1"/>
    <col min="31" max="31" width="12.7109375" style="367" customWidth="1"/>
    <col min="32" max="32" width="12.7109375" style="368" customWidth="1"/>
    <col min="33" max="16384" width="9.140625" style="355"/>
  </cols>
  <sheetData>
    <row r="1" spans="1:52" ht="15" customHeight="1" x14ac:dyDescent="0.2">
      <c r="A1" s="354"/>
      <c r="B1" s="355"/>
      <c r="C1" s="355"/>
      <c r="D1" s="356"/>
      <c r="E1" s="365"/>
      <c r="F1" s="561"/>
      <c r="G1" s="562"/>
      <c r="H1" s="563"/>
      <c r="I1" s="564"/>
      <c r="J1" s="377"/>
      <c r="K1" s="377"/>
      <c r="L1" s="564"/>
      <c r="M1" s="377"/>
      <c r="N1" s="564"/>
      <c r="O1" s="564"/>
      <c r="P1" s="564"/>
      <c r="Q1" s="564"/>
      <c r="R1" s="554"/>
      <c r="S1" s="554"/>
      <c r="T1" s="554"/>
      <c r="U1" s="397"/>
      <c r="V1" s="363"/>
      <c r="W1" s="364"/>
      <c r="X1" s="377"/>
      <c r="Y1" s="377"/>
      <c r="Z1" s="444"/>
      <c r="AA1" s="444"/>
      <c r="AB1" s="444"/>
      <c r="AC1" s="444"/>
      <c r="AD1" s="444"/>
      <c r="AE1" s="444"/>
      <c r="AF1" s="377"/>
    </row>
    <row r="2" spans="1:52" ht="25.5" customHeight="1" x14ac:dyDescent="0.4">
      <c r="B2" s="355"/>
      <c r="C2" s="355"/>
      <c r="D2" s="369"/>
      <c r="E2" s="365"/>
      <c r="F2" s="505" t="s">
        <v>912</v>
      </c>
      <c r="I2" s="518"/>
      <c r="J2" s="377"/>
      <c r="K2" s="518"/>
      <c r="L2" s="518"/>
      <c r="M2" s="518"/>
      <c r="N2" s="518"/>
      <c r="O2" s="518"/>
      <c r="P2" s="399"/>
      <c r="Q2" s="517"/>
      <c r="R2" s="518"/>
      <c r="S2" s="518"/>
      <c r="T2" s="518"/>
      <c r="U2" s="397"/>
      <c r="V2" s="375"/>
      <c r="W2" s="376"/>
      <c r="X2" s="377"/>
      <c r="Y2" s="377"/>
      <c r="Z2" s="444"/>
      <c r="AA2" s="444"/>
      <c r="AB2" s="444"/>
      <c r="AC2" s="444"/>
      <c r="AD2" s="444"/>
      <c r="AE2" s="444"/>
      <c r="AF2" s="377"/>
    </row>
    <row r="3" spans="1:52" ht="23.25" customHeight="1" thickBot="1" x14ac:dyDescent="0.35">
      <c r="B3" s="378"/>
      <c r="C3" s="378"/>
      <c r="D3" s="378"/>
      <c r="E3" s="380"/>
      <c r="F3" s="376"/>
      <c r="H3" s="380"/>
      <c r="I3" s="376"/>
      <c r="J3" s="376"/>
      <c r="K3" s="376"/>
      <c r="L3" s="490" t="s">
        <v>263</v>
      </c>
      <c r="M3" s="376"/>
      <c r="N3" s="376"/>
      <c r="O3" s="376"/>
      <c r="P3" s="376"/>
      <c r="Q3" s="376"/>
      <c r="R3" s="380"/>
      <c r="S3" s="555"/>
      <c r="T3" s="380"/>
      <c r="U3" s="380"/>
      <c r="V3" s="381" t="s">
        <v>413</v>
      </c>
      <c r="W3" s="376"/>
      <c r="X3" s="381" t="s">
        <v>260</v>
      </c>
      <c r="Y3" s="381" t="s">
        <v>524</v>
      </c>
      <c r="Z3" s="446" t="s">
        <v>253</v>
      </c>
      <c r="AA3" s="446" t="s">
        <v>518</v>
      </c>
      <c r="AB3" s="537" t="s">
        <v>261</v>
      </c>
      <c r="AC3" s="446" t="s">
        <v>259</v>
      </c>
      <c r="AD3" s="538" t="s">
        <v>252</v>
      </c>
      <c r="AE3" s="444"/>
      <c r="AF3" s="377"/>
    </row>
    <row r="4" spans="1:52" ht="21" customHeight="1" x14ac:dyDescent="0.2">
      <c r="B4" s="378"/>
      <c r="C4" s="378"/>
      <c r="D4" s="378"/>
      <c r="E4" s="380"/>
      <c r="G4" s="565"/>
      <c r="H4" s="566"/>
      <c r="I4" s="567" t="s">
        <v>780</v>
      </c>
      <c r="J4" s="568" t="s">
        <v>265</v>
      </c>
      <c r="K4" s="569"/>
      <c r="L4" s="569"/>
      <c r="M4" s="570"/>
      <c r="N4" s="568"/>
      <c r="O4" s="571"/>
      <c r="P4" s="572"/>
      <c r="Q4" s="376"/>
      <c r="R4" s="380"/>
      <c r="S4" s="380"/>
      <c r="T4" s="380"/>
      <c r="U4" s="380"/>
      <c r="V4" s="365"/>
      <c r="W4" s="376"/>
      <c r="X4" s="365"/>
      <c r="Y4" s="365"/>
      <c r="Z4" s="446"/>
      <c r="AA4" s="508"/>
      <c r="AB4" s="508"/>
      <c r="AC4" s="508"/>
      <c r="AD4" s="510"/>
      <c r="AE4" s="444"/>
      <c r="AF4" s="377"/>
    </row>
    <row r="5" spans="1:52" s="396" customFormat="1" ht="24.75" customHeight="1" thickBot="1" x14ac:dyDescent="0.4">
      <c r="A5" s="389"/>
      <c r="B5" s="390"/>
      <c r="C5" s="390"/>
      <c r="D5" s="376"/>
      <c r="E5" s="376"/>
      <c r="F5" s="376"/>
      <c r="G5" s="573" t="s">
        <v>670</v>
      </c>
      <c r="H5" s="574"/>
      <c r="I5" s="575"/>
      <c r="J5" s="576"/>
      <c r="K5" s="577"/>
      <c r="L5" s="577"/>
      <c r="M5" s="578"/>
      <c r="N5" s="574"/>
      <c r="O5" s="575"/>
      <c r="P5" s="579"/>
      <c r="Q5" s="376"/>
      <c r="R5" s="380"/>
      <c r="S5" s="380"/>
      <c r="T5" s="380"/>
      <c r="U5" s="380"/>
      <c r="V5" s="401" t="s">
        <v>414</v>
      </c>
      <c r="W5" s="377"/>
      <c r="X5" s="397" t="s">
        <v>229</v>
      </c>
      <c r="Y5" s="377" t="s">
        <v>526</v>
      </c>
      <c r="Z5" s="508" t="s">
        <v>248</v>
      </c>
      <c r="AA5" s="508" t="s">
        <v>674</v>
      </c>
      <c r="AB5" s="508" t="s">
        <v>246</v>
      </c>
      <c r="AC5" s="514" t="s">
        <v>753</v>
      </c>
      <c r="AD5" s="510">
        <v>44317</v>
      </c>
      <c r="AE5" s="508"/>
      <c r="AF5" s="397"/>
    </row>
    <row r="6" spans="1:52" ht="25.5" customHeight="1" x14ac:dyDescent="0.3">
      <c r="B6" s="397"/>
      <c r="C6" s="397"/>
      <c r="D6" s="398"/>
      <c r="E6" s="399"/>
      <c r="F6" s="486"/>
      <c r="G6" s="486"/>
      <c r="H6" s="486"/>
      <c r="I6" s="486"/>
      <c r="N6" s="486"/>
      <c r="O6" s="486"/>
      <c r="P6" s="486"/>
      <c r="Q6" s="486"/>
      <c r="R6" s="486"/>
      <c r="S6" s="486"/>
      <c r="T6" s="486"/>
      <c r="U6" s="365"/>
      <c r="V6" s="401" t="s">
        <v>416</v>
      </c>
      <c r="W6" s="377"/>
      <c r="X6" s="377" t="s">
        <v>220</v>
      </c>
      <c r="Y6" s="397" t="s">
        <v>527</v>
      </c>
      <c r="Z6" s="508" t="s">
        <v>179</v>
      </c>
      <c r="AA6" s="508" t="s">
        <v>681</v>
      </c>
      <c r="AB6" s="508" t="s">
        <v>239</v>
      </c>
      <c r="AC6" s="514" t="s">
        <v>754</v>
      </c>
      <c r="AD6" s="510">
        <v>44318</v>
      </c>
      <c r="AE6" s="508"/>
      <c r="AF6" s="511"/>
    </row>
    <row r="7" spans="1:52" ht="20.100000000000001" customHeight="1" x14ac:dyDescent="0.3">
      <c r="A7" s="404" t="s">
        <v>411</v>
      </c>
      <c r="B7" s="194" t="s">
        <v>412</v>
      </c>
      <c r="C7" s="652" t="s">
        <v>416</v>
      </c>
      <c r="D7" s="652"/>
      <c r="E7" s="652"/>
      <c r="F7" s="487"/>
      <c r="G7" s="397"/>
      <c r="J7" s="495" t="s">
        <v>768</v>
      </c>
      <c r="K7" s="407" t="s">
        <v>231</v>
      </c>
      <c r="N7" s="492"/>
      <c r="O7" s="492"/>
      <c r="P7" s="492"/>
      <c r="Q7" s="364"/>
      <c r="R7" s="364"/>
      <c r="S7" s="362"/>
      <c r="T7" s="365"/>
      <c r="U7" s="365"/>
      <c r="W7" s="377"/>
      <c r="X7" s="365" t="s">
        <v>513</v>
      </c>
      <c r="Y7" s="377" t="s">
        <v>528</v>
      </c>
      <c r="Z7" s="508" t="s">
        <v>176</v>
      </c>
      <c r="AA7" s="508" t="s">
        <v>230</v>
      </c>
      <c r="AB7" s="508"/>
      <c r="AC7" s="514" t="s">
        <v>755</v>
      </c>
      <c r="AD7" s="510">
        <v>44319</v>
      </c>
      <c r="AE7" s="508"/>
      <c r="AF7" s="511"/>
    </row>
    <row r="8" spans="1:52" ht="20.100000000000001" customHeight="1" x14ac:dyDescent="0.3">
      <c r="A8" s="506" t="s">
        <v>498</v>
      </c>
      <c r="B8" s="507" t="s">
        <v>525</v>
      </c>
      <c r="C8" s="653" t="str">
        <f>IF(C7="IFR", "BAR01", IF(C7="Tax Levy", "BAR01", IF(C7="Non Tax-Levy", "BAR55", " ")))</f>
        <v>BAR01</v>
      </c>
      <c r="D8" s="653"/>
      <c r="E8" s="653"/>
      <c r="F8" s="488"/>
      <c r="G8" s="397"/>
      <c r="H8" s="365"/>
      <c r="I8" s="365"/>
      <c r="J8" s="496" t="s">
        <v>773</v>
      </c>
      <c r="K8" s="410"/>
      <c r="L8" s="365"/>
      <c r="M8" s="493"/>
      <c r="N8" s="492"/>
      <c r="O8" s="492"/>
      <c r="P8" s="492"/>
      <c r="Q8" s="494"/>
      <c r="R8" s="494"/>
      <c r="S8" s="362"/>
      <c r="T8" s="365" t="s">
        <v>519</v>
      </c>
      <c r="U8" s="365"/>
      <c r="V8" s="401" t="s">
        <v>415</v>
      </c>
      <c r="W8" s="377"/>
      <c r="X8" s="377" t="s">
        <v>487</v>
      </c>
      <c r="Y8" s="377"/>
      <c r="Z8" s="508" t="s">
        <v>222</v>
      </c>
      <c r="AA8" s="508" t="s">
        <v>676</v>
      </c>
      <c r="AB8" s="508"/>
      <c r="AC8" s="509"/>
      <c r="AD8" s="510">
        <v>44320</v>
      </c>
      <c r="AE8" s="508"/>
      <c r="AF8" s="511"/>
      <c r="AG8" s="365"/>
      <c r="AH8" s="365"/>
      <c r="AI8" s="365"/>
      <c r="AJ8" s="365"/>
      <c r="AK8" s="365"/>
      <c r="AL8" s="365"/>
      <c r="AM8" s="365"/>
      <c r="AN8" s="365"/>
      <c r="AO8" s="365"/>
      <c r="AP8" s="365"/>
      <c r="AQ8" s="365"/>
      <c r="AR8" s="365"/>
      <c r="AS8" s="365"/>
      <c r="AT8" s="365"/>
      <c r="AU8" s="365"/>
      <c r="AV8" s="365"/>
      <c r="AW8" s="365"/>
      <c r="AX8" s="365"/>
      <c r="AY8" s="365"/>
      <c r="AZ8" s="365"/>
    </row>
    <row r="9" spans="1:52" ht="24" customHeight="1" x14ac:dyDescent="0.35">
      <c r="A9" s="506" t="s">
        <v>499</v>
      </c>
      <c r="B9" s="507" t="s">
        <v>497</v>
      </c>
      <c r="C9" s="654" t="s">
        <v>220</v>
      </c>
      <c r="D9" s="654"/>
      <c r="E9" s="654"/>
      <c r="F9" s="413"/>
      <c r="G9" s="397"/>
      <c r="H9" s="365"/>
      <c r="I9" s="365"/>
      <c r="L9" s="512"/>
      <c r="M9" s="493"/>
      <c r="N9" s="492"/>
      <c r="O9" s="492"/>
      <c r="P9" s="492"/>
      <c r="Q9" s="365"/>
      <c r="R9" s="365"/>
      <c r="S9" s="362"/>
      <c r="T9" s="365"/>
      <c r="U9" s="365"/>
      <c r="V9" s="414"/>
      <c r="W9" s="365"/>
      <c r="X9" s="377" t="s">
        <v>512</v>
      </c>
      <c r="Y9" s="377"/>
      <c r="Z9" s="513" t="s">
        <v>116</v>
      </c>
      <c r="AA9" s="508" t="s">
        <v>682</v>
      </c>
      <c r="AB9" s="508"/>
      <c r="AC9" s="514"/>
      <c r="AD9" s="510">
        <v>44321</v>
      </c>
      <c r="AE9" s="508"/>
      <c r="AF9" s="511"/>
      <c r="AG9" s="365"/>
      <c r="AH9" s="365"/>
      <c r="AI9" s="365"/>
      <c r="AJ9" s="365"/>
      <c r="AK9" s="365"/>
      <c r="AL9" s="365"/>
      <c r="AM9" s="365"/>
      <c r="AN9" s="365"/>
      <c r="AO9" s="365"/>
      <c r="AP9" s="365"/>
      <c r="AQ9" s="365"/>
      <c r="AR9" s="365"/>
      <c r="AS9" s="365"/>
      <c r="AT9" s="365"/>
      <c r="AU9" s="365"/>
      <c r="AV9" s="365"/>
      <c r="AW9" s="365"/>
      <c r="AX9" s="365"/>
      <c r="AY9" s="365"/>
      <c r="AZ9" s="365"/>
    </row>
    <row r="10" spans="1:52" ht="19.5" customHeight="1" x14ac:dyDescent="0.3">
      <c r="A10" s="506" t="s">
        <v>529</v>
      </c>
      <c r="B10" s="507" t="s">
        <v>516</v>
      </c>
      <c r="C10" s="654" t="s">
        <v>219</v>
      </c>
      <c r="D10" s="654"/>
      <c r="E10" s="654"/>
      <c r="F10" s="487"/>
      <c r="G10" s="492"/>
      <c r="H10" s="492"/>
      <c r="I10" s="492"/>
      <c r="J10" s="492"/>
      <c r="K10" s="492"/>
      <c r="L10" s="492"/>
      <c r="M10" s="492"/>
      <c r="N10" s="492"/>
      <c r="O10" s="492"/>
      <c r="P10" s="492"/>
      <c r="Q10" s="365"/>
      <c r="R10" s="365"/>
      <c r="S10" s="515"/>
      <c r="T10" s="492"/>
      <c r="U10" s="492"/>
      <c r="V10" s="401"/>
      <c r="W10" s="365"/>
      <c r="X10" s="365"/>
      <c r="Y10" s="365"/>
      <c r="Z10" s="508" t="s">
        <v>112</v>
      </c>
      <c r="AA10" s="509"/>
      <c r="AB10" s="508"/>
      <c r="AC10" s="514"/>
      <c r="AD10" s="510">
        <v>44322</v>
      </c>
      <c r="AE10" s="444"/>
      <c r="AF10" s="511"/>
      <c r="AG10" s="365"/>
      <c r="AH10" s="365"/>
      <c r="AI10" s="365"/>
      <c r="AJ10" s="365"/>
      <c r="AK10" s="365"/>
      <c r="AL10" s="365"/>
      <c r="AM10" s="365"/>
      <c r="AN10" s="365"/>
      <c r="AO10" s="365"/>
      <c r="AP10" s="365"/>
      <c r="AQ10" s="365"/>
      <c r="AR10" s="365"/>
      <c r="AS10" s="365"/>
      <c r="AT10" s="365"/>
      <c r="AU10" s="365"/>
      <c r="AV10" s="365"/>
      <c r="AW10" s="365"/>
      <c r="AX10" s="365"/>
      <c r="AY10" s="365"/>
      <c r="AZ10" s="365"/>
    </row>
    <row r="11" spans="1:52" s="411" customFormat="1" ht="15" customHeight="1" x14ac:dyDescent="0.3">
      <c r="A11" s="516"/>
      <c r="B11" s="517"/>
      <c r="C11" s="517"/>
      <c r="D11" s="517"/>
      <c r="E11" s="517"/>
      <c r="F11" s="518"/>
      <c r="G11" s="493"/>
      <c r="H11" s="493"/>
      <c r="I11" s="493"/>
      <c r="J11" s="493"/>
      <c r="K11" s="493"/>
      <c r="L11" s="493"/>
      <c r="M11" s="493"/>
      <c r="N11" s="493"/>
      <c r="O11" s="493"/>
      <c r="P11" s="493"/>
      <c r="Q11" s="519"/>
      <c r="R11" s="493"/>
      <c r="S11" s="520"/>
      <c r="T11" s="493"/>
      <c r="U11" s="492"/>
      <c r="V11" s="401"/>
      <c r="W11" s="365"/>
      <c r="X11" s="493"/>
      <c r="Y11" s="493"/>
      <c r="Z11" s="508" t="s">
        <v>90</v>
      </c>
      <c r="AA11" s="508"/>
      <c r="AB11" s="508"/>
      <c r="AC11" s="514"/>
      <c r="AD11" s="510">
        <v>44323</v>
      </c>
      <c r="AE11" s="444"/>
      <c r="AF11" s="511"/>
      <c r="AG11" s="493"/>
      <c r="AH11" s="493"/>
      <c r="AI11" s="493"/>
      <c r="AJ11" s="493"/>
      <c r="AK11" s="493"/>
      <c r="AL11" s="493"/>
      <c r="AM11" s="493"/>
      <c r="AN11" s="493"/>
      <c r="AO11" s="493"/>
      <c r="AP11" s="493"/>
      <c r="AQ11" s="493"/>
      <c r="AR11" s="493"/>
      <c r="AS11" s="493"/>
      <c r="AT11" s="493"/>
      <c r="AU11" s="493"/>
      <c r="AV11" s="493"/>
      <c r="AW11" s="493"/>
      <c r="AX11" s="493"/>
      <c r="AY11" s="493"/>
      <c r="AZ11" s="493"/>
    </row>
    <row r="12" spans="1:52" s="411" customFormat="1" ht="39.75" customHeight="1" x14ac:dyDescent="0.3">
      <c r="A12" s="493"/>
      <c r="B12" s="424" t="s">
        <v>677</v>
      </c>
      <c r="C12" s="425"/>
      <c r="D12" s="426"/>
      <c r="E12" s="478" t="s">
        <v>531</v>
      </c>
      <c r="F12" s="427" t="s">
        <v>667</v>
      </c>
      <c r="G12" s="553" t="s">
        <v>774</v>
      </c>
      <c r="H12" s="650" t="s">
        <v>534</v>
      </c>
      <c r="I12" s="651"/>
      <c r="J12" s="428" t="s">
        <v>197</v>
      </c>
      <c r="K12" s="648" t="s">
        <v>204</v>
      </c>
      <c r="L12" s="649"/>
      <c r="M12" s="557" t="s">
        <v>503</v>
      </c>
      <c r="N12" s="558" t="s">
        <v>504</v>
      </c>
      <c r="O12" s="557" t="s">
        <v>505</v>
      </c>
      <c r="P12" s="558" t="s">
        <v>678</v>
      </c>
      <c r="Q12" s="557" t="s">
        <v>507</v>
      </c>
      <c r="R12" s="558" t="s">
        <v>508</v>
      </c>
      <c r="S12" s="493"/>
      <c r="T12" s="493"/>
      <c r="U12" s="492"/>
      <c r="V12" s="401"/>
      <c r="W12" s="365"/>
      <c r="X12" s="493"/>
      <c r="Y12" s="493"/>
      <c r="Z12" s="508" t="s">
        <v>79</v>
      </c>
      <c r="AA12" s="508"/>
      <c r="AB12" s="508"/>
      <c r="AC12" s="508"/>
      <c r="AD12" s="510">
        <v>44324</v>
      </c>
      <c r="AE12" s="444"/>
      <c r="AF12" s="511"/>
      <c r="AG12" s="493"/>
      <c r="AH12" s="493"/>
      <c r="AI12" s="493"/>
      <c r="AJ12" s="493"/>
      <c r="AK12" s="493"/>
      <c r="AL12" s="493"/>
      <c r="AM12" s="493"/>
      <c r="AN12" s="493"/>
      <c r="AO12" s="493"/>
      <c r="AP12" s="493"/>
      <c r="AQ12" s="493"/>
      <c r="AR12" s="493"/>
      <c r="AS12" s="493"/>
      <c r="AT12" s="493"/>
      <c r="AU12" s="493"/>
      <c r="AV12" s="493"/>
      <c r="AW12" s="493"/>
      <c r="AX12" s="493"/>
      <c r="AY12" s="493"/>
      <c r="AZ12" s="493"/>
    </row>
    <row r="13" spans="1:52" ht="24.75" customHeight="1" x14ac:dyDescent="0.3">
      <c r="A13" s="365">
        <v>1</v>
      </c>
      <c r="B13" s="521"/>
      <c r="C13" s="522"/>
      <c r="D13" s="520"/>
      <c r="E13" s="523"/>
      <c r="F13" s="559"/>
      <c r="G13" s="524"/>
      <c r="H13" s="641" t="s">
        <v>165</v>
      </c>
      <c r="I13" s="642"/>
      <c r="J13" s="539"/>
      <c r="K13" s="643" t="str">
        <f>IFERROR(IF($C$7=" ","−−−−−−−►", VLOOKUP(E13,Chartfields!C:G,5,FALSE)), "−−−−−−−►")</f>
        <v>−−−−−−−►</v>
      </c>
      <c r="L13" s="644"/>
      <c r="M13" s="481" t="str">
        <f>IFERROR(IF(OR(K13="", E13=""), "−−−−−−−►", IF(LEFT(F13, 19)="Program: Tutor Corp", 30040,IF(OR(P13=114, P13=116, P13=100, P13=102), 99999,IF(AND(K13=65040, LEFT(F13,11) ="Funding Src"), 40300,IF(Q13=3017, 99999, IF(AND(F13="", $C$7="Tax Levy"), 99999,IF($C$7="Tax Levy",VLOOKUP(F13,'Tax Levy'!$G$4:$H$11,2,FALSE),"−−−−−−−►"))))))), "−−−−−−−►")</f>
        <v>−−−−−−−►</v>
      </c>
      <c r="N13" s="482" t="str">
        <f>IFERROR(IF($C$7=" ","−−−−−−−►",VLOOKUP(K13,Chartfields!J:L,3,FALSE)),"−−−−−−−►")</f>
        <v>−−−−−−−►</v>
      </c>
      <c r="O13" s="482" t="str">
        <f>IFERROR( IF(AND(M13=40300, K13=65040), VLOOKUP(M13,'Budget Tree updated'!$Q:$S,3,FALSE), IF(LEFT(F13,15)="Program: CARES", 802109,IF($C$7=" ", "−−−−−−−►",VLOOKUP(M13,Chartfields!Q:S,3,FALSE)))), "−−−−−−−►")</f>
        <v>−−−−−−−►</v>
      </c>
      <c r="P13" s="482" t="str">
        <f>IFERROR(IF(LEFT(F13, 4)="Spec", VLOOKUP(F13,'Tax Levy'!G5:H23,2,FALSE), IF(F13="Program: Tutor Corp-30040", 100, IF($C$7=" ","−−−−−−−►", VLOOKUP(K13,Chartfields!H:U,14,FALSE)))), "−−−−−−−►")</f>
        <v>−−−−−−−►</v>
      </c>
      <c r="Q13" s="482" t="str">
        <f>IFERROR(IF(LEFT(F13, 4)="Oper", VLOOKUP(F13,'Tax Levy'!G4:H22,2,FALSE), IF($C$7="","−−−−−−−►", VLOOKUP(K13,Chartfields!H:O,8,FALSE ))), "−−−−−−−►")</f>
        <v>−−−−−−−►</v>
      </c>
      <c r="R13" s="482" t="str">
        <f>IFERROR(IF(OR($C$7="",B13=""), "−−−−−−−►", 10), "−−−−−−−►")</f>
        <v>−−−−−−−►</v>
      </c>
      <c r="S13" s="362"/>
      <c r="T13" s="365"/>
      <c r="U13" s="492"/>
      <c r="V13" s="412"/>
      <c r="W13" s="365"/>
      <c r="X13" s="365"/>
      <c r="Y13" s="365"/>
      <c r="Z13" s="508" t="s">
        <v>61</v>
      </c>
      <c r="AA13" s="508"/>
      <c r="AB13" s="508"/>
      <c r="AC13" s="508"/>
      <c r="AD13" s="510">
        <v>44325</v>
      </c>
      <c r="AE13" s="444"/>
      <c r="AF13" s="511"/>
      <c r="AG13" s="365"/>
      <c r="AH13" s="365"/>
      <c r="AI13" s="365"/>
      <c r="AJ13" s="365"/>
      <c r="AK13" s="365"/>
      <c r="AL13" s="365"/>
      <c r="AM13" s="365"/>
      <c r="AN13" s="365"/>
      <c r="AO13" s="365"/>
      <c r="AP13" s="365"/>
      <c r="AQ13" s="365"/>
      <c r="AR13" s="365"/>
      <c r="AS13" s="365"/>
      <c r="AT13" s="365"/>
      <c r="AU13" s="365"/>
      <c r="AV13" s="365"/>
      <c r="AW13" s="365"/>
      <c r="AX13" s="365"/>
      <c r="AY13" s="365"/>
      <c r="AZ13" s="365"/>
    </row>
    <row r="14" spans="1:52" ht="24.75" customHeight="1" x14ac:dyDescent="0.3">
      <c r="A14" s="365">
        <v>2</v>
      </c>
      <c r="B14" s="521"/>
      <c r="C14" s="522"/>
      <c r="D14" s="520"/>
      <c r="E14" s="523"/>
      <c r="F14" s="559"/>
      <c r="G14" s="524"/>
      <c r="H14" s="641" t="s">
        <v>165</v>
      </c>
      <c r="I14" s="642"/>
      <c r="J14" s="539"/>
      <c r="K14" s="643" t="str">
        <f>IFERROR(IF($C$7=" ","−−−−−−−►", VLOOKUP(E14,Chartfields!C:G,5,FALSE)), "−−−−−−−►")</f>
        <v>−−−−−−−►</v>
      </c>
      <c r="L14" s="644"/>
      <c r="M14" s="481" t="str">
        <f>IFERROR(IF(OR(K14="", E14=""), "−−−−−−−►", IF(LEFT(F14, 19)="Program: Tutor Corp", 30040,IF(OR(P14=114, P14=116, P14=100, P14=102), 99999,IF(AND(K14=65040, LEFT(F14,11) ="Funding Src"), 40300,IF(Q14=3017, 99999, IF(AND(F14="", $C$7="Tax Levy"), 99999,IF($C$7="Tax Levy",VLOOKUP(F14,'Tax Levy'!$G$4:$H$11,2,FALSE),"−−−−−−−►"))))))), "−−−−−−−►")</f>
        <v>−−−−−−−►</v>
      </c>
      <c r="N14" s="482" t="str">
        <f>IFERROR(IF($C$7=" ","−−−−−−−►",VLOOKUP(K14,Chartfields!J:L,3,FALSE)),"−−−−−−−►")</f>
        <v>−−−−−−−►</v>
      </c>
      <c r="O14" s="482" t="str">
        <f>IFERROR( IF(AND(M14=40300, K14=65040), VLOOKUP(M14,'Budget Tree updated'!$Q:$S,3,FALSE), IF(LEFT(F14,15)="Program: CARES", 802109,IF($C$7=" ", "−−−−−−−►",VLOOKUP(M14,Chartfields!Q:S,3,FALSE)))), "−−−−−−−►")</f>
        <v>−−−−−−−►</v>
      </c>
      <c r="P14" s="482" t="str">
        <f>IFERROR(IF(LEFT(F14, 4)="Spec", VLOOKUP(F14,'Tax Levy'!G6:H24,2,FALSE), IF(F14="Program: Tutor Corp-30040", 100, IF($C$7=" ","−−−−−−−►", VLOOKUP(K14,Chartfields!H:U,14,FALSE)))), "−−−−−−−►")</f>
        <v>−−−−−−−►</v>
      </c>
      <c r="Q14" s="482" t="str">
        <f>IFERROR(IF(LEFT(F14, 4)="Oper", VLOOKUP(F14,'Tax Levy'!G5:H23,2,FALSE), IF($C$7="","−−−−−−−►", VLOOKUP(K14,Chartfields!H:O,8,FALSE ))), "−−−−−−−►")</f>
        <v>−−−−−−−►</v>
      </c>
      <c r="R14" s="482" t="str">
        <f t="shared" ref="R14:R20" si="0">IFERROR(IF(OR($C$7="",B14=""), "−−−−−−−►", 10), "−−−−−−−►")</f>
        <v>−−−−−−−►</v>
      </c>
      <c r="S14" s="362"/>
      <c r="T14" s="365"/>
      <c r="U14" s="525"/>
      <c r="V14" s="434"/>
      <c r="W14" s="365"/>
      <c r="X14" s="365"/>
      <c r="Y14" s="365"/>
      <c r="Z14" s="508" t="s">
        <v>35</v>
      </c>
      <c r="AA14" s="508" t="s">
        <v>490</v>
      </c>
      <c r="AB14" s="508"/>
      <c r="AC14" s="508"/>
      <c r="AD14" s="510">
        <v>44326</v>
      </c>
      <c r="AE14" s="444"/>
      <c r="AF14" s="511"/>
      <c r="AG14" s="365"/>
      <c r="AH14" s="365"/>
      <c r="AI14" s="365"/>
      <c r="AJ14" s="365"/>
      <c r="AK14" s="365"/>
      <c r="AL14" s="365"/>
      <c r="AM14" s="365"/>
      <c r="AN14" s="365"/>
      <c r="AO14" s="365"/>
      <c r="AP14" s="365"/>
      <c r="AQ14" s="365"/>
      <c r="AR14" s="365"/>
      <c r="AS14" s="365"/>
      <c r="AT14" s="365"/>
      <c r="AU14" s="365"/>
      <c r="AV14" s="365"/>
      <c r="AW14" s="365"/>
      <c r="AX14" s="365"/>
      <c r="AY14" s="365"/>
      <c r="AZ14" s="365"/>
    </row>
    <row r="15" spans="1:52" ht="24" customHeight="1" x14ac:dyDescent="0.3">
      <c r="A15" s="365">
        <v>3</v>
      </c>
      <c r="B15" s="521"/>
      <c r="C15" s="522"/>
      <c r="D15" s="520"/>
      <c r="E15" s="523"/>
      <c r="F15" s="559"/>
      <c r="G15" s="524"/>
      <c r="H15" s="641" t="s">
        <v>165</v>
      </c>
      <c r="I15" s="642"/>
      <c r="J15" s="539"/>
      <c r="K15" s="643" t="str">
        <f>IFERROR(IF($C$7=" ","−−−−−−−►", VLOOKUP(E15,Chartfields!C:G,5,FALSE)), "−−−−−−−►")</f>
        <v>−−−−−−−►</v>
      </c>
      <c r="L15" s="644"/>
      <c r="M15" s="481" t="str">
        <f>IFERROR(IF(OR(K15="", E15=""), "−−−−−−−►", IF(LEFT(F15, 19)="Program: Tutor Corp", 30040,IF(OR(P15=114, P15=116, P15=100, P15=102), 99999,IF(AND(K15=65040, LEFT(F15,11) ="Funding Src"), 40300,IF(Q15=3017, 99999, IF(AND(F15="", $C$7="Tax Levy"), 99999,IF($C$7="Tax Levy",VLOOKUP(F15,'Tax Levy'!$G$4:$H$11,2,FALSE),"−−−−−−−►"))))))), "−−−−−−−►")</f>
        <v>−−−−−−−►</v>
      </c>
      <c r="N15" s="482" t="str">
        <f>IFERROR(IF($C$7=" ","−−−−−−−►",VLOOKUP(K15,Chartfields!J:L,3,FALSE)),"−−−−−−−►")</f>
        <v>−−−−−−−►</v>
      </c>
      <c r="O15" s="482" t="str">
        <f>IFERROR( IF(AND(M15=40300, K15=65040), VLOOKUP(M15,'Budget Tree updated'!$Q:$S,3,FALSE), IF(LEFT(F15,15)="Program: CARES", 802109,IF($C$7=" ", "−−−−−−−►",VLOOKUP(M15,Chartfields!Q:S,3,FALSE)))), "−−−−−−−►")</f>
        <v>−−−−−−−►</v>
      </c>
      <c r="P15" s="482" t="str">
        <f>IFERROR(IF(LEFT(F15, 4)="Spec", VLOOKUP(F15,'Tax Levy'!G7:H25,2,FALSE), IF(F15="Program: Tutor Corp-30040", 100, IF($C$7=" ","−−−−−−−►", VLOOKUP(K15,Chartfields!H:U,14,FALSE)))), "−−−−−−−►")</f>
        <v>−−−−−−−►</v>
      </c>
      <c r="Q15" s="482" t="str">
        <f>IFERROR(IF(LEFT(F15, 4)="Oper", VLOOKUP(F15,'Tax Levy'!G6:H24,2,FALSE), IF($C$7="","−−−−−−−►", VLOOKUP(K15,Chartfields!H:O,8,FALSE ))), "−−−−−−−►")</f>
        <v>−−−−−−−►</v>
      </c>
      <c r="R15" s="482" t="str">
        <f t="shared" si="0"/>
        <v>−−−−−−−►</v>
      </c>
      <c r="S15" s="362"/>
      <c r="T15" s="365"/>
      <c r="U15" s="525"/>
      <c r="V15" s="434"/>
      <c r="W15" s="493"/>
      <c r="X15" s="365"/>
      <c r="Y15" s="365"/>
      <c r="Z15" s="508" t="s">
        <v>0</v>
      </c>
      <c r="AA15" s="508"/>
      <c r="AB15" s="508"/>
      <c r="AC15" s="508"/>
      <c r="AD15" s="510">
        <v>44327</v>
      </c>
      <c r="AE15" s="444"/>
      <c r="AF15" s="511"/>
      <c r="AG15" s="365"/>
      <c r="AH15" s="365"/>
      <c r="AI15" s="365"/>
      <c r="AJ15" s="365"/>
      <c r="AK15" s="365"/>
      <c r="AL15" s="365"/>
      <c r="AM15" s="365"/>
      <c r="AN15" s="365"/>
      <c r="AO15" s="365"/>
      <c r="AP15" s="365"/>
      <c r="AQ15" s="365"/>
      <c r="AR15" s="365"/>
      <c r="AS15" s="365"/>
      <c r="AT15" s="365"/>
      <c r="AU15" s="365"/>
      <c r="AV15" s="365"/>
      <c r="AW15" s="365"/>
      <c r="AX15" s="365"/>
      <c r="AY15" s="365"/>
      <c r="AZ15" s="365"/>
    </row>
    <row r="16" spans="1:52" ht="24.75" customHeight="1" x14ac:dyDescent="0.3">
      <c r="A16" s="365">
        <v>4</v>
      </c>
      <c r="B16" s="521"/>
      <c r="C16" s="522"/>
      <c r="D16" s="520"/>
      <c r="E16" s="523"/>
      <c r="F16" s="559"/>
      <c r="G16" s="524"/>
      <c r="H16" s="641" t="s">
        <v>165</v>
      </c>
      <c r="I16" s="642"/>
      <c r="J16" s="539"/>
      <c r="K16" s="643" t="str">
        <f>IFERROR(IF($C$7=" ","−−−−−−−►", VLOOKUP(E16,Chartfields!C:G,5,FALSE)), "−−−−−−−►")</f>
        <v>−−−−−−−►</v>
      </c>
      <c r="L16" s="644"/>
      <c r="M16" s="481" t="str">
        <f>IFERROR(IF(OR(K16="", E16=""), "−−−−−−−►", IF(LEFT(F16, 19)="Program: Tutor Corp", 30040,IF(OR(P16=114, P16=116, P16=100, P16=102), 99999,IF(AND(K16=65040, LEFT(F16,11) ="Funding Src"), 40300,IF(Q16=3017, 99999, IF(AND(F16="", $C$7="Tax Levy"), 99999,IF($C$7="Tax Levy",VLOOKUP(F16,'Tax Levy'!$G$4:$H$11,2,FALSE),"−−−−−−−►"))))))), "−−−−−−−►")</f>
        <v>−−−−−−−►</v>
      </c>
      <c r="N16" s="482" t="str">
        <f>IFERROR(IF($C$7=" ","−−−−−−−►",VLOOKUP(K16,Chartfields!J:L,3,FALSE)),"−−−−−−−►")</f>
        <v>−−−−−−−►</v>
      </c>
      <c r="O16" s="482" t="str">
        <f>IFERROR( IF(AND(M16=40300, K16=65040), VLOOKUP(M16,'Budget Tree updated'!$Q:$S,3,FALSE), IF(LEFT(F16,15)="Program: CARES", 802109,IF($C$7=" ", "−−−−−−−►",VLOOKUP(M16,Chartfields!Q:S,3,FALSE)))), "−−−−−−−►")</f>
        <v>−−−−−−−►</v>
      </c>
      <c r="P16" s="482" t="str">
        <f>IFERROR(IF(LEFT(F16, 4)="Spec", VLOOKUP(F16,'Tax Levy'!G8:H26,2,FALSE), IF(F16="Program: Tutor Corp-30040", 100, IF($C$7=" ","−−−−−−−►", VLOOKUP(K16,Chartfields!H:U,14,FALSE)))), "−−−−−−−►")</f>
        <v>−−−−−−−►</v>
      </c>
      <c r="Q16" s="482" t="str">
        <f>IFERROR(IF(LEFT(F16, 4)="Oper", VLOOKUP(F16,'Tax Levy'!G7:H25,2,FALSE), IF($C$7="","−−−−−−−►", VLOOKUP(K16,Chartfields!H:O,8,FALSE ))), "−−−−−−−►")</f>
        <v>−−−−−−−►</v>
      </c>
      <c r="R16" s="482" t="str">
        <f t="shared" si="0"/>
        <v>−−−−−−−►</v>
      </c>
      <c r="S16" s="362"/>
      <c r="T16" s="365"/>
      <c r="U16" s="525"/>
      <c r="V16" s="434"/>
      <c r="W16" s="365"/>
      <c r="X16" s="365"/>
      <c r="Y16" s="365"/>
      <c r="Z16" s="508" t="s">
        <v>401</v>
      </c>
      <c r="AA16" s="508"/>
      <c r="AB16" s="508"/>
      <c r="AC16" s="508"/>
      <c r="AD16" s="510">
        <v>44328</v>
      </c>
      <c r="AE16" s="444"/>
      <c r="AF16" s="511"/>
      <c r="AG16" s="365"/>
      <c r="AH16" s="365"/>
      <c r="AI16" s="365"/>
      <c r="AJ16" s="365"/>
      <c r="AK16" s="365"/>
      <c r="AL16" s="365"/>
      <c r="AM16" s="365"/>
      <c r="AN16" s="365"/>
      <c r="AO16" s="365"/>
      <c r="AP16" s="365"/>
      <c r="AQ16" s="365"/>
      <c r="AR16" s="365"/>
      <c r="AS16" s="365"/>
      <c r="AT16" s="365"/>
      <c r="AU16" s="365"/>
      <c r="AV16" s="365"/>
      <c r="AW16" s="365"/>
      <c r="AX16" s="365"/>
      <c r="AY16" s="365"/>
      <c r="AZ16" s="365"/>
    </row>
    <row r="17" spans="1:52" ht="24" customHeight="1" x14ac:dyDescent="0.3">
      <c r="A17" s="365">
        <v>5</v>
      </c>
      <c r="B17" s="521"/>
      <c r="C17" s="522"/>
      <c r="D17" s="520"/>
      <c r="E17" s="523"/>
      <c r="F17" s="559"/>
      <c r="G17" s="524"/>
      <c r="H17" s="641" t="s">
        <v>165</v>
      </c>
      <c r="I17" s="642"/>
      <c r="J17" s="539"/>
      <c r="K17" s="643" t="str">
        <f>IFERROR(IF($C$7=" ","−−−−−−−►", VLOOKUP(E17,Chartfields!C:G,5,FALSE)), "−−−−−−−►")</f>
        <v>−−−−−−−►</v>
      </c>
      <c r="L17" s="644"/>
      <c r="M17" s="481" t="str">
        <f>IFERROR(IF(OR(K17="", E17=""), "−−−−−−−►", IF(LEFT(F17, 19)="Program: Tutor Corp", 30040,IF(OR(P17=114, P17=116, P17=100, P17=102), 99999,IF(AND(K17=65040, LEFT(F17,11) ="Funding Src"), 40300,IF(Q17=3017, 99999, IF(AND(F17="", $C$7="Tax Levy"), 99999,IF($C$7="Tax Levy",VLOOKUP(F17,'Tax Levy'!$G$4:$H$11,2,FALSE),"−−−−−−−►"))))))), "−−−−−−−►")</f>
        <v>−−−−−−−►</v>
      </c>
      <c r="N17" s="482" t="str">
        <f>IFERROR(IF($C$7=" ","−−−−−−−►",VLOOKUP(K17,Chartfields!J:L,3,FALSE)),"−−−−−−−►")</f>
        <v>−−−−−−−►</v>
      </c>
      <c r="O17" s="482" t="str">
        <f>IFERROR( IF(AND(M17=40300, K17=65040), VLOOKUP(M17,'Budget Tree updated'!$Q:$S,3,FALSE), IF(LEFT(F17,15)="Program: CARES", 802109,IF($C$7=" ", "−−−−−−−►",VLOOKUP(M17,Chartfields!Q:S,3,FALSE)))), "−−−−−−−►")</f>
        <v>−−−−−−−►</v>
      </c>
      <c r="P17" s="482" t="str">
        <f>IFERROR(IF(LEFT(F17, 4)="Spec", VLOOKUP(F17,'Tax Levy'!G9:H27,2,FALSE), IF(F17="Program: Tutor Corp-30040", 100, IF($C$7=" ","−−−−−−−►", VLOOKUP(K17,Chartfields!H:U,14,FALSE)))), "−−−−−−−►")</f>
        <v>−−−−−−−►</v>
      </c>
      <c r="Q17" s="482" t="str">
        <f>IFERROR(IF(LEFT(F17, 4)="Oper", VLOOKUP(F17,'Tax Levy'!G8:H26,2,FALSE), IF($C$7="","−−−−−−−►", VLOOKUP(K17,Chartfields!H:O,8,FALSE ))), "−−−−−−−►")</f>
        <v>−−−−−−−►</v>
      </c>
      <c r="R17" s="482" t="str">
        <f t="shared" si="0"/>
        <v>−−−−−−−►</v>
      </c>
      <c r="S17" s="362"/>
      <c r="T17" s="365"/>
      <c r="U17" s="525"/>
      <c r="V17" s="434"/>
      <c r="W17" s="365"/>
      <c r="X17" s="365"/>
      <c r="Y17" s="365"/>
      <c r="Z17" s="508"/>
      <c r="AA17" s="508"/>
      <c r="AB17" s="508"/>
      <c r="AC17" s="508"/>
      <c r="AD17" s="510">
        <v>44329</v>
      </c>
      <c r="AE17" s="444"/>
      <c r="AF17" s="511"/>
      <c r="AG17" s="365"/>
      <c r="AH17" s="365"/>
      <c r="AI17" s="365"/>
      <c r="AJ17" s="365"/>
      <c r="AK17" s="365"/>
      <c r="AL17" s="365"/>
      <c r="AM17" s="365"/>
      <c r="AN17" s="365"/>
      <c r="AO17" s="365"/>
      <c r="AP17" s="365"/>
      <c r="AQ17" s="365"/>
      <c r="AR17" s="365"/>
      <c r="AS17" s="365"/>
      <c r="AT17" s="365"/>
      <c r="AU17" s="365"/>
      <c r="AV17" s="365"/>
      <c r="AW17" s="365"/>
      <c r="AX17" s="365"/>
      <c r="AY17" s="365"/>
      <c r="AZ17" s="365"/>
    </row>
    <row r="18" spans="1:52" ht="23.25" customHeight="1" x14ac:dyDescent="0.3">
      <c r="A18" s="365">
        <v>6</v>
      </c>
      <c r="B18" s="521"/>
      <c r="C18" s="522"/>
      <c r="D18" s="520"/>
      <c r="E18" s="523"/>
      <c r="F18" s="559"/>
      <c r="G18" s="524"/>
      <c r="H18" s="641" t="s">
        <v>165</v>
      </c>
      <c r="I18" s="642"/>
      <c r="J18" s="539"/>
      <c r="K18" s="643" t="str">
        <f>IFERROR(IF($C$7=" ","−−−−−−−►", VLOOKUP(E18,Chartfields!C:G,5,FALSE)), "−−−−−−−►")</f>
        <v>−−−−−−−►</v>
      </c>
      <c r="L18" s="644"/>
      <c r="M18" s="481" t="str">
        <f>IFERROR(IF(OR(K18="", E18=""), "−−−−−−−►", IF(LEFT(F18, 19)="Program: Tutor Corp", 30040,IF(OR(P18=114, P18=116, P18=100, P18=102), 99999,IF(AND(K18=65040, LEFT(F18,11) ="Funding Src"), 40300,IF(Q18=3017, 99999, IF(AND(F18="", $C$7="Tax Levy"), 99999,IF($C$7="Tax Levy",VLOOKUP(F18,'Tax Levy'!$G$4:$H$11,2,FALSE),"−−−−−−−►"))))))), "−−−−−−−►")</f>
        <v>−−−−−−−►</v>
      </c>
      <c r="N18" s="482" t="str">
        <f>IFERROR(IF($C$7=" ","−−−−−−−►",VLOOKUP(K18,Chartfields!J:L,3,FALSE)),"−−−−−−−►")</f>
        <v>−−−−−−−►</v>
      </c>
      <c r="O18" s="482" t="str">
        <f>IFERROR( IF(AND(M18=40300, K18=65040), VLOOKUP(M18,'Budget Tree updated'!$Q:$S,3,FALSE), IF(LEFT(F18,15)="Program: CARES", 802109,IF($C$7=" ", "−−−−−−−►",VLOOKUP(M18,Chartfields!Q:S,3,FALSE)))), "−−−−−−−►")</f>
        <v>−−−−−−−►</v>
      </c>
      <c r="P18" s="482" t="str">
        <f>IFERROR(IF(LEFT(F18, 4)="Spec", VLOOKUP(F18,'Tax Levy'!G10:H28,2,FALSE), IF(F18="Program: Tutor Corp-30040", 100, IF($C$7=" ","−−−−−−−►", VLOOKUP(K18,Chartfields!H:U,14,FALSE)))), "−−−−−−−►")</f>
        <v>−−−−−−−►</v>
      </c>
      <c r="Q18" s="482" t="str">
        <f>IFERROR(IF(LEFT(F18, 4)="Oper", VLOOKUP(F18,'Tax Levy'!G9:H27,2,FALSE), IF($C$7="","−−−−−−−►", VLOOKUP(K18,Chartfields!H:O,8,FALSE ))), "−−−−−−−►")</f>
        <v>−−−−−−−►</v>
      </c>
      <c r="R18" s="482" t="str">
        <f t="shared" si="0"/>
        <v>−−−−−−−►</v>
      </c>
      <c r="S18" s="362"/>
      <c r="T18" s="365"/>
      <c r="U18" s="525"/>
      <c r="V18" s="412"/>
      <c r="W18" s="365"/>
      <c r="X18" s="365"/>
      <c r="Y18" s="365"/>
      <c r="Z18" s="508"/>
      <c r="AA18" s="508"/>
      <c r="AB18" s="508"/>
      <c r="AC18" s="508"/>
      <c r="AD18" s="510">
        <v>44330</v>
      </c>
      <c r="AE18" s="444"/>
      <c r="AF18" s="377"/>
      <c r="AG18" s="365"/>
      <c r="AH18" s="365"/>
      <c r="AI18" s="365"/>
      <c r="AJ18" s="365"/>
      <c r="AK18" s="365"/>
      <c r="AL18" s="365"/>
      <c r="AM18" s="365"/>
      <c r="AN18" s="365"/>
      <c r="AO18" s="365"/>
      <c r="AP18" s="365"/>
      <c r="AQ18" s="365"/>
      <c r="AR18" s="365"/>
      <c r="AS18" s="365"/>
      <c r="AT18" s="365"/>
      <c r="AU18" s="365"/>
      <c r="AV18" s="365"/>
      <c r="AW18" s="365"/>
      <c r="AX18" s="365"/>
      <c r="AY18" s="365"/>
      <c r="AZ18" s="365"/>
    </row>
    <row r="19" spans="1:52" ht="25.5" customHeight="1" x14ac:dyDescent="0.3">
      <c r="A19" s="365">
        <v>7</v>
      </c>
      <c r="B19" s="521"/>
      <c r="C19" s="522"/>
      <c r="D19" s="520"/>
      <c r="E19" s="523"/>
      <c r="F19" s="559"/>
      <c r="G19" s="524"/>
      <c r="H19" s="641" t="s">
        <v>165</v>
      </c>
      <c r="I19" s="642"/>
      <c r="J19" s="539"/>
      <c r="K19" s="643" t="str">
        <f>IFERROR(IF($C$7=" ","−−−−−−−►", VLOOKUP(E19,Chartfields!C:G,5,FALSE)), "−−−−−−−►")</f>
        <v>−−−−−−−►</v>
      </c>
      <c r="L19" s="644"/>
      <c r="M19" s="481" t="str">
        <f>IFERROR(IF(OR(K19="", E19=""), "−−−−−−−►", IF(LEFT(F19, 19)="Program: Tutor Corp", 30040,IF(OR(P19=114, P19=116, P19=100, P19=102), 99999,IF(AND(K19=65040, LEFT(F19,11) ="Funding Src"), 40300,IF(Q19=3017, 99999, IF(AND(F19="", $C$7="Tax Levy"), 99999,IF($C$7="Tax Levy",VLOOKUP(F19,'Tax Levy'!$G$4:$H$11,2,FALSE),"−−−−−−−►"))))))), "−−−−−−−►")</f>
        <v>−−−−−−−►</v>
      </c>
      <c r="N19" s="482" t="str">
        <f>IFERROR(IF($C$7=" ","−−−−−−−►",VLOOKUP(K19,Chartfields!J:L,3,FALSE)),"−−−−−−−►")</f>
        <v>−−−−−−−►</v>
      </c>
      <c r="O19" s="482" t="str">
        <f>IFERROR( IF(AND(M19=40300, K19=65040), VLOOKUP(M19,'Budget Tree updated'!$Q:$S,3,FALSE), IF(LEFT(F19,15)="Program: CARES", 802109,IF($C$7=" ", "−−−−−−−►",VLOOKUP(M19,Chartfields!Q:S,3,FALSE)))), "−−−−−−−►")</f>
        <v>−−−−−−−►</v>
      </c>
      <c r="P19" s="482" t="str">
        <f>IFERROR(IF(LEFT(F19, 4)="Spec", VLOOKUP(F19,'Tax Levy'!G11:H29,2,FALSE), IF(F19="Program: Tutor Corp-30040", 100, IF($C$7=" ","−−−−−−−►", VLOOKUP(K19,Chartfields!H:U,14,FALSE)))), "−−−−−−−►")</f>
        <v>−−−−−−−►</v>
      </c>
      <c r="Q19" s="482" t="str">
        <f>IFERROR(IF(LEFT(F19, 4)="Oper", VLOOKUP(F19,'Tax Levy'!G10:H28,2,FALSE), IF($C$7="","−−−−−−−►", VLOOKUP(K19,Chartfields!H:O,8,FALSE ))), "−−−−−−−►")</f>
        <v>−−−−−−−►</v>
      </c>
      <c r="R19" s="482" t="str">
        <f t="shared" si="0"/>
        <v>−−−−−−−►</v>
      </c>
      <c r="S19" s="362"/>
      <c r="T19" s="365"/>
      <c r="U19" s="525"/>
      <c r="V19" s="436"/>
      <c r="W19" s="365"/>
      <c r="X19" s="365"/>
      <c r="Y19" s="365"/>
      <c r="Z19" s="508"/>
      <c r="AA19" s="508"/>
      <c r="AB19" s="508"/>
      <c r="AC19" s="508"/>
      <c r="AD19" s="510">
        <v>44331</v>
      </c>
      <c r="AE19" s="444"/>
      <c r="AF19" s="377"/>
      <c r="AG19" s="365"/>
      <c r="AH19" s="365"/>
      <c r="AI19" s="365"/>
      <c r="AJ19" s="365"/>
      <c r="AK19" s="365"/>
      <c r="AL19" s="365"/>
      <c r="AM19" s="365"/>
      <c r="AN19" s="365"/>
      <c r="AO19" s="365"/>
      <c r="AP19" s="365"/>
      <c r="AQ19" s="365"/>
      <c r="AR19" s="365"/>
      <c r="AS19" s="365"/>
      <c r="AT19" s="365"/>
      <c r="AU19" s="365"/>
      <c r="AV19" s="365"/>
      <c r="AW19" s="365"/>
      <c r="AX19" s="365"/>
      <c r="AY19" s="365"/>
      <c r="AZ19" s="365"/>
    </row>
    <row r="20" spans="1:52" ht="25.5" customHeight="1" x14ac:dyDescent="0.3">
      <c r="A20" s="365">
        <v>8</v>
      </c>
      <c r="B20" s="521"/>
      <c r="C20" s="522"/>
      <c r="D20" s="520"/>
      <c r="E20" s="523"/>
      <c r="F20" s="559"/>
      <c r="G20" s="524"/>
      <c r="H20" s="641" t="s">
        <v>165</v>
      </c>
      <c r="I20" s="642"/>
      <c r="J20" s="539"/>
      <c r="K20" s="643" t="str">
        <f>IFERROR(IF($C$7=" ","−−−−−−−►", VLOOKUP(E20,Chartfields!C:G,5,FALSE)), "−−−−−−−►")</f>
        <v>−−−−−−−►</v>
      </c>
      <c r="L20" s="644"/>
      <c r="M20" s="481" t="str">
        <f>IFERROR(IF(OR(K20="", E20=""), "−−−−−−−►", IF(LEFT(F20, 19)="Program: Tutor Corp", 30040,IF(OR(P20=114, P20=116, P20=100, P20=102), 99999,IF(AND(K20=65040, LEFT(F20,11) ="Funding Src"), 40300,IF(Q20=3017, 99999, IF(AND(F20="", $C$7="Tax Levy"), 99999,IF($C$7="Tax Levy",VLOOKUP(F20,'Tax Levy'!$G$4:$H$11,2,FALSE),"−−−−−−−►"))))))), "−−−−−−−►")</f>
        <v>−−−−−−−►</v>
      </c>
      <c r="N20" s="482" t="str">
        <f>IFERROR(IF($C$7=" ","−−−−−−−►",VLOOKUP(K20,Chartfields!J:L,3,FALSE)),"−−−−−−−►")</f>
        <v>−−−−−−−►</v>
      </c>
      <c r="O20" s="482" t="str">
        <f>IFERROR( IF(AND(M20=40300, K20=65040), VLOOKUP(M20,'Budget Tree updated'!$Q:$S,3,FALSE), IF(LEFT(F20,15)="Program: CARES", 802109,IF($C$7=" ", "−−−−−−−►",VLOOKUP(M20,Chartfields!Q:S,3,FALSE)))), "−−−−−−−►")</f>
        <v>−−−−−−−►</v>
      </c>
      <c r="P20" s="482" t="str">
        <f>IFERROR(IF(LEFT(F20, 4)="Spec", VLOOKUP(F20,'Tax Levy'!G12:H30,2,FALSE), IF(F20="Program: Tutor Corp-30040", 100, IF($C$7=" ","−−−−−−−►", VLOOKUP(K20,Chartfields!H:U,14,FALSE)))), "−−−−−−−►")</f>
        <v>−−−−−−−►</v>
      </c>
      <c r="Q20" s="482" t="str">
        <f>IFERROR(IF(LEFT(F20, 4)="Oper", VLOOKUP(F20,'Tax Levy'!G11:H29,2,FALSE), IF($C$7="","−−−−−−−►", VLOOKUP(K20,Chartfields!H:O,8,FALSE ))), "−−−−−−−►")</f>
        <v>−−−−−−−►</v>
      </c>
      <c r="R20" s="482" t="str">
        <f t="shared" si="0"/>
        <v>−−−−−−−►</v>
      </c>
      <c r="S20" s="362"/>
      <c r="T20" s="365"/>
      <c r="U20" s="525"/>
      <c r="V20" s="436"/>
      <c r="W20" s="365"/>
      <c r="X20" s="365"/>
      <c r="Y20" s="365"/>
      <c r="Z20" s="508"/>
      <c r="AA20" s="508"/>
      <c r="AB20" s="508"/>
      <c r="AC20" s="514"/>
      <c r="AD20" s="510">
        <v>44332</v>
      </c>
      <c r="AE20" s="444"/>
      <c r="AF20" s="377"/>
      <c r="AG20" s="365"/>
      <c r="AH20" s="365"/>
      <c r="AI20" s="365"/>
      <c r="AJ20" s="365"/>
      <c r="AK20" s="365"/>
      <c r="AL20" s="365"/>
      <c r="AM20" s="365"/>
      <c r="AN20" s="365"/>
      <c r="AO20" s="365"/>
      <c r="AP20" s="365"/>
      <c r="AQ20" s="365"/>
      <c r="AR20" s="365"/>
      <c r="AS20" s="365"/>
      <c r="AT20" s="365"/>
      <c r="AU20" s="365"/>
      <c r="AV20" s="365"/>
      <c r="AW20" s="365"/>
      <c r="AX20" s="365"/>
      <c r="AY20" s="365"/>
      <c r="AZ20" s="365"/>
    </row>
    <row r="21" spans="1:52" x14ac:dyDescent="0.2">
      <c r="A21" s="365"/>
      <c r="B21" s="520"/>
      <c r="C21" s="520"/>
      <c r="D21" s="520"/>
      <c r="E21" s="520"/>
      <c r="F21" s="365"/>
      <c r="G21" s="365"/>
      <c r="H21" s="365"/>
      <c r="I21" s="365"/>
      <c r="J21" s="365"/>
      <c r="K21" s="526"/>
      <c r="L21" s="365"/>
      <c r="M21" s="362"/>
      <c r="N21" s="365"/>
      <c r="O21" s="365"/>
      <c r="P21" s="365"/>
      <c r="Q21" s="365"/>
      <c r="R21" s="365"/>
      <c r="S21" s="362"/>
      <c r="T21" s="365"/>
      <c r="U21" s="365"/>
      <c r="V21" s="414"/>
      <c r="W21" s="365"/>
      <c r="X21" s="365"/>
      <c r="Y21" s="365"/>
      <c r="Z21" s="508"/>
      <c r="AA21" s="508"/>
      <c r="AB21" s="508"/>
      <c r="AC21" s="508"/>
      <c r="AD21" s="510">
        <v>44333</v>
      </c>
      <c r="AE21" s="444"/>
      <c r="AF21" s="377"/>
      <c r="AG21" s="365"/>
      <c r="AH21" s="365"/>
      <c r="AI21" s="365"/>
      <c r="AJ21" s="365"/>
      <c r="AK21" s="365"/>
      <c r="AL21" s="365"/>
      <c r="AM21" s="365"/>
      <c r="AN21" s="365"/>
      <c r="AO21" s="365"/>
      <c r="AP21" s="365"/>
      <c r="AQ21" s="365"/>
      <c r="AR21" s="365"/>
      <c r="AS21" s="365"/>
      <c r="AT21" s="365"/>
      <c r="AU21" s="365"/>
      <c r="AV21" s="365"/>
      <c r="AW21" s="365"/>
      <c r="AX21" s="365"/>
      <c r="AY21" s="365"/>
      <c r="AZ21" s="365"/>
    </row>
    <row r="22" spans="1:52" ht="18.75" customHeight="1" x14ac:dyDescent="0.3">
      <c r="A22" s="365"/>
      <c r="B22" s="362"/>
      <c r="C22" s="362"/>
      <c r="D22" s="362"/>
      <c r="E22" s="365"/>
      <c r="F22" s="365"/>
      <c r="G22" s="527" t="s">
        <v>520</v>
      </c>
      <c r="H22" s="581">
        <f>SUM(H13:H20)</f>
        <v>0</v>
      </c>
      <c r="I22" s="365"/>
      <c r="J22" s="365"/>
      <c r="K22" s="365"/>
      <c r="L22" s="365"/>
      <c r="M22" s="362"/>
      <c r="N22" s="365"/>
      <c r="O22" s="365"/>
      <c r="P22" s="365"/>
      <c r="Q22" s="365"/>
      <c r="R22" s="365"/>
      <c r="S22" s="362"/>
      <c r="T22" s="365"/>
      <c r="U22" s="365"/>
      <c r="V22" s="397"/>
      <c r="W22" s="365"/>
      <c r="X22" s="365"/>
      <c r="Y22" s="365"/>
      <c r="Z22" s="508"/>
      <c r="AA22" s="509"/>
      <c r="AB22" s="508"/>
      <c r="AC22" s="508"/>
      <c r="AD22" s="510">
        <v>44334</v>
      </c>
      <c r="AE22" s="444"/>
      <c r="AF22" s="377"/>
      <c r="AG22" s="365"/>
      <c r="AH22" s="365"/>
      <c r="AI22" s="365"/>
      <c r="AJ22" s="365"/>
      <c r="AK22" s="365"/>
      <c r="AL22" s="365"/>
      <c r="AM22" s="365"/>
      <c r="AN22" s="365"/>
      <c r="AO22" s="365"/>
      <c r="AP22" s="365"/>
      <c r="AQ22" s="365"/>
      <c r="AR22" s="365"/>
      <c r="AS22" s="365"/>
      <c r="AT22" s="365"/>
      <c r="AU22" s="365"/>
      <c r="AV22" s="365"/>
      <c r="AW22" s="365"/>
      <c r="AX22" s="365"/>
      <c r="AY22" s="365"/>
      <c r="AZ22" s="365"/>
    </row>
    <row r="23" spans="1:52" s="396" customFormat="1" ht="23.25" customHeight="1" x14ac:dyDescent="0.2">
      <c r="A23" s="362"/>
      <c r="B23" s="646" t="s">
        <v>935</v>
      </c>
      <c r="C23" s="647"/>
      <c r="D23" s="647"/>
      <c r="E23" s="647"/>
      <c r="F23" s="362"/>
      <c r="G23" s="362"/>
      <c r="H23" s="362"/>
      <c r="I23" s="362"/>
      <c r="J23" s="362"/>
      <c r="K23" s="645" t="s">
        <v>772</v>
      </c>
      <c r="L23" s="645"/>
      <c r="M23" s="645"/>
      <c r="N23" s="645"/>
      <c r="O23" s="645"/>
      <c r="P23" s="645"/>
      <c r="Q23" s="645"/>
      <c r="R23" s="645"/>
      <c r="S23" s="362"/>
      <c r="T23" s="362"/>
      <c r="U23" s="362"/>
      <c r="V23" s="365"/>
      <c r="W23" s="362"/>
      <c r="X23" s="362"/>
      <c r="Y23" s="362"/>
      <c r="Z23" s="509"/>
      <c r="AA23" s="514"/>
      <c r="AB23" s="514"/>
      <c r="AC23" s="508"/>
      <c r="AD23" s="510">
        <v>44335</v>
      </c>
      <c r="AE23" s="444"/>
      <c r="AF23" s="377"/>
      <c r="AG23" s="362"/>
      <c r="AH23" s="362"/>
      <c r="AI23" s="362"/>
      <c r="AJ23" s="362"/>
      <c r="AK23" s="362"/>
      <c r="AL23" s="362"/>
      <c r="AM23" s="362"/>
      <c r="AN23" s="362"/>
      <c r="AO23" s="362"/>
      <c r="AP23" s="362"/>
      <c r="AQ23" s="362"/>
      <c r="AR23" s="362"/>
      <c r="AS23" s="362"/>
      <c r="AT23" s="362"/>
      <c r="AU23" s="362"/>
      <c r="AV23" s="362"/>
      <c r="AW23" s="362"/>
      <c r="AX23" s="362"/>
      <c r="AY23" s="362"/>
      <c r="AZ23" s="362"/>
    </row>
    <row r="24" spans="1:52" x14ac:dyDescent="0.2">
      <c r="A24" s="365"/>
      <c r="B24" s="362"/>
      <c r="C24" s="362"/>
      <c r="D24" s="362"/>
      <c r="E24" s="365"/>
      <c r="F24" s="365"/>
      <c r="G24" s="365"/>
      <c r="H24" s="365"/>
      <c r="I24" s="365"/>
      <c r="J24" s="365"/>
      <c r="K24" s="645"/>
      <c r="L24" s="645"/>
      <c r="M24" s="645"/>
      <c r="N24" s="645"/>
      <c r="O24" s="645"/>
      <c r="P24" s="645"/>
      <c r="Q24" s="645"/>
      <c r="R24" s="645"/>
      <c r="S24" s="362"/>
      <c r="T24" s="365"/>
      <c r="U24" s="365"/>
      <c r="V24" s="362"/>
      <c r="W24" s="365"/>
      <c r="X24" s="365"/>
      <c r="Y24" s="365"/>
      <c r="Z24" s="514"/>
      <c r="AA24" s="508"/>
      <c r="AB24" s="508"/>
      <c r="AC24" s="514"/>
      <c r="AD24" s="510">
        <v>44336</v>
      </c>
      <c r="AE24" s="514"/>
      <c r="AF24" s="362"/>
      <c r="AG24" s="365"/>
      <c r="AH24" s="365"/>
      <c r="AI24" s="365"/>
      <c r="AJ24" s="365"/>
      <c r="AK24" s="365"/>
      <c r="AL24" s="365"/>
      <c r="AM24" s="365"/>
      <c r="AN24" s="365"/>
      <c r="AO24" s="365"/>
      <c r="AP24" s="365"/>
      <c r="AQ24" s="365"/>
      <c r="AR24" s="365"/>
      <c r="AS24" s="365"/>
      <c r="AT24" s="365"/>
      <c r="AU24" s="365"/>
      <c r="AV24" s="365"/>
      <c r="AW24" s="365"/>
      <c r="AX24" s="365"/>
      <c r="AY24" s="365"/>
      <c r="AZ24" s="365"/>
    </row>
    <row r="25" spans="1:52" ht="18.75" customHeight="1" x14ac:dyDescent="0.2">
      <c r="A25" s="365"/>
      <c r="B25" s="504" t="s">
        <v>775</v>
      </c>
      <c r="C25" s="362"/>
      <c r="D25" s="362"/>
      <c r="E25" s="365"/>
      <c r="F25" s="365"/>
      <c r="G25" s="365"/>
      <c r="H25" s="365"/>
      <c r="I25" s="365"/>
      <c r="J25" s="365"/>
      <c r="K25" s="645"/>
      <c r="L25" s="645"/>
      <c r="M25" s="645"/>
      <c r="N25" s="645"/>
      <c r="O25" s="645"/>
      <c r="P25" s="645"/>
      <c r="Q25" s="645"/>
      <c r="R25" s="645"/>
      <c r="S25" s="362"/>
      <c r="T25" s="365"/>
      <c r="U25" s="365"/>
      <c r="V25" s="365"/>
      <c r="W25" s="365"/>
      <c r="X25" s="365"/>
      <c r="Y25" s="365"/>
      <c r="Z25" s="508"/>
      <c r="AA25" s="508"/>
      <c r="AB25" s="508"/>
      <c r="AC25" s="508"/>
      <c r="AD25" s="510">
        <v>44337</v>
      </c>
      <c r="AE25" s="444"/>
      <c r="AF25" s="377"/>
      <c r="AG25" s="365"/>
      <c r="AH25" s="365"/>
      <c r="AI25" s="365"/>
      <c r="AJ25" s="365"/>
      <c r="AK25" s="365"/>
      <c r="AL25" s="365"/>
      <c r="AM25" s="365"/>
      <c r="AN25" s="365"/>
      <c r="AO25" s="365"/>
      <c r="AP25" s="365"/>
      <c r="AQ25" s="365"/>
      <c r="AR25" s="365"/>
      <c r="AS25" s="365"/>
      <c r="AT25" s="365"/>
      <c r="AU25" s="365"/>
      <c r="AV25" s="365"/>
      <c r="AW25" s="365"/>
      <c r="AX25" s="365"/>
      <c r="AY25" s="365"/>
      <c r="AZ25" s="365"/>
    </row>
    <row r="26" spans="1:52" ht="18.75" customHeight="1" x14ac:dyDescent="0.2">
      <c r="A26" s="362"/>
      <c r="B26" s="556" t="s">
        <v>675</v>
      </c>
      <c r="C26" s="362"/>
      <c r="D26" s="362"/>
      <c r="E26" s="362"/>
      <c r="F26" s="362"/>
      <c r="G26" s="365"/>
      <c r="H26" s="365"/>
      <c r="I26" s="365"/>
      <c r="J26" s="365"/>
      <c r="K26" s="645"/>
      <c r="L26" s="645"/>
      <c r="M26" s="645"/>
      <c r="N26" s="645"/>
      <c r="O26" s="645"/>
      <c r="P26" s="645"/>
      <c r="Q26" s="645"/>
      <c r="R26" s="645"/>
      <c r="S26" s="362"/>
      <c r="T26" s="365"/>
      <c r="U26" s="365"/>
      <c r="V26" s="365"/>
      <c r="W26" s="365"/>
      <c r="X26" s="365"/>
      <c r="Y26" s="365"/>
      <c r="Z26" s="508"/>
      <c r="AA26" s="508"/>
      <c r="AB26" s="508"/>
      <c r="AC26" s="442"/>
      <c r="AD26" s="510">
        <v>44338</v>
      </c>
      <c r="AE26" s="444"/>
      <c r="AF26" s="377"/>
      <c r="AG26" s="365"/>
      <c r="AH26" s="365"/>
      <c r="AI26" s="365"/>
      <c r="AJ26" s="365"/>
      <c r="AK26" s="365"/>
      <c r="AL26" s="365"/>
      <c r="AM26" s="365"/>
      <c r="AN26" s="365"/>
      <c r="AO26" s="365"/>
      <c r="AP26" s="365"/>
      <c r="AQ26" s="365"/>
      <c r="AR26" s="365"/>
      <c r="AS26" s="365"/>
      <c r="AT26" s="365"/>
      <c r="AU26" s="365"/>
      <c r="AV26" s="365"/>
      <c r="AW26" s="365"/>
      <c r="AX26" s="365"/>
      <c r="AY26" s="365"/>
      <c r="AZ26" s="365"/>
    </row>
    <row r="27" spans="1:52" s="396" customFormat="1" ht="18.75" customHeight="1" x14ac:dyDescent="0.2">
      <c r="A27" s="365"/>
      <c r="B27" s="556" t="s">
        <v>769</v>
      </c>
      <c r="C27" s="362"/>
      <c r="D27" s="362"/>
      <c r="E27" s="365"/>
      <c r="F27" s="365"/>
      <c r="G27" s="362"/>
      <c r="H27" s="362"/>
      <c r="I27" s="362"/>
      <c r="J27" s="362"/>
      <c r="K27" s="645"/>
      <c r="L27" s="645"/>
      <c r="M27" s="645"/>
      <c r="N27" s="645"/>
      <c r="O27" s="645"/>
      <c r="P27" s="645"/>
      <c r="Q27" s="645"/>
      <c r="R27" s="645"/>
      <c r="S27" s="362"/>
      <c r="T27" s="362"/>
      <c r="U27" s="362"/>
      <c r="V27" s="365"/>
      <c r="W27" s="362"/>
      <c r="X27" s="362"/>
      <c r="Y27" s="362"/>
      <c r="Z27" s="508"/>
      <c r="AA27" s="514"/>
      <c r="AB27" s="514"/>
      <c r="AC27" s="508"/>
      <c r="AD27" s="510">
        <v>44339</v>
      </c>
      <c r="AE27" s="444"/>
      <c r="AF27" s="377"/>
      <c r="AG27" s="362"/>
      <c r="AH27" s="362"/>
      <c r="AI27" s="362"/>
      <c r="AJ27" s="362"/>
      <c r="AK27" s="362"/>
      <c r="AL27" s="362"/>
      <c r="AM27" s="362"/>
      <c r="AN27" s="362"/>
      <c r="AO27" s="362"/>
      <c r="AP27" s="362"/>
      <c r="AQ27" s="362"/>
      <c r="AR27" s="362"/>
      <c r="AS27" s="362"/>
      <c r="AT27" s="362"/>
      <c r="AU27" s="362"/>
      <c r="AV27" s="362"/>
      <c r="AW27" s="362"/>
      <c r="AX27" s="362"/>
      <c r="AY27" s="362"/>
      <c r="AZ27" s="362"/>
    </row>
    <row r="28" spans="1:52" ht="18.75" customHeight="1" x14ac:dyDescent="0.2">
      <c r="A28" s="493"/>
      <c r="B28" s="556" t="s">
        <v>770</v>
      </c>
      <c r="C28" s="441"/>
      <c r="D28" s="441"/>
      <c r="E28" s="441"/>
      <c r="F28" s="528"/>
      <c r="G28" s="365"/>
      <c r="H28" s="365"/>
      <c r="I28" s="365"/>
      <c r="J28" s="365"/>
      <c r="K28" s="645"/>
      <c r="L28" s="645"/>
      <c r="M28" s="645"/>
      <c r="N28" s="645"/>
      <c r="O28" s="645"/>
      <c r="P28" s="645"/>
      <c r="Q28" s="645"/>
      <c r="R28" s="645"/>
      <c r="S28" s="362"/>
      <c r="T28" s="365"/>
      <c r="U28" s="365"/>
      <c r="V28" s="362"/>
      <c r="W28" s="365"/>
      <c r="X28" s="365"/>
      <c r="Y28" s="365"/>
      <c r="Z28" s="514"/>
      <c r="AA28" s="508"/>
      <c r="AB28" s="508"/>
      <c r="AC28" s="508"/>
      <c r="AD28" s="510">
        <v>44340</v>
      </c>
      <c r="AE28" s="514"/>
      <c r="AF28" s="362"/>
      <c r="AG28" s="365"/>
      <c r="AH28" s="365"/>
      <c r="AI28" s="365"/>
      <c r="AJ28" s="365"/>
      <c r="AK28" s="365"/>
      <c r="AL28" s="365"/>
      <c r="AM28" s="365"/>
      <c r="AN28" s="365"/>
      <c r="AO28" s="365"/>
      <c r="AP28" s="365"/>
      <c r="AQ28" s="365"/>
      <c r="AR28" s="365"/>
      <c r="AS28" s="365"/>
      <c r="AT28" s="365"/>
      <c r="AU28" s="365"/>
      <c r="AV28" s="365"/>
      <c r="AW28" s="365"/>
      <c r="AX28" s="365"/>
      <c r="AY28" s="365"/>
      <c r="AZ28" s="365"/>
    </row>
    <row r="29" spans="1:52" s="354" customFormat="1" ht="18.75" customHeight="1" x14ac:dyDescent="0.2">
      <c r="A29" s="442"/>
      <c r="B29" s="556" t="s">
        <v>771</v>
      </c>
      <c r="C29" s="442"/>
      <c r="D29" s="442"/>
      <c r="E29" s="442"/>
      <c r="F29" s="442"/>
      <c r="G29" s="442"/>
      <c r="H29" s="442"/>
      <c r="I29" s="442"/>
      <c r="J29" s="442"/>
      <c r="K29" s="645"/>
      <c r="L29" s="645"/>
      <c r="M29" s="645"/>
      <c r="N29" s="645"/>
      <c r="O29" s="645"/>
      <c r="P29" s="645"/>
      <c r="Q29" s="645"/>
      <c r="R29" s="645"/>
      <c r="S29" s="442"/>
      <c r="T29" s="442"/>
      <c r="U29" s="442"/>
      <c r="V29" s="365"/>
      <c r="W29" s="442"/>
      <c r="X29" s="442"/>
      <c r="Y29" s="442"/>
      <c r="Z29" s="508"/>
      <c r="AA29" s="442"/>
      <c r="AB29" s="442"/>
      <c r="AC29" s="508"/>
      <c r="AD29" s="510">
        <v>44341</v>
      </c>
      <c r="AE29" s="442"/>
      <c r="AF29" s="442"/>
      <c r="AG29" s="442"/>
      <c r="AH29" s="442"/>
      <c r="AI29" s="442"/>
      <c r="AJ29" s="442"/>
      <c r="AK29" s="442"/>
      <c r="AL29" s="442"/>
      <c r="AM29" s="442"/>
      <c r="AN29" s="442"/>
      <c r="AO29" s="442"/>
      <c r="AP29" s="442"/>
      <c r="AQ29" s="442"/>
      <c r="AR29" s="442"/>
      <c r="AS29" s="442"/>
      <c r="AT29" s="442"/>
      <c r="AU29" s="442"/>
      <c r="AV29" s="442"/>
      <c r="AW29" s="442"/>
      <c r="AX29" s="442"/>
      <c r="AY29" s="442"/>
      <c r="AZ29" s="442"/>
    </row>
    <row r="30" spans="1:52" ht="18.75" customHeight="1" x14ac:dyDescent="0.2">
      <c r="K30" s="645"/>
      <c r="L30" s="645"/>
      <c r="M30" s="645"/>
      <c r="N30" s="645"/>
      <c r="O30" s="645"/>
      <c r="P30" s="645"/>
      <c r="Q30" s="645"/>
      <c r="R30" s="645"/>
      <c r="S30" s="362"/>
      <c r="T30" s="365"/>
      <c r="V30" s="354"/>
      <c r="Z30" s="354"/>
      <c r="AA30" s="402"/>
      <c r="AB30" s="402"/>
      <c r="AC30" s="402"/>
      <c r="AD30" s="510">
        <v>44342</v>
      </c>
    </row>
    <row r="31" spans="1:52" ht="18.75" customHeight="1" x14ac:dyDescent="0.2">
      <c r="A31" s="396"/>
      <c r="K31" s="645"/>
      <c r="L31" s="645"/>
      <c r="M31" s="645"/>
      <c r="N31" s="645"/>
      <c r="O31" s="645"/>
      <c r="P31" s="645"/>
      <c r="Q31" s="645"/>
      <c r="R31" s="645"/>
      <c r="S31" s="362"/>
      <c r="T31" s="365"/>
      <c r="Z31" s="402"/>
      <c r="AA31" s="402"/>
      <c r="AB31" s="402"/>
      <c r="AC31" s="402"/>
      <c r="AD31" s="510">
        <v>44343</v>
      </c>
    </row>
    <row r="32" spans="1:52" ht="18.75" customHeight="1" x14ac:dyDescent="0.2">
      <c r="A32" s="367"/>
      <c r="K32" s="645"/>
      <c r="L32" s="645"/>
      <c r="M32" s="645"/>
      <c r="N32" s="645"/>
      <c r="O32" s="645"/>
      <c r="P32" s="645"/>
      <c r="Q32" s="645"/>
      <c r="R32" s="645"/>
      <c r="S32" s="362"/>
      <c r="T32" s="365"/>
      <c r="Z32" s="402"/>
      <c r="AA32" s="402"/>
      <c r="AB32" s="402"/>
      <c r="AC32" s="402"/>
      <c r="AD32" s="510">
        <v>44344</v>
      </c>
    </row>
    <row r="33" spans="2:32" s="367" customFormat="1" ht="18.75" customHeight="1" x14ac:dyDescent="0.2">
      <c r="C33" s="408"/>
      <c r="D33" s="408"/>
      <c r="E33" s="355"/>
      <c r="F33" s="355"/>
      <c r="G33" s="355"/>
      <c r="H33" s="355"/>
      <c r="I33" s="355"/>
      <c r="J33" s="355"/>
      <c r="K33" s="355"/>
      <c r="L33" s="355"/>
      <c r="M33" s="355"/>
      <c r="N33" s="355"/>
      <c r="O33" s="355"/>
      <c r="P33" s="355"/>
      <c r="Q33" s="355"/>
      <c r="R33" s="355"/>
      <c r="S33" s="362"/>
      <c r="T33" s="365"/>
      <c r="U33" s="355"/>
      <c r="V33" s="355"/>
      <c r="W33" s="355"/>
      <c r="X33" s="355"/>
      <c r="Y33" s="355"/>
      <c r="Z33" s="402"/>
      <c r="AA33" s="402"/>
      <c r="AB33" s="402"/>
      <c r="AC33" s="402"/>
      <c r="AD33" s="510">
        <v>44345</v>
      </c>
      <c r="AF33" s="368"/>
    </row>
    <row r="34" spans="2:32" s="367" customFormat="1" ht="18.75" customHeight="1" x14ac:dyDescent="0.2">
      <c r="K34" s="355"/>
      <c r="L34" s="355"/>
      <c r="M34" s="355"/>
      <c r="N34" s="355"/>
      <c r="O34" s="355"/>
      <c r="P34" s="355"/>
      <c r="Q34" s="355"/>
      <c r="R34" s="355"/>
      <c r="S34" s="362"/>
      <c r="T34" s="365"/>
      <c r="U34" s="355"/>
      <c r="V34" s="355"/>
      <c r="W34" s="355"/>
      <c r="X34" s="355"/>
      <c r="Y34" s="355"/>
      <c r="Z34" s="402"/>
      <c r="AA34" s="402"/>
      <c r="AB34" s="402"/>
      <c r="AC34" s="402"/>
      <c r="AD34" s="510">
        <v>44346</v>
      </c>
      <c r="AF34" s="368"/>
    </row>
    <row r="35" spans="2:32" s="367" customFormat="1" ht="18.75" customHeight="1" x14ac:dyDescent="0.2">
      <c r="B35" s="396"/>
      <c r="C35" s="408"/>
      <c r="D35" s="408"/>
      <c r="E35" s="355"/>
      <c r="F35" s="355"/>
      <c r="G35" s="355"/>
      <c r="H35" s="355"/>
      <c r="I35" s="355"/>
      <c r="J35" s="355"/>
      <c r="K35" s="355"/>
      <c r="L35" s="355"/>
      <c r="M35" s="355"/>
      <c r="N35" s="355"/>
      <c r="O35" s="355"/>
      <c r="P35" s="355"/>
      <c r="Q35" s="355"/>
      <c r="R35" s="355"/>
      <c r="S35" s="362"/>
      <c r="T35" s="365"/>
      <c r="U35" s="355"/>
      <c r="V35" s="355"/>
      <c r="W35" s="355"/>
      <c r="X35" s="355"/>
      <c r="Y35" s="355"/>
      <c r="Z35" s="402"/>
      <c r="AA35" s="402"/>
      <c r="AB35" s="402"/>
      <c r="AC35" s="402"/>
      <c r="AD35" s="510">
        <v>44347</v>
      </c>
      <c r="AF35" s="368"/>
    </row>
    <row r="36" spans="2:32" s="367" customFormat="1" ht="18.75" customHeight="1" x14ac:dyDescent="0.2">
      <c r="B36" s="396"/>
      <c r="C36" s="408"/>
      <c r="D36" s="408"/>
      <c r="E36" s="355"/>
      <c r="F36" s="355"/>
      <c r="G36" s="355"/>
      <c r="H36" s="355"/>
      <c r="I36" s="355"/>
      <c r="J36" s="355"/>
      <c r="K36" s="355"/>
      <c r="L36" s="355"/>
      <c r="M36" s="355"/>
      <c r="N36" s="355"/>
      <c r="O36" s="355"/>
      <c r="P36" s="355"/>
      <c r="Q36" s="355"/>
      <c r="R36" s="355"/>
      <c r="S36" s="408"/>
      <c r="T36" s="355"/>
      <c r="U36" s="355"/>
      <c r="V36" s="355"/>
      <c r="W36" s="355"/>
      <c r="X36" s="355"/>
      <c r="Y36" s="355"/>
      <c r="Z36" s="402"/>
      <c r="AA36" s="402"/>
      <c r="AB36" s="402"/>
      <c r="AC36" s="402"/>
      <c r="AD36" s="510">
        <v>44348</v>
      </c>
      <c r="AF36" s="368"/>
    </row>
    <row r="37" spans="2:32" s="367" customFormat="1" ht="18.75" customHeight="1" x14ac:dyDescent="0.2">
      <c r="B37" s="396"/>
      <c r="C37" s="408"/>
      <c r="D37" s="408"/>
      <c r="E37" s="355"/>
      <c r="F37" s="355"/>
      <c r="G37" s="355"/>
      <c r="H37" s="355"/>
      <c r="I37" s="355"/>
      <c r="J37" s="355"/>
      <c r="K37" s="355"/>
      <c r="L37" s="355"/>
      <c r="M37" s="355"/>
      <c r="N37" s="355"/>
      <c r="O37" s="355"/>
      <c r="P37" s="355"/>
      <c r="Q37" s="355"/>
      <c r="R37" s="355"/>
      <c r="S37" s="408"/>
      <c r="T37" s="355"/>
      <c r="U37" s="355"/>
      <c r="V37" s="355"/>
      <c r="W37" s="355"/>
      <c r="X37" s="355"/>
      <c r="Y37" s="355"/>
      <c r="Z37" s="402"/>
      <c r="AA37" s="402"/>
      <c r="AB37" s="402"/>
      <c r="AC37" s="402"/>
      <c r="AD37" s="510">
        <v>44349</v>
      </c>
      <c r="AF37" s="368"/>
    </row>
    <row r="38" spans="2:32" s="367" customFormat="1" ht="18.75" customHeight="1" x14ac:dyDescent="0.2">
      <c r="B38" s="396"/>
      <c r="C38" s="408"/>
      <c r="D38" s="408"/>
      <c r="E38" s="355"/>
      <c r="F38" s="355"/>
      <c r="G38" s="355"/>
      <c r="H38" s="355"/>
      <c r="I38" s="355"/>
      <c r="J38" s="355"/>
      <c r="K38" s="355"/>
      <c r="L38" s="355"/>
      <c r="M38" s="355"/>
      <c r="N38" s="355"/>
      <c r="O38" s="355"/>
      <c r="P38" s="355"/>
      <c r="Q38" s="355"/>
      <c r="R38" s="355"/>
      <c r="S38" s="408"/>
      <c r="T38" s="355"/>
      <c r="U38" s="355"/>
      <c r="V38" s="355"/>
      <c r="W38" s="355"/>
      <c r="X38" s="355"/>
      <c r="Y38" s="355"/>
      <c r="Z38" s="402"/>
      <c r="AA38" s="402"/>
      <c r="AB38" s="402"/>
      <c r="AC38" s="402"/>
      <c r="AD38" s="510">
        <v>44350</v>
      </c>
      <c r="AF38" s="368"/>
    </row>
    <row r="39" spans="2:32" s="367" customFormat="1" ht="18.75" customHeight="1" x14ac:dyDescent="0.2">
      <c r="B39" s="396"/>
      <c r="C39" s="408"/>
      <c r="D39" s="408"/>
      <c r="E39" s="355"/>
      <c r="F39" s="355"/>
      <c r="G39" s="355"/>
      <c r="H39" s="355"/>
      <c r="I39" s="355"/>
      <c r="J39" s="355"/>
      <c r="K39" s="355"/>
      <c r="L39" s="355"/>
      <c r="M39" s="355"/>
      <c r="N39" s="355"/>
      <c r="O39" s="355"/>
      <c r="P39" s="355"/>
      <c r="Q39" s="355"/>
      <c r="R39" s="355"/>
      <c r="S39" s="408"/>
      <c r="T39" s="355"/>
      <c r="U39" s="355"/>
      <c r="V39" s="355"/>
      <c r="W39" s="355"/>
      <c r="X39" s="355"/>
      <c r="Y39" s="355"/>
      <c r="Z39" s="402"/>
      <c r="AA39" s="402"/>
      <c r="AB39" s="402"/>
      <c r="AC39" s="402"/>
      <c r="AD39" s="510">
        <v>44351</v>
      </c>
      <c r="AF39" s="368"/>
    </row>
    <row r="40" spans="2:32" s="367" customFormat="1" ht="18.75" customHeight="1" x14ac:dyDescent="0.2">
      <c r="B40" s="396"/>
      <c r="C40" s="408"/>
      <c r="D40" s="408"/>
      <c r="E40" s="355"/>
      <c r="F40" s="355"/>
      <c r="G40" s="355"/>
      <c r="H40" s="355"/>
      <c r="I40" s="355"/>
      <c r="J40" s="355"/>
      <c r="K40" s="355"/>
      <c r="L40" s="355"/>
      <c r="M40" s="355"/>
      <c r="N40" s="355"/>
      <c r="O40" s="355"/>
      <c r="P40" s="355"/>
      <c r="Q40" s="355"/>
      <c r="R40" s="355"/>
      <c r="S40" s="408"/>
      <c r="T40" s="355"/>
      <c r="U40" s="355"/>
      <c r="V40" s="355"/>
      <c r="W40" s="355"/>
      <c r="X40" s="355"/>
      <c r="Y40" s="355"/>
      <c r="Z40" s="402"/>
      <c r="AA40" s="402"/>
      <c r="AB40" s="402"/>
      <c r="AC40" s="402"/>
      <c r="AD40" s="510">
        <v>44352</v>
      </c>
      <c r="AF40" s="368"/>
    </row>
    <row r="41" spans="2:32" s="367" customFormat="1" ht="18.75" customHeight="1" x14ac:dyDescent="0.2">
      <c r="B41" s="396"/>
      <c r="C41" s="408"/>
      <c r="D41" s="408"/>
      <c r="E41" s="355"/>
      <c r="F41" s="355"/>
      <c r="G41" s="355"/>
      <c r="H41" s="355"/>
      <c r="I41" s="355"/>
      <c r="J41" s="355"/>
      <c r="K41" s="355"/>
      <c r="L41" s="355"/>
      <c r="M41" s="355"/>
      <c r="N41" s="355"/>
      <c r="O41" s="355"/>
      <c r="P41" s="355"/>
      <c r="Q41" s="355"/>
      <c r="R41" s="355"/>
      <c r="S41" s="408"/>
      <c r="T41" s="355"/>
      <c r="U41" s="355"/>
      <c r="V41" s="355"/>
      <c r="W41" s="355"/>
      <c r="X41" s="355"/>
      <c r="Y41" s="355"/>
      <c r="Z41" s="402"/>
      <c r="AA41" s="402"/>
      <c r="AB41" s="402"/>
      <c r="AC41" s="402"/>
      <c r="AD41" s="510">
        <v>44353</v>
      </c>
      <c r="AF41" s="368"/>
    </row>
    <row r="42" spans="2:32" s="367" customFormat="1" ht="18.75" customHeight="1" x14ac:dyDescent="0.2">
      <c r="B42" s="396"/>
      <c r="C42" s="408"/>
      <c r="D42" s="408"/>
      <c r="E42" s="355"/>
      <c r="F42" s="355"/>
      <c r="G42" s="355"/>
      <c r="H42" s="355"/>
      <c r="I42" s="355"/>
      <c r="J42" s="355"/>
      <c r="K42" s="355"/>
      <c r="L42" s="355"/>
      <c r="M42" s="355"/>
      <c r="N42" s="355"/>
      <c r="O42" s="355"/>
      <c r="P42" s="355"/>
      <c r="Q42" s="355"/>
      <c r="R42" s="355"/>
      <c r="S42" s="408"/>
      <c r="T42" s="355"/>
      <c r="U42" s="355"/>
      <c r="V42" s="355"/>
      <c r="W42" s="355"/>
      <c r="X42" s="355"/>
      <c r="Y42" s="355"/>
      <c r="Z42" s="402"/>
      <c r="AA42" s="402"/>
      <c r="AB42" s="402"/>
      <c r="AC42" s="402"/>
      <c r="AD42" s="510">
        <v>44354</v>
      </c>
      <c r="AF42" s="368"/>
    </row>
    <row r="43" spans="2:32" s="367" customFormat="1" ht="18.75" customHeight="1" x14ac:dyDescent="0.2">
      <c r="B43" s="396"/>
      <c r="C43" s="408"/>
      <c r="D43" s="408"/>
      <c r="E43" s="355"/>
      <c r="F43" s="355"/>
      <c r="G43" s="355"/>
      <c r="H43" s="355"/>
      <c r="I43" s="355"/>
      <c r="J43" s="355"/>
      <c r="K43" s="355"/>
      <c r="L43" s="355"/>
      <c r="M43" s="355"/>
      <c r="N43" s="355"/>
      <c r="O43" s="355"/>
      <c r="P43" s="355"/>
      <c r="Q43" s="355"/>
      <c r="R43" s="355"/>
      <c r="S43" s="408"/>
      <c r="T43" s="355"/>
      <c r="U43" s="355"/>
      <c r="V43" s="355"/>
      <c r="W43" s="355"/>
      <c r="X43" s="355"/>
      <c r="Y43" s="355"/>
      <c r="Z43" s="402"/>
      <c r="AA43" s="402"/>
      <c r="AB43" s="402"/>
      <c r="AC43" s="402"/>
      <c r="AD43" s="510">
        <v>44355</v>
      </c>
      <c r="AF43" s="368"/>
    </row>
    <row r="44" spans="2:32" s="367" customFormat="1" ht="18.75" customHeight="1" x14ac:dyDescent="0.2">
      <c r="B44" s="396"/>
      <c r="C44" s="408"/>
      <c r="D44" s="408"/>
      <c r="E44" s="355"/>
      <c r="F44" s="355"/>
      <c r="G44" s="355"/>
      <c r="H44" s="355"/>
      <c r="I44" s="355"/>
      <c r="J44" s="355"/>
      <c r="K44" s="355"/>
      <c r="L44" s="355"/>
      <c r="M44" s="355"/>
      <c r="N44" s="355"/>
      <c r="O44" s="355"/>
      <c r="P44" s="355"/>
      <c r="Q44" s="355"/>
      <c r="R44" s="355"/>
      <c r="S44" s="408"/>
      <c r="T44" s="355"/>
      <c r="U44" s="355"/>
      <c r="V44" s="355"/>
      <c r="W44" s="355"/>
      <c r="X44" s="355"/>
      <c r="Y44" s="355"/>
      <c r="Z44" s="402"/>
      <c r="AA44" s="402"/>
      <c r="AB44" s="402"/>
      <c r="AD44" s="510">
        <v>44356</v>
      </c>
      <c r="AF44" s="368"/>
    </row>
    <row r="45" spans="2:32" s="367" customFormat="1" ht="18.75" customHeight="1" x14ac:dyDescent="0.2">
      <c r="B45" s="396"/>
      <c r="C45" s="408"/>
      <c r="D45" s="408"/>
      <c r="E45" s="355"/>
      <c r="F45" s="355"/>
      <c r="G45" s="355"/>
      <c r="H45" s="355"/>
      <c r="I45" s="355"/>
      <c r="J45" s="355"/>
      <c r="K45" s="355"/>
      <c r="L45" s="355"/>
      <c r="M45" s="355"/>
      <c r="N45" s="355"/>
      <c r="O45" s="355"/>
      <c r="P45" s="355"/>
      <c r="Q45" s="355"/>
      <c r="R45" s="355"/>
      <c r="S45" s="408"/>
      <c r="T45" s="355"/>
      <c r="U45" s="355"/>
      <c r="V45" s="355"/>
      <c r="W45" s="355"/>
      <c r="X45" s="355"/>
      <c r="Y45" s="355"/>
      <c r="Z45" s="402"/>
      <c r="AA45" s="402"/>
      <c r="AB45" s="402"/>
      <c r="AC45" s="402"/>
      <c r="AD45" s="510">
        <v>44357</v>
      </c>
      <c r="AF45" s="368"/>
    </row>
    <row r="46" spans="2:32" s="367" customFormat="1" ht="18.75" customHeight="1" x14ac:dyDescent="0.2">
      <c r="B46" s="396"/>
      <c r="C46" s="408"/>
      <c r="D46" s="408"/>
      <c r="E46" s="355"/>
      <c r="F46" s="355"/>
      <c r="G46" s="355"/>
      <c r="H46" s="355"/>
      <c r="I46" s="355"/>
      <c r="J46" s="355"/>
      <c r="K46" s="355"/>
      <c r="L46" s="355"/>
      <c r="M46" s="355"/>
      <c r="N46" s="355"/>
      <c r="O46" s="355"/>
      <c r="P46" s="355"/>
      <c r="Q46" s="355"/>
      <c r="R46" s="355"/>
      <c r="S46" s="408"/>
      <c r="T46" s="355"/>
      <c r="U46" s="355"/>
      <c r="V46" s="355"/>
      <c r="W46" s="355"/>
      <c r="X46" s="355"/>
      <c r="Y46" s="355"/>
      <c r="Z46" s="402"/>
      <c r="AA46" s="402"/>
      <c r="AB46" s="402"/>
      <c r="AC46" s="402"/>
      <c r="AD46" s="510">
        <v>44358</v>
      </c>
      <c r="AF46" s="368"/>
    </row>
    <row r="47" spans="2:32" s="367" customFormat="1" ht="18.75" customHeight="1" x14ac:dyDescent="0.2">
      <c r="B47" s="396"/>
      <c r="C47" s="408"/>
      <c r="D47" s="408"/>
      <c r="E47" s="355"/>
      <c r="F47" s="355"/>
      <c r="G47" s="355"/>
      <c r="H47" s="355"/>
      <c r="I47" s="355"/>
      <c r="J47" s="355"/>
      <c r="K47" s="355"/>
      <c r="L47" s="355"/>
      <c r="M47" s="355"/>
      <c r="N47" s="355"/>
      <c r="O47" s="355"/>
      <c r="P47" s="355"/>
      <c r="Q47" s="355"/>
      <c r="R47" s="355"/>
      <c r="S47" s="408"/>
      <c r="T47" s="355"/>
      <c r="U47" s="355"/>
      <c r="V47" s="355"/>
      <c r="W47" s="355"/>
      <c r="X47" s="355"/>
      <c r="Y47" s="355"/>
      <c r="Z47" s="402"/>
      <c r="AA47" s="402"/>
      <c r="AB47" s="402"/>
      <c r="AC47" s="402"/>
      <c r="AD47" s="510">
        <v>44359</v>
      </c>
      <c r="AF47" s="368"/>
    </row>
    <row r="48" spans="2:32" s="367" customFormat="1" ht="18.75" customHeight="1" x14ac:dyDescent="0.2">
      <c r="B48" s="396"/>
      <c r="C48" s="408"/>
      <c r="D48" s="408"/>
      <c r="E48" s="355"/>
      <c r="F48" s="355"/>
      <c r="G48" s="355"/>
      <c r="H48" s="355"/>
      <c r="I48" s="355"/>
      <c r="J48" s="355"/>
      <c r="K48" s="355"/>
      <c r="L48" s="355"/>
      <c r="M48" s="355"/>
      <c r="N48" s="355"/>
      <c r="O48" s="355"/>
      <c r="P48" s="355"/>
      <c r="Q48" s="355"/>
      <c r="R48" s="355"/>
      <c r="S48" s="408"/>
      <c r="T48" s="355"/>
      <c r="U48" s="355"/>
      <c r="V48" s="355"/>
      <c r="W48" s="355"/>
      <c r="X48" s="355"/>
      <c r="Y48" s="355"/>
      <c r="Z48" s="402"/>
      <c r="AA48" s="402"/>
      <c r="AB48" s="402"/>
      <c r="AC48" s="402"/>
      <c r="AD48" s="510">
        <v>44360</v>
      </c>
      <c r="AF48" s="368"/>
    </row>
    <row r="49" spans="2:32" s="367" customFormat="1" ht="18.75" customHeight="1" x14ac:dyDescent="0.2">
      <c r="B49" s="396"/>
      <c r="C49" s="408"/>
      <c r="D49" s="408"/>
      <c r="E49" s="355"/>
      <c r="F49" s="355"/>
      <c r="G49" s="355"/>
      <c r="H49" s="355"/>
      <c r="I49" s="355"/>
      <c r="J49" s="355"/>
      <c r="K49" s="355"/>
      <c r="L49" s="355"/>
      <c r="M49" s="355"/>
      <c r="N49" s="355"/>
      <c r="O49" s="355"/>
      <c r="P49" s="355"/>
      <c r="Q49" s="355"/>
      <c r="R49" s="355"/>
      <c r="S49" s="408"/>
      <c r="T49" s="355"/>
      <c r="U49" s="355"/>
      <c r="V49" s="355"/>
      <c r="W49" s="355"/>
      <c r="X49" s="355"/>
      <c r="Y49" s="355"/>
      <c r="Z49" s="402"/>
      <c r="AA49" s="402"/>
      <c r="AB49" s="402"/>
      <c r="AC49" s="402"/>
      <c r="AD49" s="510">
        <v>44361</v>
      </c>
      <c r="AF49" s="368"/>
    </row>
    <row r="50" spans="2:32" s="367" customFormat="1" ht="18.75" customHeight="1" x14ac:dyDescent="0.2">
      <c r="B50" s="396"/>
      <c r="C50" s="408"/>
      <c r="D50" s="408"/>
      <c r="E50" s="355"/>
      <c r="F50" s="355"/>
      <c r="G50" s="355"/>
      <c r="H50" s="355"/>
      <c r="I50" s="355"/>
      <c r="J50" s="355"/>
      <c r="K50" s="355"/>
      <c r="L50" s="355"/>
      <c r="M50" s="355"/>
      <c r="N50" s="355"/>
      <c r="O50" s="355"/>
      <c r="P50" s="355"/>
      <c r="Q50" s="355"/>
      <c r="R50" s="355"/>
      <c r="S50" s="408"/>
      <c r="T50" s="355"/>
      <c r="U50" s="355"/>
      <c r="V50" s="355"/>
      <c r="W50" s="355"/>
      <c r="X50" s="355"/>
      <c r="Y50" s="355"/>
      <c r="Z50" s="402"/>
      <c r="AA50" s="402"/>
      <c r="AB50" s="402"/>
      <c r="AC50" s="402"/>
      <c r="AD50" s="510">
        <v>44362</v>
      </c>
      <c r="AF50" s="368"/>
    </row>
    <row r="51" spans="2:32" s="367" customFormat="1" ht="18.75" customHeight="1" x14ac:dyDescent="0.2">
      <c r="B51" s="396"/>
      <c r="C51" s="408"/>
      <c r="D51" s="408"/>
      <c r="E51" s="355"/>
      <c r="F51" s="355"/>
      <c r="G51" s="355"/>
      <c r="H51" s="355"/>
      <c r="I51" s="355"/>
      <c r="J51" s="355"/>
      <c r="K51" s="355"/>
      <c r="L51" s="355"/>
      <c r="M51" s="355"/>
      <c r="N51" s="355"/>
      <c r="O51" s="355"/>
      <c r="P51" s="355"/>
      <c r="Q51" s="355"/>
      <c r="R51" s="355"/>
      <c r="S51" s="408"/>
      <c r="T51" s="355"/>
      <c r="U51" s="355"/>
      <c r="V51" s="355"/>
      <c r="W51" s="355"/>
      <c r="X51" s="355"/>
      <c r="Y51" s="355"/>
      <c r="Z51" s="402"/>
      <c r="AA51" s="402"/>
      <c r="AB51" s="402"/>
      <c r="AC51" s="402"/>
      <c r="AD51" s="510">
        <v>44363</v>
      </c>
      <c r="AF51" s="368"/>
    </row>
    <row r="52" spans="2:32" s="367" customFormat="1" ht="18.75" customHeight="1" x14ac:dyDescent="0.2">
      <c r="B52" s="396"/>
      <c r="C52" s="408"/>
      <c r="D52" s="408"/>
      <c r="E52" s="355"/>
      <c r="F52" s="355"/>
      <c r="G52" s="355"/>
      <c r="H52" s="355"/>
      <c r="I52" s="355"/>
      <c r="J52" s="355"/>
      <c r="K52" s="355"/>
      <c r="L52" s="355"/>
      <c r="M52" s="355"/>
      <c r="N52" s="355"/>
      <c r="O52" s="355"/>
      <c r="P52" s="355"/>
      <c r="Q52" s="355"/>
      <c r="R52" s="355"/>
      <c r="S52" s="408"/>
      <c r="T52" s="355"/>
      <c r="U52" s="355"/>
      <c r="V52" s="355"/>
      <c r="W52" s="355"/>
      <c r="X52" s="355"/>
      <c r="Y52" s="355"/>
      <c r="Z52" s="402"/>
      <c r="AA52" s="402"/>
      <c r="AB52" s="402"/>
      <c r="AC52" s="402"/>
      <c r="AD52" s="510">
        <v>44364</v>
      </c>
      <c r="AF52" s="368"/>
    </row>
    <row r="53" spans="2:32" s="367" customFormat="1" ht="18.75" customHeight="1" x14ac:dyDescent="0.2">
      <c r="B53" s="396"/>
      <c r="C53" s="408"/>
      <c r="D53" s="408"/>
      <c r="E53" s="355"/>
      <c r="F53" s="355"/>
      <c r="G53" s="355"/>
      <c r="H53" s="355"/>
      <c r="I53" s="355"/>
      <c r="J53" s="355"/>
      <c r="K53" s="355"/>
      <c r="L53" s="355"/>
      <c r="M53" s="355"/>
      <c r="N53" s="355"/>
      <c r="O53" s="355"/>
      <c r="P53" s="355"/>
      <c r="Q53" s="355"/>
      <c r="R53" s="355"/>
      <c r="S53" s="408"/>
      <c r="T53" s="355"/>
      <c r="U53" s="355"/>
      <c r="V53" s="355"/>
      <c r="W53" s="355"/>
      <c r="X53" s="355"/>
      <c r="Y53" s="355"/>
      <c r="Z53" s="402"/>
      <c r="AA53" s="402"/>
      <c r="AB53" s="402"/>
      <c r="AC53" s="402"/>
      <c r="AD53" s="510">
        <v>44365</v>
      </c>
      <c r="AF53" s="368"/>
    </row>
    <row r="54" spans="2:32" s="367" customFormat="1" ht="18.75" customHeight="1" x14ac:dyDescent="0.2">
      <c r="B54" s="396"/>
      <c r="C54" s="408"/>
      <c r="D54" s="408"/>
      <c r="E54" s="355"/>
      <c r="F54" s="355"/>
      <c r="G54" s="355"/>
      <c r="H54" s="355"/>
      <c r="I54" s="355"/>
      <c r="J54" s="355"/>
      <c r="K54" s="355"/>
      <c r="L54" s="355"/>
      <c r="M54" s="355"/>
      <c r="N54" s="355"/>
      <c r="O54" s="355"/>
      <c r="P54" s="355"/>
      <c r="Q54" s="355"/>
      <c r="R54" s="355"/>
      <c r="S54" s="408"/>
      <c r="T54" s="355"/>
      <c r="U54" s="355"/>
      <c r="V54" s="355"/>
      <c r="W54" s="355"/>
      <c r="X54" s="355"/>
      <c r="Y54" s="355"/>
      <c r="Z54" s="402"/>
      <c r="AA54" s="402"/>
      <c r="AB54" s="402"/>
      <c r="AC54" s="402"/>
      <c r="AD54" s="510">
        <v>44366</v>
      </c>
      <c r="AF54" s="368"/>
    </row>
    <row r="55" spans="2:32" s="367" customFormat="1" ht="18.75" customHeight="1" x14ac:dyDescent="0.2">
      <c r="B55" s="396"/>
      <c r="C55" s="408"/>
      <c r="D55" s="408"/>
      <c r="E55" s="355"/>
      <c r="F55" s="355"/>
      <c r="G55" s="355"/>
      <c r="H55" s="355"/>
      <c r="I55" s="355"/>
      <c r="J55" s="355"/>
      <c r="K55" s="355"/>
      <c r="L55" s="355"/>
      <c r="M55" s="355"/>
      <c r="N55" s="355"/>
      <c r="O55" s="355"/>
      <c r="P55" s="355"/>
      <c r="Q55" s="355"/>
      <c r="R55" s="355"/>
      <c r="S55" s="408"/>
      <c r="T55" s="355"/>
      <c r="U55" s="355"/>
      <c r="V55" s="355"/>
      <c r="W55" s="355"/>
      <c r="X55" s="355"/>
      <c r="Y55" s="355"/>
      <c r="Z55" s="402"/>
      <c r="AA55" s="402"/>
      <c r="AB55" s="402"/>
      <c r="AC55" s="402"/>
      <c r="AD55" s="510">
        <v>44367</v>
      </c>
      <c r="AF55" s="368"/>
    </row>
    <row r="56" spans="2:32" s="367" customFormat="1" ht="18.75" customHeight="1" x14ac:dyDescent="0.2">
      <c r="B56" s="396"/>
      <c r="C56" s="408"/>
      <c r="D56" s="408"/>
      <c r="E56" s="355"/>
      <c r="F56" s="355"/>
      <c r="G56" s="355"/>
      <c r="H56" s="355"/>
      <c r="I56" s="355"/>
      <c r="J56" s="355"/>
      <c r="K56" s="355"/>
      <c r="L56" s="355"/>
      <c r="M56" s="355"/>
      <c r="N56" s="355"/>
      <c r="O56" s="355"/>
      <c r="P56" s="355"/>
      <c r="Q56" s="355"/>
      <c r="R56" s="355"/>
      <c r="S56" s="408"/>
      <c r="T56" s="355"/>
      <c r="U56" s="355"/>
      <c r="V56" s="355"/>
      <c r="W56" s="355"/>
      <c r="X56" s="355"/>
      <c r="Y56" s="355"/>
      <c r="Z56" s="402"/>
      <c r="AA56" s="402"/>
      <c r="AB56" s="402"/>
      <c r="AC56" s="402"/>
      <c r="AD56" s="510">
        <v>44368</v>
      </c>
      <c r="AF56" s="368"/>
    </row>
    <row r="57" spans="2:32" s="367" customFormat="1" ht="18.75" customHeight="1" x14ac:dyDescent="0.2">
      <c r="B57" s="396"/>
      <c r="C57" s="408"/>
      <c r="D57" s="408"/>
      <c r="E57" s="355"/>
      <c r="F57" s="355"/>
      <c r="G57" s="355"/>
      <c r="H57" s="355"/>
      <c r="I57" s="355"/>
      <c r="J57" s="355"/>
      <c r="K57" s="355"/>
      <c r="L57" s="355"/>
      <c r="M57" s="355"/>
      <c r="N57" s="355"/>
      <c r="O57" s="355"/>
      <c r="P57" s="355"/>
      <c r="Q57" s="355"/>
      <c r="R57" s="355"/>
      <c r="S57" s="408"/>
      <c r="T57" s="355"/>
      <c r="U57" s="355"/>
      <c r="V57" s="355"/>
      <c r="W57" s="355"/>
      <c r="X57" s="355"/>
      <c r="Y57" s="355"/>
      <c r="Z57" s="402"/>
      <c r="AA57" s="402"/>
      <c r="AB57" s="402"/>
      <c r="AC57" s="402"/>
      <c r="AD57" s="510">
        <v>44369</v>
      </c>
      <c r="AF57" s="368"/>
    </row>
    <row r="58" spans="2:32" s="367" customFormat="1" ht="18.75" customHeight="1" x14ac:dyDescent="0.2">
      <c r="B58" s="396"/>
      <c r="C58" s="408"/>
      <c r="D58" s="408"/>
      <c r="E58" s="355"/>
      <c r="F58" s="355"/>
      <c r="G58" s="355"/>
      <c r="H58" s="355"/>
      <c r="I58" s="355"/>
      <c r="J58" s="355"/>
      <c r="K58" s="355"/>
      <c r="L58" s="355"/>
      <c r="M58" s="355"/>
      <c r="N58" s="355"/>
      <c r="O58" s="355"/>
      <c r="P58" s="355"/>
      <c r="Q58" s="355"/>
      <c r="R58" s="355"/>
      <c r="S58" s="408"/>
      <c r="T58" s="355"/>
      <c r="U58" s="355"/>
      <c r="V58" s="355"/>
      <c r="W58" s="355"/>
      <c r="X58" s="355"/>
      <c r="Y58" s="355"/>
      <c r="Z58" s="402"/>
      <c r="AA58" s="402"/>
      <c r="AB58" s="402"/>
      <c r="AC58" s="402"/>
      <c r="AD58" s="510">
        <v>44370</v>
      </c>
      <c r="AF58" s="368"/>
    </row>
    <row r="59" spans="2:32" s="367" customFormat="1" ht="18.75" customHeight="1" x14ac:dyDescent="0.2">
      <c r="B59" s="396"/>
      <c r="C59" s="408"/>
      <c r="D59" s="408"/>
      <c r="E59" s="355"/>
      <c r="F59" s="355"/>
      <c r="G59" s="355"/>
      <c r="H59" s="355"/>
      <c r="I59" s="355"/>
      <c r="J59" s="355"/>
      <c r="K59" s="355"/>
      <c r="L59" s="355"/>
      <c r="M59" s="355"/>
      <c r="N59" s="355"/>
      <c r="O59" s="355"/>
      <c r="P59" s="355"/>
      <c r="Q59" s="355"/>
      <c r="R59" s="355"/>
      <c r="S59" s="408"/>
      <c r="T59" s="355"/>
      <c r="U59" s="355"/>
      <c r="V59" s="355"/>
      <c r="W59" s="355"/>
      <c r="X59" s="355"/>
      <c r="Y59" s="355"/>
      <c r="Z59" s="402"/>
      <c r="AA59" s="402"/>
      <c r="AB59" s="402"/>
      <c r="AC59" s="402"/>
      <c r="AD59" s="510">
        <v>44371</v>
      </c>
      <c r="AF59" s="368"/>
    </row>
    <row r="60" spans="2:32" s="367" customFormat="1" ht="18.75" customHeight="1" x14ac:dyDescent="0.2">
      <c r="B60" s="396"/>
      <c r="C60" s="408"/>
      <c r="D60" s="408"/>
      <c r="E60" s="355"/>
      <c r="F60" s="355"/>
      <c r="G60" s="355"/>
      <c r="H60" s="355"/>
      <c r="I60" s="355"/>
      <c r="J60" s="355"/>
      <c r="K60" s="355"/>
      <c r="L60" s="355"/>
      <c r="M60" s="355"/>
      <c r="N60" s="355"/>
      <c r="O60" s="355"/>
      <c r="P60" s="355"/>
      <c r="Q60" s="355"/>
      <c r="R60" s="355"/>
      <c r="S60" s="408"/>
      <c r="T60" s="355"/>
      <c r="U60" s="355"/>
      <c r="V60" s="355"/>
      <c r="W60" s="355"/>
      <c r="X60" s="355"/>
      <c r="Y60" s="355"/>
      <c r="Z60" s="402"/>
      <c r="AA60" s="402"/>
      <c r="AB60" s="402"/>
      <c r="AC60" s="402"/>
      <c r="AD60" s="510">
        <v>44372</v>
      </c>
      <c r="AF60" s="368"/>
    </row>
    <row r="61" spans="2:32" s="367" customFormat="1" ht="18.75" customHeight="1" x14ac:dyDescent="0.2">
      <c r="B61" s="396"/>
      <c r="C61" s="408"/>
      <c r="D61" s="408"/>
      <c r="E61" s="355"/>
      <c r="F61" s="355"/>
      <c r="G61" s="355"/>
      <c r="H61" s="355"/>
      <c r="I61" s="355"/>
      <c r="J61" s="355"/>
      <c r="K61" s="355"/>
      <c r="L61" s="355"/>
      <c r="M61" s="355"/>
      <c r="N61" s="355"/>
      <c r="O61" s="355"/>
      <c r="P61" s="355"/>
      <c r="Q61" s="355"/>
      <c r="R61" s="355"/>
      <c r="S61" s="408"/>
      <c r="T61" s="355"/>
      <c r="U61" s="355"/>
      <c r="V61" s="355"/>
      <c r="W61" s="355"/>
      <c r="X61" s="355"/>
      <c r="Y61" s="355"/>
      <c r="Z61" s="402"/>
      <c r="AA61" s="402"/>
      <c r="AB61" s="402"/>
      <c r="AC61" s="402"/>
      <c r="AD61" s="510">
        <v>44373</v>
      </c>
      <c r="AF61" s="368"/>
    </row>
    <row r="62" spans="2:32" s="367" customFormat="1" ht="18.75" customHeight="1" x14ac:dyDescent="0.2">
      <c r="B62" s="396"/>
      <c r="C62" s="408"/>
      <c r="D62" s="408"/>
      <c r="E62" s="355"/>
      <c r="F62" s="355"/>
      <c r="G62" s="355"/>
      <c r="H62" s="355"/>
      <c r="I62" s="355"/>
      <c r="J62" s="355"/>
      <c r="K62" s="355"/>
      <c r="L62" s="355"/>
      <c r="M62" s="355"/>
      <c r="N62" s="355"/>
      <c r="O62" s="355"/>
      <c r="P62" s="355"/>
      <c r="Q62" s="355"/>
      <c r="R62" s="355"/>
      <c r="S62" s="408"/>
      <c r="T62" s="355"/>
      <c r="U62" s="355"/>
      <c r="V62" s="355"/>
      <c r="W62" s="355"/>
      <c r="X62" s="355"/>
      <c r="Y62" s="355"/>
      <c r="Z62" s="402"/>
      <c r="AA62" s="402"/>
      <c r="AB62" s="402"/>
      <c r="AC62" s="402"/>
      <c r="AD62" s="510">
        <v>44374</v>
      </c>
      <c r="AF62" s="368"/>
    </row>
    <row r="63" spans="2:32" s="367" customFormat="1" ht="18.75" customHeight="1" x14ac:dyDescent="0.2">
      <c r="B63" s="396"/>
      <c r="C63" s="408"/>
      <c r="D63" s="408"/>
      <c r="E63" s="355"/>
      <c r="F63" s="355"/>
      <c r="G63" s="355"/>
      <c r="H63" s="355"/>
      <c r="I63" s="355"/>
      <c r="J63" s="355"/>
      <c r="K63" s="355"/>
      <c r="L63" s="355"/>
      <c r="M63" s="355"/>
      <c r="N63" s="355"/>
      <c r="O63" s="355"/>
      <c r="P63" s="355"/>
      <c r="Q63" s="355"/>
      <c r="R63" s="355"/>
      <c r="S63" s="408"/>
      <c r="T63" s="355"/>
      <c r="U63" s="355"/>
      <c r="V63" s="355"/>
      <c r="W63" s="355"/>
      <c r="X63" s="355"/>
      <c r="Y63" s="355"/>
      <c r="Z63" s="402"/>
      <c r="AA63" s="402"/>
      <c r="AB63" s="402"/>
      <c r="AC63" s="402"/>
      <c r="AD63" s="510">
        <v>44375</v>
      </c>
      <c r="AF63" s="368"/>
    </row>
    <row r="64" spans="2:32" s="367" customFormat="1" ht="18.75" customHeight="1" x14ac:dyDescent="0.2">
      <c r="B64" s="396"/>
      <c r="C64" s="408"/>
      <c r="D64" s="408"/>
      <c r="E64" s="355"/>
      <c r="F64" s="355"/>
      <c r="G64" s="355"/>
      <c r="H64" s="355"/>
      <c r="I64" s="355"/>
      <c r="J64" s="355"/>
      <c r="K64" s="355"/>
      <c r="L64" s="355"/>
      <c r="M64" s="355"/>
      <c r="N64" s="355"/>
      <c r="O64" s="355"/>
      <c r="P64" s="355"/>
      <c r="Q64" s="355"/>
      <c r="R64" s="355"/>
      <c r="S64" s="408"/>
      <c r="T64" s="355"/>
      <c r="U64" s="355"/>
      <c r="V64" s="355"/>
      <c r="W64" s="355"/>
      <c r="X64" s="355"/>
      <c r="Y64" s="355"/>
      <c r="Z64" s="402"/>
      <c r="AA64" s="402"/>
      <c r="AB64" s="402"/>
      <c r="AC64" s="402"/>
      <c r="AD64" s="510">
        <v>44376</v>
      </c>
      <c r="AF64" s="368"/>
    </row>
    <row r="65" spans="1:32" ht="18.75" customHeight="1" x14ac:dyDescent="0.2">
      <c r="Z65" s="402"/>
      <c r="AA65" s="402"/>
      <c r="AB65" s="402"/>
      <c r="AC65" s="402"/>
      <c r="AD65" s="510">
        <v>44377</v>
      </c>
    </row>
    <row r="66" spans="1:32" ht="18.75" customHeight="1" x14ac:dyDescent="0.2">
      <c r="Z66" s="402"/>
      <c r="AA66" s="402"/>
      <c r="AB66" s="402"/>
      <c r="AC66" s="402"/>
      <c r="AD66" s="510">
        <v>44378</v>
      </c>
    </row>
    <row r="67" spans="1:32" ht="18.75" customHeight="1" x14ac:dyDescent="0.2">
      <c r="Z67" s="402"/>
      <c r="AA67" s="402"/>
      <c r="AB67" s="402"/>
      <c r="AC67" s="402"/>
      <c r="AD67" s="510">
        <v>44379</v>
      </c>
    </row>
    <row r="68" spans="1:32" ht="18.75" customHeight="1" x14ac:dyDescent="0.2">
      <c r="Z68" s="402"/>
      <c r="AA68" s="402"/>
      <c r="AB68" s="402"/>
      <c r="AC68" s="402"/>
      <c r="AD68" s="510">
        <v>44380</v>
      </c>
    </row>
    <row r="69" spans="1:32" ht="18.75" customHeight="1" x14ac:dyDescent="0.2">
      <c r="Z69" s="402"/>
      <c r="AA69" s="402"/>
      <c r="AB69" s="402"/>
      <c r="AC69" s="402"/>
      <c r="AD69" s="510">
        <v>44381</v>
      </c>
    </row>
    <row r="70" spans="1:32" ht="18.75" customHeight="1" x14ac:dyDescent="0.2">
      <c r="Z70" s="402"/>
      <c r="AA70" s="402"/>
      <c r="AB70" s="402"/>
      <c r="AC70" s="402"/>
      <c r="AD70" s="510">
        <v>44382</v>
      </c>
    </row>
    <row r="71" spans="1:32" ht="18.75" customHeight="1" x14ac:dyDescent="0.2">
      <c r="Z71" s="402"/>
      <c r="AA71" s="402"/>
      <c r="AB71" s="402"/>
      <c r="AC71" s="402"/>
      <c r="AD71" s="510">
        <v>44383</v>
      </c>
    </row>
    <row r="72" spans="1:32" ht="18.75" customHeight="1" x14ac:dyDescent="0.2">
      <c r="Z72" s="402"/>
      <c r="AA72" s="402"/>
      <c r="AB72" s="402"/>
      <c r="AC72" s="402"/>
      <c r="AD72" s="510">
        <v>44384</v>
      </c>
    </row>
    <row r="73" spans="1:32" s="445" customFormat="1" x14ac:dyDescent="0.2">
      <c r="A73" s="443"/>
      <c r="B73" s="396"/>
      <c r="C73" s="408"/>
      <c r="D73" s="408"/>
      <c r="E73" s="355"/>
      <c r="F73" s="355"/>
      <c r="G73" s="355"/>
      <c r="H73" s="355"/>
      <c r="I73" s="355"/>
      <c r="J73" s="355"/>
      <c r="K73" s="355"/>
      <c r="L73" s="355"/>
      <c r="M73" s="355"/>
      <c r="N73" s="355"/>
      <c r="O73" s="355"/>
      <c r="P73" s="355"/>
      <c r="Q73" s="355"/>
      <c r="R73" s="355"/>
      <c r="S73" s="408"/>
      <c r="T73" s="355"/>
      <c r="U73" s="355"/>
      <c r="V73" s="355"/>
      <c r="W73" s="355"/>
      <c r="X73" s="355"/>
      <c r="Y73" s="355"/>
      <c r="Z73" s="402"/>
      <c r="AA73" s="402"/>
      <c r="AB73" s="402"/>
      <c r="AC73" s="402"/>
      <c r="AD73" s="510">
        <v>44385</v>
      </c>
      <c r="AE73" s="444"/>
      <c r="AF73" s="377"/>
    </row>
    <row r="74" spans="1:32" s="365" customFormat="1" ht="18.75" customHeight="1" x14ac:dyDescent="0.2">
      <c r="A74" s="355"/>
      <c r="B74" s="396"/>
      <c r="C74" s="408"/>
      <c r="D74" s="408"/>
      <c r="E74" s="355"/>
      <c r="F74" s="355"/>
      <c r="G74" s="355"/>
      <c r="H74" s="355"/>
      <c r="I74" s="355"/>
      <c r="J74" s="355"/>
      <c r="K74" s="355"/>
      <c r="L74" s="355"/>
      <c r="M74" s="355"/>
      <c r="N74" s="355"/>
      <c r="O74" s="355"/>
      <c r="P74" s="355"/>
      <c r="Q74" s="355"/>
      <c r="R74" s="355"/>
      <c r="S74" s="408"/>
      <c r="T74" s="355"/>
      <c r="U74" s="355"/>
      <c r="V74" s="355"/>
      <c r="W74" s="355"/>
      <c r="X74" s="355"/>
      <c r="Y74" s="355"/>
      <c r="Z74" s="402"/>
      <c r="AA74" s="402"/>
      <c r="AB74" s="402"/>
      <c r="AC74" s="402"/>
      <c r="AD74" s="510">
        <v>44386</v>
      </c>
      <c r="AE74" s="446"/>
      <c r="AF74" s="447"/>
    </row>
    <row r="75" spans="1:32" ht="18.75" customHeight="1" x14ac:dyDescent="0.2">
      <c r="Z75" s="402"/>
      <c r="AA75" s="402"/>
      <c r="AB75" s="402"/>
      <c r="AC75" s="402"/>
      <c r="AD75" s="510">
        <v>44387</v>
      </c>
    </row>
    <row r="76" spans="1:32" ht="18.75" customHeight="1" x14ac:dyDescent="0.2">
      <c r="Z76" s="402"/>
      <c r="AA76" s="402"/>
      <c r="AB76" s="402"/>
      <c r="AC76" s="402"/>
      <c r="AD76" s="510">
        <v>44388</v>
      </c>
    </row>
    <row r="77" spans="1:32" ht="18.75" customHeight="1" x14ac:dyDescent="0.2">
      <c r="Z77" s="402"/>
      <c r="AA77" s="402"/>
      <c r="AB77" s="402"/>
      <c r="AC77" s="402"/>
      <c r="AD77" s="510">
        <v>44389</v>
      </c>
    </row>
    <row r="78" spans="1:32" ht="18.75" customHeight="1" x14ac:dyDescent="0.2">
      <c r="Z78" s="402"/>
      <c r="AA78" s="402"/>
      <c r="AB78" s="402"/>
      <c r="AC78" s="402"/>
      <c r="AD78" s="510">
        <v>44390</v>
      </c>
    </row>
    <row r="79" spans="1:32" ht="18.75" customHeight="1" x14ac:dyDescent="0.2">
      <c r="Z79" s="402"/>
      <c r="AA79" s="402"/>
      <c r="AB79" s="402"/>
      <c r="AC79" s="402"/>
      <c r="AD79" s="510">
        <v>44391</v>
      </c>
    </row>
    <row r="80" spans="1:32" ht="18.75" customHeight="1" x14ac:dyDescent="0.2">
      <c r="Z80" s="402"/>
      <c r="AA80" s="402"/>
      <c r="AB80" s="402"/>
      <c r="AC80" s="402"/>
      <c r="AD80" s="510">
        <v>44392</v>
      </c>
    </row>
    <row r="81" spans="2:32" s="367" customFormat="1" ht="18.75" customHeight="1" x14ac:dyDescent="0.2">
      <c r="B81" s="396"/>
      <c r="C81" s="408"/>
      <c r="D81" s="408"/>
      <c r="E81" s="355"/>
      <c r="F81" s="355"/>
      <c r="G81" s="355"/>
      <c r="H81" s="355"/>
      <c r="I81" s="355"/>
      <c r="J81" s="355"/>
      <c r="K81" s="355"/>
      <c r="L81" s="355"/>
      <c r="M81" s="355"/>
      <c r="N81" s="355"/>
      <c r="O81" s="355"/>
      <c r="P81" s="355"/>
      <c r="Q81" s="355"/>
      <c r="R81" s="355"/>
      <c r="S81" s="408"/>
      <c r="T81" s="355"/>
      <c r="U81" s="355"/>
      <c r="V81" s="355"/>
      <c r="W81" s="355"/>
      <c r="X81" s="355"/>
      <c r="Y81" s="355"/>
      <c r="Z81" s="402"/>
      <c r="AA81" s="402"/>
      <c r="AB81" s="402"/>
      <c r="AC81" s="402"/>
      <c r="AD81" s="510">
        <v>44393</v>
      </c>
      <c r="AF81" s="368"/>
    </row>
    <row r="82" spans="2:32" s="367" customFormat="1" ht="18.75" customHeight="1" x14ac:dyDescent="0.2">
      <c r="B82" s="396"/>
      <c r="C82" s="408"/>
      <c r="D82" s="408"/>
      <c r="E82" s="355"/>
      <c r="F82" s="355"/>
      <c r="G82" s="355"/>
      <c r="H82" s="355"/>
      <c r="I82" s="355"/>
      <c r="J82" s="355"/>
      <c r="K82" s="355"/>
      <c r="L82" s="355"/>
      <c r="M82" s="355"/>
      <c r="N82" s="355"/>
      <c r="O82" s="355"/>
      <c r="P82" s="355"/>
      <c r="Q82" s="355"/>
      <c r="R82" s="355"/>
      <c r="S82" s="408"/>
      <c r="T82" s="355"/>
      <c r="U82" s="355"/>
      <c r="V82" s="355"/>
      <c r="W82" s="355"/>
      <c r="X82" s="355"/>
      <c r="Y82" s="355"/>
      <c r="Z82" s="402"/>
      <c r="AA82" s="402"/>
      <c r="AB82" s="402"/>
      <c r="AC82" s="402"/>
      <c r="AD82" s="510">
        <v>44394</v>
      </c>
      <c r="AF82" s="368"/>
    </row>
    <row r="83" spans="2:32" s="367" customFormat="1" ht="18.75" customHeight="1" x14ac:dyDescent="0.2">
      <c r="B83" s="396"/>
      <c r="C83" s="408"/>
      <c r="D83" s="408"/>
      <c r="E83" s="355"/>
      <c r="F83" s="355"/>
      <c r="G83" s="355"/>
      <c r="H83" s="355"/>
      <c r="I83" s="355"/>
      <c r="J83" s="355"/>
      <c r="K83" s="355"/>
      <c r="L83" s="355"/>
      <c r="M83" s="355"/>
      <c r="N83" s="355"/>
      <c r="O83" s="355"/>
      <c r="P83" s="355"/>
      <c r="Q83" s="355"/>
      <c r="R83" s="355"/>
      <c r="S83" s="408"/>
      <c r="T83" s="355"/>
      <c r="U83" s="355"/>
      <c r="V83" s="355"/>
      <c r="W83" s="355"/>
      <c r="X83" s="355"/>
      <c r="Y83" s="355"/>
      <c r="Z83" s="402"/>
      <c r="AA83" s="402"/>
      <c r="AB83" s="402"/>
      <c r="AC83" s="402"/>
      <c r="AD83" s="510">
        <v>44395</v>
      </c>
      <c r="AF83" s="368"/>
    </row>
    <row r="84" spans="2:32" s="367" customFormat="1" ht="18.75" customHeight="1" x14ac:dyDescent="0.2">
      <c r="B84" s="396"/>
      <c r="C84" s="408"/>
      <c r="D84" s="408"/>
      <c r="E84" s="355"/>
      <c r="F84" s="355"/>
      <c r="G84" s="355"/>
      <c r="H84" s="355"/>
      <c r="I84" s="355"/>
      <c r="J84" s="355"/>
      <c r="K84" s="355"/>
      <c r="L84" s="355"/>
      <c r="M84" s="355"/>
      <c r="N84" s="355"/>
      <c r="O84" s="355"/>
      <c r="P84" s="355"/>
      <c r="Q84" s="355"/>
      <c r="R84" s="355"/>
      <c r="S84" s="408"/>
      <c r="T84" s="355"/>
      <c r="U84" s="355"/>
      <c r="V84" s="355"/>
      <c r="W84" s="355"/>
      <c r="X84" s="355"/>
      <c r="Y84" s="355"/>
      <c r="Z84" s="402"/>
      <c r="AA84" s="402"/>
      <c r="AB84" s="402"/>
      <c r="AC84" s="402"/>
      <c r="AD84" s="510">
        <v>44396</v>
      </c>
      <c r="AF84" s="368"/>
    </row>
    <row r="85" spans="2:32" s="367" customFormat="1" ht="18.75" customHeight="1" x14ac:dyDescent="0.2">
      <c r="B85" s="396"/>
      <c r="C85" s="408"/>
      <c r="D85" s="408"/>
      <c r="E85" s="355"/>
      <c r="F85" s="355"/>
      <c r="G85" s="355"/>
      <c r="H85" s="355"/>
      <c r="I85" s="355"/>
      <c r="J85" s="355"/>
      <c r="K85" s="355"/>
      <c r="L85" s="355"/>
      <c r="M85" s="355"/>
      <c r="N85" s="355"/>
      <c r="O85" s="355"/>
      <c r="P85" s="355"/>
      <c r="Q85" s="355"/>
      <c r="R85" s="355"/>
      <c r="S85" s="408"/>
      <c r="T85" s="355"/>
      <c r="U85" s="355"/>
      <c r="V85" s="355"/>
      <c r="W85" s="355"/>
      <c r="X85" s="355"/>
      <c r="Y85" s="355"/>
      <c r="Z85" s="402"/>
      <c r="AA85" s="402"/>
      <c r="AB85" s="402"/>
      <c r="AC85" s="402"/>
      <c r="AD85" s="510">
        <v>44397</v>
      </c>
      <c r="AF85" s="368"/>
    </row>
    <row r="86" spans="2:32" s="367" customFormat="1" ht="18.75" customHeight="1" x14ac:dyDescent="0.2">
      <c r="B86" s="396"/>
      <c r="C86" s="408"/>
      <c r="D86" s="408"/>
      <c r="E86" s="355"/>
      <c r="F86" s="355"/>
      <c r="G86" s="355"/>
      <c r="H86" s="355"/>
      <c r="I86" s="355"/>
      <c r="J86" s="355"/>
      <c r="K86" s="355"/>
      <c r="L86" s="355"/>
      <c r="M86" s="355"/>
      <c r="N86" s="355"/>
      <c r="O86" s="355"/>
      <c r="P86" s="355"/>
      <c r="Q86" s="355"/>
      <c r="R86" s="355"/>
      <c r="S86" s="408"/>
      <c r="T86" s="355"/>
      <c r="U86" s="355"/>
      <c r="V86" s="355"/>
      <c r="W86" s="355"/>
      <c r="X86" s="355"/>
      <c r="Y86" s="355"/>
      <c r="Z86" s="402"/>
      <c r="AA86" s="402"/>
      <c r="AB86" s="402"/>
      <c r="AC86" s="402"/>
      <c r="AD86" s="510">
        <v>44398</v>
      </c>
      <c r="AF86" s="368"/>
    </row>
    <row r="87" spans="2:32" s="367" customFormat="1" ht="18.75" customHeight="1" x14ac:dyDescent="0.2">
      <c r="B87" s="396"/>
      <c r="C87" s="408"/>
      <c r="D87" s="408"/>
      <c r="E87" s="355"/>
      <c r="F87" s="355"/>
      <c r="G87" s="355"/>
      <c r="H87" s="355"/>
      <c r="I87" s="355"/>
      <c r="J87" s="355"/>
      <c r="K87" s="355"/>
      <c r="L87" s="355"/>
      <c r="M87" s="355"/>
      <c r="N87" s="355"/>
      <c r="O87" s="355"/>
      <c r="P87" s="355"/>
      <c r="Q87" s="355"/>
      <c r="R87" s="355"/>
      <c r="S87" s="408"/>
      <c r="T87" s="355"/>
      <c r="U87" s="355"/>
      <c r="V87" s="355"/>
      <c r="W87" s="355"/>
      <c r="X87" s="355"/>
      <c r="Y87" s="355"/>
      <c r="Z87" s="402"/>
      <c r="AA87" s="402"/>
      <c r="AB87" s="402"/>
      <c r="AC87" s="402"/>
      <c r="AD87" s="510">
        <v>44399</v>
      </c>
      <c r="AF87" s="368"/>
    </row>
    <row r="88" spans="2:32" s="367" customFormat="1" ht="18.75" customHeight="1" x14ac:dyDescent="0.2">
      <c r="B88" s="396"/>
      <c r="C88" s="408"/>
      <c r="D88" s="408"/>
      <c r="E88" s="355"/>
      <c r="F88" s="355"/>
      <c r="G88" s="355"/>
      <c r="H88" s="355"/>
      <c r="I88" s="355"/>
      <c r="J88" s="355"/>
      <c r="K88" s="355"/>
      <c r="L88" s="355"/>
      <c r="M88" s="355"/>
      <c r="N88" s="355"/>
      <c r="O88" s="355"/>
      <c r="P88" s="355"/>
      <c r="Q88" s="355"/>
      <c r="R88" s="355"/>
      <c r="S88" s="408"/>
      <c r="T88" s="355"/>
      <c r="U88" s="355"/>
      <c r="V88" s="355"/>
      <c r="W88" s="355"/>
      <c r="X88" s="355"/>
      <c r="Y88" s="355"/>
      <c r="Z88" s="402"/>
      <c r="AA88" s="402"/>
      <c r="AB88" s="402"/>
      <c r="AC88" s="402"/>
      <c r="AD88" s="510">
        <v>44400</v>
      </c>
      <c r="AF88" s="368"/>
    </row>
    <row r="89" spans="2:32" s="367" customFormat="1" ht="18.75" customHeight="1" x14ac:dyDescent="0.2">
      <c r="B89" s="396"/>
      <c r="C89" s="408"/>
      <c r="D89" s="408"/>
      <c r="E89" s="355"/>
      <c r="F89" s="355"/>
      <c r="G89" s="355"/>
      <c r="H89" s="355"/>
      <c r="I89" s="355"/>
      <c r="J89" s="355"/>
      <c r="K89" s="355"/>
      <c r="L89" s="355"/>
      <c r="M89" s="355"/>
      <c r="N89" s="355"/>
      <c r="O89" s="355"/>
      <c r="P89" s="355"/>
      <c r="Q89" s="355"/>
      <c r="R89" s="355"/>
      <c r="S89" s="408"/>
      <c r="T89" s="355"/>
      <c r="U89" s="355"/>
      <c r="V89" s="355"/>
      <c r="W89" s="355"/>
      <c r="X89" s="355"/>
      <c r="Y89" s="355"/>
      <c r="Z89" s="402"/>
      <c r="AA89" s="402"/>
      <c r="AB89" s="402"/>
      <c r="AC89" s="402"/>
      <c r="AD89" s="510">
        <v>44401</v>
      </c>
      <c r="AF89" s="368"/>
    </row>
    <row r="90" spans="2:32" s="367" customFormat="1" ht="18.75" customHeight="1" x14ac:dyDescent="0.2">
      <c r="B90" s="396"/>
      <c r="C90" s="408"/>
      <c r="D90" s="408"/>
      <c r="E90" s="355"/>
      <c r="F90" s="355"/>
      <c r="G90" s="355"/>
      <c r="H90" s="355"/>
      <c r="I90" s="355"/>
      <c r="J90" s="355"/>
      <c r="K90" s="355"/>
      <c r="L90" s="355"/>
      <c r="M90" s="355"/>
      <c r="N90" s="355"/>
      <c r="O90" s="355"/>
      <c r="P90" s="355"/>
      <c r="Q90" s="355"/>
      <c r="R90" s="355"/>
      <c r="S90" s="408"/>
      <c r="T90" s="355"/>
      <c r="U90" s="355"/>
      <c r="V90" s="355"/>
      <c r="W90" s="355"/>
      <c r="X90" s="355"/>
      <c r="Y90" s="355"/>
      <c r="Z90" s="402"/>
      <c r="AA90" s="402"/>
      <c r="AB90" s="402"/>
      <c r="AC90" s="402"/>
      <c r="AD90" s="510">
        <v>44402</v>
      </c>
      <c r="AF90" s="368"/>
    </row>
    <row r="91" spans="2:32" s="367" customFormat="1" ht="18.75" customHeight="1" x14ac:dyDescent="0.2">
      <c r="B91" s="396"/>
      <c r="C91" s="408"/>
      <c r="D91" s="408"/>
      <c r="E91" s="355"/>
      <c r="F91" s="355"/>
      <c r="G91" s="355"/>
      <c r="H91" s="355"/>
      <c r="I91" s="355"/>
      <c r="J91" s="355"/>
      <c r="K91" s="355"/>
      <c r="L91" s="355"/>
      <c r="M91" s="355"/>
      <c r="N91" s="355"/>
      <c r="O91" s="355"/>
      <c r="P91" s="355"/>
      <c r="Q91" s="355"/>
      <c r="R91" s="355"/>
      <c r="S91" s="408"/>
      <c r="T91" s="355"/>
      <c r="U91" s="355"/>
      <c r="V91" s="355"/>
      <c r="W91" s="355"/>
      <c r="X91" s="355"/>
      <c r="Y91" s="355"/>
      <c r="Z91" s="402"/>
      <c r="AA91" s="402"/>
      <c r="AB91" s="402"/>
      <c r="AC91" s="402"/>
      <c r="AD91" s="510">
        <v>44403</v>
      </c>
      <c r="AF91" s="368"/>
    </row>
    <row r="92" spans="2:32" s="367" customFormat="1" ht="18.75" customHeight="1" x14ac:dyDescent="0.2">
      <c r="B92" s="396"/>
      <c r="C92" s="408"/>
      <c r="D92" s="408"/>
      <c r="E92" s="355"/>
      <c r="F92" s="355"/>
      <c r="G92" s="355"/>
      <c r="H92" s="355"/>
      <c r="I92" s="355"/>
      <c r="J92" s="355"/>
      <c r="K92" s="355"/>
      <c r="L92" s="355"/>
      <c r="M92" s="355"/>
      <c r="N92" s="355"/>
      <c r="O92" s="355"/>
      <c r="P92" s="355"/>
      <c r="Q92" s="355"/>
      <c r="R92" s="355"/>
      <c r="S92" s="408"/>
      <c r="T92" s="355"/>
      <c r="U92" s="355"/>
      <c r="V92" s="355"/>
      <c r="W92" s="355"/>
      <c r="X92" s="355"/>
      <c r="Y92" s="355"/>
      <c r="Z92" s="402"/>
      <c r="AA92" s="402"/>
      <c r="AB92" s="402"/>
      <c r="AC92" s="402"/>
      <c r="AD92" s="510">
        <v>44404</v>
      </c>
      <c r="AF92" s="368"/>
    </row>
    <row r="93" spans="2:32" s="367" customFormat="1" ht="18.75" customHeight="1" x14ac:dyDescent="0.2">
      <c r="B93" s="396"/>
      <c r="C93" s="408"/>
      <c r="D93" s="408"/>
      <c r="E93" s="355"/>
      <c r="F93" s="355"/>
      <c r="G93" s="355"/>
      <c r="H93" s="355"/>
      <c r="I93" s="355"/>
      <c r="J93" s="355"/>
      <c r="K93" s="355"/>
      <c r="L93" s="355"/>
      <c r="M93" s="355"/>
      <c r="N93" s="355"/>
      <c r="O93" s="355"/>
      <c r="P93" s="355"/>
      <c r="Q93" s="355"/>
      <c r="R93" s="355"/>
      <c r="S93" s="408"/>
      <c r="T93" s="355"/>
      <c r="U93" s="355"/>
      <c r="V93" s="355"/>
      <c r="W93" s="355"/>
      <c r="X93" s="355"/>
      <c r="Y93" s="355"/>
      <c r="Z93" s="402"/>
      <c r="AA93" s="402"/>
      <c r="AB93" s="402"/>
      <c r="AC93" s="402"/>
      <c r="AD93" s="510">
        <v>44405</v>
      </c>
      <c r="AF93" s="368"/>
    </row>
    <row r="94" spans="2:32" s="367" customFormat="1" ht="18.75" customHeight="1" x14ac:dyDescent="0.2">
      <c r="B94" s="396"/>
      <c r="C94" s="408"/>
      <c r="D94" s="408"/>
      <c r="E94" s="355"/>
      <c r="F94" s="355"/>
      <c r="G94" s="355"/>
      <c r="H94" s="355"/>
      <c r="I94" s="355"/>
      <c r="J94" s="355"/>
      <c r="K94" s="355"/>
      <c r="L94" s="355"/>
      <c r="M94" s="355"/>
      <c r="N94" s="355"/>
      <c r="O94" s="355"/>
      <c r="P94" s="355"/>
      <c r="Q94" s="355"/>
      <c r="R94" s="355"/>
      <c r="S94" s="408"/>
      <c r="T94" s="355"/>
      <c r="U94" s="355"/>
      <c r="V94" s="355"/>
      <c r="W94" s="355"/>
      <c r="X94" s="355"/>
      <c r="Y94" s="355"/>
      <c r="Z94" s="402"/>
      <c r="AA94" s="402"/>
      <c r="AB94" s="402"/>
      <c r="AC94" s="402"/>
      <c r="AD94" s="510">
        <v>44406</v>
      </c>
      <c r="AF94" s="368"/>
    </row>
    <row r="95" spans="2:32" s="367" customFormat="1" ht="18.75" customHeight="1" x14ac:dyDescent="0.2">
      <c r="B95" s="396"/>
      <c r="C95" s="408"/>
      <c r="D95" s="408"/>
      <c r="E95" s="355"/>
      <c r="F95" s="355"/>
      <c r="G95" s="355"/>
      <c r="H95" s="355"/>
      <c r="I95" s="355"/>
      <c r="J95" s="355"/>
      <c r="K95" s="355"/>
      <c r="L95" s="355"/>
      <c r="M95" s="355"/>
      <c r="N95" s="355"/>
      <c r="O95" s="355"/>
      <c r="P95" s="355"/>
      <c r="Q95" s="355"/>
      <c r="R95" s="355"/>
      <c r="S95" s="408"/>
      <c r="T95" s="355"/>
      <c r="U95" s="355"/>
      <c r="V95" s="355"/>
      <c r="W95" s="355"/>
      <c r="X95" s="355"/>
      <c r="Y95" s="355"/>
      <c r="Z95" s="402"/>
      <c r="AA95" s="402"/>
      <c r="AB95" s="402"/>
      <c r="AC95" s="402"/>
      <c r="AD95" s="510">
        <v>44407</v>
      </c>
      <c r="AF95" s="368"/>
    </row>
    <row r="96" spans="2:32" s="367" customFormat="1" ht="18.75" customHeight="1" x14ac:dyDescent="0.2">
      <c r="B96" s="396"/>
      <c r="C96" s="408"/>
      <c r="D96" s="408"/>
      <c r="E96" s="355"/>
      <c r="F96" s="355"/>
      <c r="G96" s="355"/>
      <c r="H96" s="355"/>
      <c r="I96" s="355"/>
      <c r="J96" s="355"/>
      <c r="K96" s="355"/>
      <c r="L96" s="355"/>
      <c r="M96" s="355"/>
      <c r="N96" s="355"/>
      <c r="O96" s="355"/>
      <c r="P96" s="355"/>
      <c r="Q96" s="355"/>
      <c r="R96" s="355"/>
      <c r="S96" s="408"/>
      <c r="T96" s="355"/>
      <c r="U96" s="355"/>
      <c r="V96" s="355"/>
      <c r="W96" s="355"/>
      <c r="X96" s="355"/>
      <c r="Y96" s="355"/>
      <c r="Z96" s="402"/>
      <c r="AA96" s="402"/>
      <c r="AB96" s="402"/>
      <c r="AC96" s="402"/>
      <c r="AD96" s="510">
        <v>44408</v>
      </c>
      <c r="AF96" s="368"/>
    </row>
    <row r="97" spans="2:32" s="367" customFormat="1" ht="18.75" customHeight="1" x14ac:dyDescent="0.2">
      <c r="B97" s="396"/>
      <c r="C97" s="408"/>
      <c r="D97" s="408"/>
      <c r="E97" s="355"/>
      <c r="F97" s="355"/>
      <c r="G97" s="355"/>
      <c r="H97" s="355"/>
      <c r="I97" s="355"/>
      <c r="J97" s="355"/>
      <c r="K97" s="355"/>
      <c r="L97" s="355"/>
      <c r="M97" s="355"/>
      <c r="N97" s="355"/>
      <c r="O97" s="355"/>
      <c r="P97" s="355"/>
      <c r="Q97" s="355"/>
      <c r="R97" s="355"/>
      <c r="S97" s="408"/>
      <c r="T97" s="355"/>
      <c r="U97" s="355"/>
      <c r="V97" s="355"/>
      <c r="W97" s="355"/>
      <c r="X97" s="355"/>
      <c r="Y97" s="355"/>
      <c r="Z97" s="402"/>
      <c r="AA97" s="402"/>
      <c r="AB97" s="402"/>
      <c r="AC97" s="402"/>
      <c r="AD97" s="510">
        <v>44409</v>
      </c>
      <c r="AF97" s="368"/>
    </row>
    <row r="98" spans="2:32" s="367" customFormat="1" ht="18.75" customHeight="1" x14ac:dyDescent="0.2">
      <c r="B98" s="396"/>
      <c r="C98" s="408"/>
      <c r="D98" s="408"/>
      <c r="E98" s="355"/>
      <c r="F98" s="355"/>
      <c r="G98" s="355"/>
      <c r="H98" s="355"/>
      <c r="I98" s="355"/>
      <c r="J98" s="355"/>
      <c r="K98" s="355"/>
      <c r="L98" s="355"/>
      <c r="M98" s="355"/>
      <c r="N98" s="355"/>
      <c r="O98" s="355"/>
      <c r="P98" s="355"/>
      <c r="Q98" s="355"/>
      <c r="R98" s="355"/>
      <c r="S98" s="408"/>
      <c r="T98" s="355"/>
      <c r="U98" s="355"/>
      <c r="V98" s="355"/>
      <c r="W98" s="355"/>
      <c r="X98" s="355"/>
      <c r="Y98" s="355"/>
      <c r="Z98" s="402"/>
      <c r="AA98" s="402"/>
      <c r="AB98" s="402"/>
      <c r="AC98" s="402"/>
      <c r="AD98" s="510">
        <v>44410</v>
      </c>
      <c r="AF98" s="368"/>
    </row>
    <row r="99" spans="2:32" s="367" customFormat="1" ht="18.75" customHeight="1" x14ac:dyDescent="0.2">
      <c r="B99" s="396"/>
      <c r="C99" s="408"/>
      <c r="D99" s="408"/>
      <c r="E99" s="355"/>
      <c r="F99" s="355"/>
      <c r="G99" s="355"/>
      <c r="H99" s="355"/>
      <c r="I99" s="355"/>
      <c r="J99" s="355"/>
      <c r="K99" s="355"/>
      <c r="L99" s="355"/>
      <c r="M99" s="355"/>
      <c r="N99" s="355"/>
      <c r="O99" s="355"/>
      <c r="P99" s="355"/>
      <c r="Q99" s="355"/>
      <c r="R99" s="355"/>
      <c r="S99" s="408"/>
      <c r="T99" s="355"/>
      <c r="U99" s="355"/>
      <c r="V99" s="355"/>
      <c r="W99" s="355"/>
      <c r="X99" s="355"/>
      <c r="Y99" s="355"/>
      <c r="Z99" s="402"/>
      <c r="AA99" s="402"/>
      <c r="AB99" s="402"/>
      <c r="AC99" s="402"/>
      <c r="AD99" s="510">
        <v>44411</v>
      </c>
      <c r="AF99" s="368"/>
    </row>
    <row r="100" spans="2:32" s="367" customFormat="1" ht="18.75" customHeight="1" x14ac:dyDescent="0.2">
      <c r="B100" s="396"/>
      <c r="C100" s="408"/>
      <c r="D100" s="408"/>
      <c r="E100" s="355"/>
      <c r="F100" s="355"/>
      <c r="G100" s="355"/>
      <c r="H100" s="355"/>
      <c r="I100" s="355"/>
      <c r="J100" s="355"/>
      <c r="K100" s="355"/>
      <c r="L100" s="355"/>
      <c r="M100" s="355"/>
      <c r="N100" s="355"/>
      <c r="O100" s="355"/>
      <c r="P100" s="355"/>
      <c r="Q100" s="355"/>
      <c r="R100" s="355"/>
      <c r="S100" s="408"/>
      <c r="T100" s="355"/>
      <c r="U100" s="355"/>
      <c r="V100" s="355"/>
      <c r="W100" s="355"/>
      <c r="X100" s="355"/>
      <c r="Y100" s="355"/>
      <c r="Z100" s="402"/>
      <c r="AA100" s="402"/>
      <c r="AB100" s="402"/>
      <c r="AC100" s="402"/>
      <c r="AD100" s="510">
        <v>44412</v>
      </c>
      <c r="AF100" s="368"/>
    </row>
    <row r="101" spans="2:32" s="367" customFormat="1" ht="18.75" customHeight="1" x14ac:dyDescent="0.2">
      <c r="B101" s="396"/>
      <c r="C101" s="408"/>
      <c r="D101" s="408"/>
      <c r="E101" s="355"/>
      <c r="F101" s="355"/>
      <c r="G101" s="355"/>
      <c r="H101" s="355"/>
      <c r="I101" s="355"/>
      <c r="J101" s="355"/>
      <c r="K101" s="355"/>
      <c r="L101" s="355"/>
      <c r="M101" s="355"/>
      <c r="N101" s="355"/>
      <c r="O101" s="355"/>
      <c r="P101" s="355"/>
      <c r="Q101" s="355"/>
      <c r="R101" s="355"/>
      <c r="S101" s="408"/>
      <c r="T101" s="355"/>
      <c r="U101" s="355"/>
      <c r="V101" s="355"/>
      <c r="W101" s="355"/>
      <c r="X101" s="355"/>
      <c r="Y101" s="355"/>
      <c r="Z101" s="402"/>
      <c r="AA101" s="402"/>
      <c r="AB101" s="402"/>
      <c r="AC101" s="402"/>
      <c r="AD101" s="510">
        <v>44413</v>
      </c>
      <c r="AF101" s="368"/>
    </row>
    <row r="102" spans="2:32" s="367" customFormat="1" ht="18.75" customHeight="1" x14ac:dyDescent="0.2">
      <c r="B102" s="396"/>
      <c r="C102" s="408"/>
      <c r="D102" s="408"/>
      <c r="E102" s="355"/>
      <c r="F102" s="355"/>
      <c r="G102" s="355"/>
      <c r="H102" s="355"/>
      <c r="I102" s="355"/>
      <c r="J102" s="355"/>
      <c r="K102" s="355"/>
      <c r="L102" s="355"/>
      <c r="M102" s="355"/>
      <c r="N102" s="355"/>
      <c r="O102" s="355"/>
      <c r="P102" s="355"/>
      <c r="Q102" s="355"/>
      <c r="R102" s="355"/>
      <c r="S102" s="408"/>
      <c r="T102" s="355"/>
      <c r="U102" s="355"/>
      <c r="V102" s="355"/>
      <c r="W102" s="355"/>
      <c r="X102" s="355"/>
      <c r="Y102" s="355"/>
      <c r="Z102" s="402"/>
      <c r="AA102" s="402"/>
      <c r="AB102" s="402"/>
      <c r="AC102" s="402"/>
      <c r="AD102" s="510">
        <v>44414</v>
      </c>
      <c r="AF102" s="368"/>
    </row>
    <row r="103" spans="2:32" s="367" customFormat="1" ht="18.75" customHeight="1" x14ac:dyDescent="0.2">
      <c r="B103" s="396"/>
      <c r="C103" s="408"/>
      <c r="D103" s="408"/>
      <c r="E103" s="355"/>
      <c r="F103" s="355"/>
      <c r="G103" s="355"/>
      <c r="H103" s="355"/>
      <c r="I103" s="355"/>
      <c r="J103" s="355"/>
      <c r="K103" s="355"/>
      <c r="L103" s="355"/>
      <c r="M103" s="355"/>
      <c r="N103" s="355"/>
      <c r="O103" s="355"/>
      <c r="P103" s="355"/>
      <c r="Q103" s="355"/>
      <c r="R103" s="355"/>
      <c r="S103" s="408"/>
      <c r="T103" s="355"/>
      <c r="U103" s="355"/>
      <c r="V103" s="355"/>
      <c r="W103" s="355"/>
      <c r="X103" s="355"/>
      <c r="Y103" s="355"/>
      <c r="Z103" s="402"/>
      <c r="AA103" s="402"/>
      <c r="AB103" s="402"/>
      <c r="AC103" s="402"/>
      <c r="AD103" s="510">
        <v>44415</v>
      </c>
      <c r="AF103" s="368"/>
    </row>
    <row r="104" spans="2:32" s="367" customFormat="1" ht="18.75" customHeight="1" x14ac:dyDescent="0.2">
      <c r="B104" s="396"/>
      <c r="C104" s="408"/>
      <c r="D104" s="408"/>
      <c r="E104" s="355"/>
      <c r="F104" s="355"/>
      <c r="G104" s="355"/>
      <c r="H104" s="355"/>
      <c r="I104" s="355"/>
      <c r="J104" s="355"/>
      <c r="K104" s="355"/>
      <c r="L104" s="355"/>
      <c r="M104" s="355"/>
      <c r="N104" s="355"/>
      <c r="O104" s="355"/>
      <c r="P104" s="355"/>
      <c r="Q104" s="355"/>
      <c r="R104" s="355"/>
      <c r="S104" s="408"/>
      <c r="T104" s="355"/>
      <c r="U104" s="355"/>
      <c r="V104" s="355"/>
      <c r="W104" s="355"/>
      <c r="X104" s="355"/>
      <c r="Y104" s="355"/>
      <c r="Z104" s="402"/>
      <c r="AA104" s="402"/>
      <c r="AB104" s="402"/>
      <c r="AC104" s="402"/>
      <c r="AD104" s="510">
        <v>44416</v>
      </c>
      <c r="AF104" s="368"/>
    </row>
    <row r="105" spans="2:32" s="367" customFormat="1" ht="18.75" customHeight="1" x14ac:dyDescent="0.2">
      <c r="B105" s="396"/>
      <c r="C105" s="408"/>
      <c r="D105" s="408"/>
      <c r="E105" s="355"/>
      <c r="F105" s="355"/>
      <c r="G105" s="355"/>
      <c r="H105" s="355"/>
      <c r="I105" s="355"/>
      <c r="J105" s="355"/>
      <c r="K105" s="355"/>
      <c r="L105" s="355"/>
      <c r="M105" s="355"/>
      <c r="N105" s="355"/>
      <c r="O105" s="355"/>
      <c r="P105" s="355"/>
      <c r="Q105" s="355"/>
      <c r="R105" s="355"/>
      <c r="S105" s="408"/>
      <c r="T105" s="355"/>
      <c r="U105" s="355"/>
      <c r="V105" s="355"/>
      <c r="W105" s="355"/>
      <c r="X105" s="355"/>
      <c r="Y105" s="355"/>
      <c r="Z105" s="402"/>
      <c r="AA105" s="402"/>
      <c r="AB105" s="402"/>
      <c r="AC105" s="402"/>
      <c r="AD105" s="510">
        <v>44417</v>
      </c>
      <c r="AF105" s="368"/>
    </row>
    <row r="106" spans="2:32" s="367" customFormat="1" ht="18.75" customHeight="1" x14ac:dyDescent="0.2">
      <c r="B106" s="396"/>
      <c r="C106" s="408"/>
      <c r="D106" s="408"/>
      <c r="E106" s="355"/>
      <c r="F106" s="355"/>
      <c r="G106" s="355"/>
      <c r="H106" s="355"/>
      <c r="I106" s="355"/>
      <c r="J106" s="355"/>
      <c r="K106" s="355"/>
      <c r="L106" s="355"/>
      <c r="M106" s="355"/>
      <c r="N106" s="355"/>
      <c r="O106" s="355"/>
      <c r="P106" s="355"/>
      <c r="Q106" s="355"/>
      <c r="R106" s="355"/>
      <c r="S106" s="408"/>
      <c r="T106" s="355"/>
      <c r="U106" s="355"/>
      <c r="V106" s="355"/>
      <c r="W106" s="355"/>
      <c r="X106" s="355"/>
      <c r="Y106" s="355"/>
      <c r="Z106" s="402"/>
      <c r="AA106" s="402"/>
      <c r="AB106" s="402"/>
      <c r="AC106" s="402"/>
      <c r="AD106" s="510">
        <v>44418</v>
      </c>
      <c r="AF106" s="368"/>
    </row>
    <row r="107" spans="2:32" s="367" customFormat="1" ht="18.75" customHeight="1" x14ac:dyDescent="0.2">
      <c r="B107" s="396"/>
      <c r="C107" s="408"/>
      <c r="D107" s="408"/>
      <c r="E107" s="355"/>
      <c r="F107" s="355"/>
      <c r="G107" s="355"/>
      <c r="H107" s="355"/>
      <c r="I107" s="355"/>
      <c r="J107" s="355"/>
      <c r="K107" s="355"/>
      <c r="L107" s="355"/>
      <c r="M107" s="355"/>
      <c r="N107" s="355"/>
      <c r="O107" s="355"/>
      <c r="P107" s="355"/>
      <c r="Q107" s="355"/>
      <c r="R107" s="355"/>
      <c r="S107" s="408"/>
      <c r="T107" s="355"/>
      <c r="U107" s="355"/>
      <c r="V107" s="355"/>
      <c r="W107" s="355"/>
      <c r="X107" s="355"/>
      <c r="Y107" s="355"/>
      <c r="Z107" s="402"/>
      <c r="AA107" s="402"/>
      <c r="AB107" s="402"/>
      <c r="AC107" s="402"/>
      <c r="AD107" s="510">
        <v>44419</v>
      </c>
      <c r="AF107" s="368"/>
    </row>
    <row r="108" spans="2:32" s="367" customFormat="1" ht="18.75" customHeight="1" x14ac:dyDescent="0.2">
      <c r="B108" s="396"/>
      <c r="C108" s="408"/>
      <c r="D108" s="408"/>
      <c r="E108" s="355"/>
      <c r="F108" s="355"/>
      <c r="G108" s="355"/>
      <c r="H108" s="355"/>
      <c r="I108" s="355"/>
      <c r="J108" s="355"/>
      <c r="K108" s="355"/>
      <c r="L108" s="355"/>
      <c r="M108" s="355"/>
      <c r="N108" s="355"/>
      <c r="O108" s="355"/>
      <c r="P108" s="355"/>
      <c r="Q108" s="355"/>
      <c r="R108" s="355"/>
      <c r="S108" s="408"/>
      <c r="T108" s="355"/>
      <c r="U108" s="355"/>
      <c r="V108" s="355"/>
      <c r="W108" s="355"/>
      <c r="X108" s="355"/>
      <c r="Y108" s="355"/>
      <c r="Z108" s="402"/>
      <c r="AA108" s="402"/>
      <c r="AB108" s="402"/>
      <c r="AC108" s="402"/>
      <c r="AD108" s="510">
        <v>44420</v>
      </c>
      <c r="AF108" s="368"/>
    </row>
    <row r="109" spans="2:32" s="367" customFormat="1" ht="18.75" customHeight="1" x14ac:dyDescent="0.2">
      <c r="B109" s="396"/>
      <c r="C109" s="408"/>
      <c r="D109" s="408"/>
      <c r="E109" s="355"/>
      <c r="F109" s="355"/>
      <c r="G109" s="355"/>
      <c r="H109" s="355"/>
      <c r="I109" s="355"/>
      <c r="J109" s="355"/>
      <c r="K109" s="355"/>
      <c r="L109" s="355"/>
      <c r="M109" s="355"/>
      <c r="N109" s="355"/>
      <c r="O109" s="355"/>
      <c r="P109" s="355"/>
      <c r="Q109" s="355"/>
      <c r="R109" s="355"/>
      <c r="S109" s="408"/>
      <c r="T109" s="355"/>
      <c r="U109" s="355"/>
      <c r="V109" s="355"/>
      <c r="W109" s="355"/>
      <c r="X109" s="355"/>
      <c r="Y109" s="355"/>
      <c r="Z109" s="402"/>
      <c r="AA109" s="402"/>
      <c r="AB109" s="402"/>
      <c r="AC109" s="402"/>
      <c r="AD109" s="510">
        <v>44421</v>
      </c>
      <c r="AF109" s="368"/>
    </row>
    <row r="110" spans="2:32" s="367" customFormat="1" ht="18.75" customHeight="1" x14ac:dyDescent="0.2">
      <c r="B110" s="396"/>
      <c r="C110" s="408"/>
      <c r="D110" s="408"/>
      <c r="E110" s="355"/>
      <c r="F110" s="355"/>
      <c r="G110" s="355"/>
      <c r="H110" s="355"/>
      <c r="I110" s="355"/>
      <c r="J110" s="355"/>
      <c r="K110" s="355"/>
      <c r="L110" s="355"/>
      <c r="M110" s="355"/>
      <c r="N110" s="355"/>
      <c r="O110" s="355"/>
      <c r="P110" s="355"/>
      <c r="Q110" s="355"/>
      <c r="R110" s="355"/>
      <c r="S110" s="408"/>
      <c r="T110" s="355"/>
      <c r="U110" s="355"/>
      <c r="V110" s="355"/>
      <c r="W110" s="355"/>
      <c r="X110" s="355"/>
      <c r="Y110" s="355"/>
      <c r="Z110" s="402"/>
      <c r="AA110" s="402"/>
      <c r="AB110" s="402"/>
      <c r="AC110" s="402"/>
      <c r="AD110" s="510">
        <v>44422</v>
      </c>
      <c r="AF110" s="368"/>
    </row>
    <row r="111" spans="2:32" s="367" customFormat="1" ht="18.75" customHeight="1" x14ac:dyDescent="0.2">
      <c r="B111" s="396"/>
      <c r="C111" s="408"/>
      <c r="D111" s="408"/>
      <c r="E111" s="355"/>
      <c r="F111" s="355"/>
      <c r="G111" s="355"/>
      <c r="H111" s="355"/>
      <c r="I111" s="355"/>
      <c r="J111" s="355"/>
      <c r="K111" s="355"/>
      <c r="L111" s="355"/>
      <c r="M111" s="355"/>
      <c r="N111" s="355"/>
      <c r="O111" s="355"/>
      <c r="P111" s="355"/>
      <c r="Q111" s="355"/>
      <c r="R111" s="355"/>
      <c r="S111" s="408"/>
      <c r="T111" s="355"/>
      <c r="U111" s="355"/>
      <c r="V111" s="355"/>
      <c r="W111" s="355"/>
      <c r="X111" s="355"/>
      <c r="Y111" s="355"/>
      <c r="Z111" s="402"/>
      <c r="AA111" s="402"/>
      <c r="AB111" s="402"/>
      <c r="AC111" s="402"/>
      <c r="AD111" s="510">
        <v>44423</v>
      </c>
      <c r="AF111" s="368"/>
    </row>
    <row r="112" spans="2:32" s="367" customFormat="1" ht="18.75" customHeight="1" x14ac:dyDescent="0.2">
      <c r="B112" s="396"/>
      <c r="C112" s="408"/>
      <c r="D112" s="408"/>
      <c r="E112" s="355"/>
      <c r="F112" s="355"/>
      <c r="G112" s="355"/>
      <c r="H112" s="355"/>
      <c r="I112" s="355"/>
      <c r="J112" s="355"/>
      <c r="K112" s="355"/>
      <c r="L112" s="355"/>
      <c r="M112" s="355"/>
      <c r="N112" s="355"/>
      <c r="O112" s="355"/>
      <c r="P112" s="355"/>
      <c r="Q112" s="355"/>
      <c r="R112" s="355"/>
      <c r="S112" s="408"/>
      <c r="T112" s="355"/>
      <c r="U112" s="355"/>
      <c r="V112" s="355"/>
      <c r="W112" s="355"/>
      <c r="X112" s="355"/>
      <c r="Y112" s="355"/>
      <c r="Z112" s="402"/>
      <c r="AA112" s="402"/>
      <c r="AB112" s="402"/>
      <c r="AC112" s="402"/>
      <c r="AD112" s="510">
        <v>44424</v>
      </c>
      <c r="AF112" s="368"/>
    </row>
    <row r="113" spans="1:32" ht="18.75" customHeight="1" x14ac:dyDescent="0.2">
      <c r="Z113" s="402"/>
      <c r="AA113" s="402"/>
      <c r="AB113" s="402"/>
      <c r="AC113" s="402"/>
      <c r="AD113" s="510">
        <v>44425</v>
      </c>
    </row>
    <row r="114" spans="1:32" ht="18.75" customHeight="1" x14ac:dyDescent="0.2">
      <c r="Z114" s="402"/>
      <c r="AA114" s="402"/>
      <c r="AB114" s="402"/>
      <c r="AC114" s="402"/>
      <c r="AD114" s="510">
        <v>44426</v>
      </c>
    </row>
    <row r="115" spans="1:32" ht="18.75" customHeight="1" x14ac:dyDescent="0.2">
      <c r="Z115" s="402"/>
      <c r="AA115" s="402"/>
      <c r="AB115" s="402"/>
      <c r="AC115" s="402"/>
      <c r="AD115" s="510">
        <v>44427</v>
      </c>
    </row>
    <row r="116" spans="1:32" ht="18.75" customHeight="1" x14ac:dyDescent="0.2">
      <c r="Z116" s="402"/>
      <c r="AA116" s="402"/>
      <c r="AB116" s="402"/>
      <c r="AC116" s="402"/>
      <c r="AD116" s="510">
        <v>44428</v>
      </c>
    </row>
    <row r="117" spans="1:32" ht="18.75" customHeight="1" x14ac:dyDescent="0.2">
      <c r="Z117" s="402"/>
      <c r="AA117" s="402"/>
      <c r="AB117" s="402"/>
      <c r="AC117" s="402"/>
      <c r="AD117" s="510">
        <v>44429</v>
      </c>
    </row>
    <row r="118" spans="1:32" ht="18.75" customHeight="1" x14ac:dyDescent="0.2">
      <c r="Z118" s="402"/>
      <c r="AA118" s="402"/>
      <c r="AB118" s="402"/>
      <c r="AC118" s="402"/>
      <c r="AD118" s="510">
        <v>44430</v>
      </c>
    </row>
    <row r="119" spans="1:32" ht="18.75" customHeight="1" x14ac:dyDescent="0.2">
      <c r="Z119" s="402"/>
      <c r="AA119" s="402"/>
      <c r="AB119" s="402"/>
      <c r="AC119" s="402"/>
      <c r="AD119" s="510">
        <v>44431</v>
      </c>
    </row>
    <row r="120" spans="1:32" ht="18.75" customHeight="1" x14ac:dyDescent="0.2">
      <c r="Z120" s="402"/>
      <c r="AA120" s="402"/>
      <c r="AB120" s="402"/>
      <c r="AC120" s="402"/>
      <c r="AD120" s="510">
        <v>44432</v>
      </c>
    </row>
    <row r="121" spans="1:32" s="449" customFormat="1" x14ac:dyDescent="0.2">
      <c r="A121" s="443"/>
      <c r="B121" s="396"/>
      <c r="C121" s="408"/>
      <c r="D121" s="408"/>
      <c r="E121" s="355"/>
      <c r="F121" s="355"/>
      <c r="G121" s="355"/>
      <c r="H121" s="355"/>
      <c r="I121" s="355"/>
      <c r="J121" s="355"/>
      <c r="K121" s="355"/>
      <c r="L121" s="355"/>
      <c r="M121" s="355"/>
      <c r="N121" s="355"/>
      <c r="O121" s="355"/>
      <c r="P121" s="355"/>
      <c r="Q121" s="355"/>
      <c r="R121" s="355"/>
      <c r="S121" s="408"/>
      <c r="T121" s="355"/>
      <c r="U121" s="355"/>
      <c r="V121" s="355"/>
      <c r="W121" s="355"/>
      <c r="X121" s="355"/>
      <c r="Y121" s="355"/>
      <c r="Z121" s="402"/>
      <c r="AA121" s="402"/>
      <c r="AB121" s="402"/>
      <c r="AC121" s="402"/>
      <c r="AD121" s="510">
        <v>44433</v>
      </c>
      <c r="AE121" s="446"/>
      <c r="AF121" s="448"/>
    </row>
    <row r="122" spans="1:32" ht="18.75" customHeight="1" x14ac:dyDescent="0.2">
      <c r="Z122" s="402"/>
      <c r="AA122" s="402"/>
      <c r="AB122" s="402"/>
      <c r="AC122" s="402"/>
      <c r="AD122" s="510">
        <v>44434</v>
      </c>
    </row>
    <row r="123" spans="1:32" ht="18.75" customHeight="1" x14ac:dyDescent="0.2">
      <c r="Z123" s="402"/>
      <c r="AA123" s="402"/>
      <c r="AB123" s="402"/>
      <c r="AC123" s="402"/>
      <c r="AD123" s="510">
        <v>44435</v>
      </c>
    </row>
    <row r="124" spans="1:32" ht="18.75" customHeight="1" x14ac:dyDescent="0.2">
      <c r="Z124" s="402"/>
      <c r="AA124" s="402"/>
      <c r="AB124" s="402"/>
      <c r="AC124" s="402"/>
      <c r="AD124" s="510">
        <v>44436</v>
      </c>
    </row>
    <row r="125" spans="1:32" ht="18.75" customHeight="1" x14ac:dyDescent="0.2">
      <c r="Z125" s="402"/>
      <c r="AA125" s="402"/>
      <c r="AB125" s="402"/>
      <c r="AC125" s="402"/>
      <c r="AD125" s="510">
        <v>44437</v>
      </c>
    </row>
    <row r="126" spans="1:32" ht="18.75" customHeight="1" x14ac:dyDescent="0.2">
      <c r="Z126" s="402"/>
      <c r="AA126" s="402"/>
      <c r="AB126" s="402"/>
      <c r="AC126" s="402"/>
      <c r="AD126" s="510">
        <v>44438</v>
      </c>
    </row>
    <row r="127" spans="1:32" ht="18.75" customHeight="1" x14ac:dyDescent="0.2">
      <c r="Z127" s="402"/>
      <c r="AA127" s="402"/>
      <c r="AB127" s="402"/>
      <c r="AC127" s="402"/>
      <c r="AD127" s="510">
        <v>44439</v>
      </c>
    </row>
    <row r="128" spans="1:32" ht="18.75" customHeight="1" x14ac:dyDescent="0.2">
      <c r="Z128" s="402"/>
      <c r="AA128" s="402"/>
      <c r="AB128" s="402"/>
      <c r="AC128" s="402"/>
      <c r="AD128" s="510">
        <v>44440</v>
      </c>
    </row>
    <row r="129" spans="2:32" s="367" customFormat="1" ht="18.75" customHeight="1" x14ac:dyDescent="0.2">
      <c r="B129" s="396"/>
      <c r="C129" s="408"/>
      <c r="D129" s="408"/>
      <c r="E129" s="355"/>
      <c r="F129" s="355"/>
      <c r="G129" s="355"/>
      <c r="H129" s="355"/>
      <c r="I129" s="355"/>
      <c r="J129" s="355"/>
      <c r="K129" s="355"/>
      <c r="L129" s="355"/>
      <c r="M129" s="355"/>
      <c r="N129" s="355"/>
      <c r="O129" s="355"/>
      <c r="P129" s="355"/>
      <c r="Q129" s="355"/>
      <c r="R129" s="355"/>
      <c r="S129" s="408"/>
      <c r="T129" s="355"/>
      <c r="U129" s="355"/>
      <c r="V129" s="355"/>
      <c r="W129" s="355"/>
      <c r="X129" s="355"/>
      <c r="Y129" s="355"/>
      <c r="Z129" s="402"/>
      <c r="AA129" s="402"/>
      <c r="AB129" s="402"/>
      <c r="AC129" s="402"/>
      <c r="AD129" s="510">
        <v>44441</v>
      </c>
      <c r="AF129" s="368"/>
    </row>
    <row r="130" spans="2:32" s="367" customFormat="1" ht="18.75" customHeight="1" x14ac:dyDescent="0.2">
      <c r="B130" s="396"/>
      <c r="C130" s="408"/>
      <c r="D130" s="408"/>
      <c r="E130" s="355"/>
      <c r="F130" s="355"/>
      <c r="G130" s="355"/>
      <c r="H130" s="355"/>
      <c r="I130" s="355"/>
      <c r="J130" s="355"/>
      <c r="K130" s="355"/>
      <c r="L130" s="355"/>
      <c r="M130" s="355"/>
      <c r="N130" s="355"/>
      <c r="O130" s="355"/>
      <c r="P130" s="355"/>
      <c r="Q130" s="355"/>
      <c r="R130" s="355"/>
      <c r="S130" s="408"/>
      <c r="T130" s="355"/>
      <c r="U130" s="355"/>
      <c r="V130" s="355"/>
      <c r="W130" s="355"/>
      <c r="X130" s="355"/>
      <c r="Y130" s="355"/>
      <c r="Z130" s="402"/>
      <c r="AA130" s="402"/>
      <c r="AB130" s="402"/>
      <c r="AC130" s="402"/>
      <c r="AD130" s="510">
        <v>44442</v>
      </c>
      <c r="AF130" s="368"/>
    </row>
    <row r="131" spans="2:32" s="367" customFormat="1" ht="18.75" customHeight="1" x14ac:dyDescent="0.2">
      <c r="B131" s="396"/>
      <c r="C131" s="408"/>
      <c r="D131" s="408"/>
      <c r="E131" s="355"/>
      <c r="F131" s="355"/>
      <c r="G131" s="355"/>
      <c r="H131" s="355"/>
      <c r="I131" s="355"/>
      <c r="J131" s="355"/>
      <c r="K131" s="355"/>
      <c r="L131" s="355"/>
      <c r="M131" s="355"/>
      <c r="N131" s="355"/>
      <c r="O131" s="355"/>
      <c r="P131" s="355"/>
      <c r="Q131" s="355"/>
      <c r="R131" s="355"/>
      <c r="S131" s="408"/>
      <c r="T131" s="355"/>
      <c r="U131" s="355"/>
      <c r="V131" s="355"/>
      <c r="W131" s="355"/>
      <c r="X131" s="355"/>
      <c r="Y131" s="355"/>
      <c r="Z131" s="402"/>
      <c r="AA131" s="402"/>
      <c r="AB131" s="402"/>
      <c r="AC131" s="402"/>
      <c r="AD131" s="510">
        <v>44443</v>
      </c>
      <c r="AF131" s="368"/>
    </row>
    <row r="132" spans="2:32" s="367" customFormat="1" ht="18.75" customHeight="1" x14ac:dyDescent="0.2">
      <c r="B132" s="396"/>
      <c r="C132" s="408"/>
      <c r="D132" s="408"/>
      <c r="E132" s="355"/>
      <c r="F132" s="355"/>
      <c r="G132" s="355"/>
      <c r="H132" s="355"/>
      <c r="I132" s="355"/>
      <c r="J132" s="355"/>
      <c r="K132" s="355"/>
      <c r="L132" s="355"/>
      <c r="M132" s="355"/>
      <c r="N132" s="355"/>
      <c r="O132" s="355"/>
      <c r="P132" s="355"/>
      <c r="Q132" s="355"/>
      <c r="R132" s="355"/>
      <c r="S132" s="408"/>
      <c r="T132" s="355"/>
      <c r="U132" s="355"/>
      <c r="V132" s="355"/>
      <c r="W132" s="355"/>
      <c r="X132" s="355"/>
      <c r="Y132" s="355"/>
      <c r="Z132" s="402"/>
      <c r="AA132" s="402"/>
      <c r="AB132" s="402"/>
      <c r="AC132" s="402"/>
      <c r="AD132" s="510">
        <v>44444</v>
      </c>
      <c r="AF132" s="368"/>
    </row>
    <row r="133" spans="2:32" s="367" customFormat="1" ht="18.75" customHeight="1" x14ac:dyDescent="0.2">
      <c r="B133" s="396"/>
      <c r="C133" s="408"/>
      <c r="D133" s="408"/>
      <c r="E133" s="355"/>
      <c r="F133" s="355"/>
      <c r="G133" s="355"/>
      <c r="H133" s="355"/>
      <c r="I133" s="355"/>
      <c r="J133" s="355"/>
      <c r="K133" s="355"/>
      <c r="L133" s="355"/>
      <c r="M133" s="355"/>
      <c r="N133" s="355"/>
      <c r="O133" s="355"/>
      <c r="P133" s="355"/>
      <c r="Q133" s="355"/>
      <c r="R133" s="355"/>
      <c r="S133" s="408"/>
      <c r="T133" s="355"/>
      <c r="U133" s="355"/>
      <c r="V133" s="355"/>
      <c r="W133" s="355"/>
      <c r="X133" s="355"/>
      <c r="Y133" s="355"/>
      <c r="Z133" s="402"/>
      <c r="AA133" s="402"/>
      <c r="AB133" s="402"/>
      <c r="AC133" s="402"/>
      <c r="AD133" s="510">
        <v>44445</v>
      </c>
      <c r="AF133" s="368"/>
    </row>
    <row r="134" spans="2:32" s="367" customFormat="1" ht="18.75" customHeight="1" x14ac:dyDescent="0.2">
      <c r="B134" s="396"/>
      <c r="C134" s="408"/>
      <c r="D134" s="408"/>
      <c r="E134" s="355"/>
      <c r="F134" s="355"/>
      <c r="G134" s="355"/>
      <c r="H134" s="355"/>
      <c r="I134" s="355"/>
      <c r="J134" s="355"/>
      <c r="K134" s="355"/>
      <c r="L134" s="355"/>
      <c r="M134" s="355"/>
      <c r="N134" s="355"/>
      <c r="O134" s="355"/>
      <c r="P134" s="355"/>
      <c r="Q134" s="355"/>
      <c r="R134" s="355"/>
      <c r="S134" s="408"/>
      <c r="T134" s="355"/>
      <c r="U134" s="355"/>
      <c r="V134" s="355"/>
      <c r="W134" s="355"/>
      <c r="X134" s="355"/>
      <c r="Y134" s="355"/>
      <c r="Z134" s="402"/>
      <c r="AA134" s="402"/>
      <c r="AB134" s="402"/>
      <c r="AC134" s="402"/>
      <c r="AD134" s="510">
        <v>44446</v>
      </c>
      <c r="AF134" s="368"/>
    </row>
    <row r="135" spans="2:32" s="367" customFormat="1" ht="18.75" customHeight="1" x14ac:dyDescent="0.2">
      <c r="B135" s="396"/>
      <c r="C135" s="408"/>
      <c r="D135" s="408"/>
      <c r="E135" s="355"/>
      <c r="F135" s="355"/>
      <c r="G135" s="355"/>
      <c r="H135" s="355"/>
      <c r="I135" s="355"/>
      <c r="J135" s="355"/>
      <c r="K135" s="355"/>
      <c r="L135" s="355"/>
      <c r="M135" s="355"/>
      <c r="N135" s="355"/>
      <c r="O135" s="355"/>
      <c r="P135" s="355"/>
      <c r="Q135" s="355"/>
      <c r="R135" s="355"/>
      <c r="S135" s="408"/>
      <c r="T135" s="355"/>
      <c r="U135" s="355"/>
      <c r="V135" s="355"/>
      <c r="W135" s="355"/>
      <c r="X135" s="355"/>
      <c r="Y135" s="355"/>
      <c r="Z135" s="402"/>
      <c r="AA135" s="402"/>
      <c r="AB135" s="402"/>
      <c r="AC135" s="402"/>
      <c r="AD135" s="510">
        <v>44447</v>
      </c>
      <c r="AF135" s="368"/>
    </row>
    <row r="136" spans="2:32" s="367" customFormat="1" ht="18.75" customHeight="1" x14ac:dyDescent="0.2">
      <c r="B136" s="396"/>
      <c r="C136" s="408"/>
      <c r="D136" s="408"/>
      <c r="E136" s="355"/>
      <c r="F136" s="355"/>
      <c r="G136" s="355"/>
      <c r="H136" s="355"/>
      <c r="I136" s="355"/>
      <c r="J136" s="355"/>
      <c r="K136" s="355"/>
      <c r="L136" s="355"/>
      <c r="M136" s="355"/>
      <c r="N136" s="355"/>
      <c r="O136" s="355"/>
      <c r="P136" s="355"/>
      <c r="Q136" s="355"/>
      <c r="R136" s="355"/>
      <c r="S136" s="408"/>
      <c r="T136" s="355"/>
      <c r="U136" s="355"/>
      <c r="V136" s="355"/>
      <c r="W136" s="355"/>
      <c r="X136" s="355"/>
      <c r="Y136" s="355"/>
      <c r="Z136" s="402"/>
      <c r="AA136" s="402"/>
      <c r="AB136" s="402"/>
      <c r="AC136" s="402"/>
      <c r="AD136" s="510">
        <v>44448</v>
      </c>
      <c r="AF136" s="368"/>
    </row>
    <row r="137" spans="2:32" s="367" customFormat="1" ht="18.75" customHeight="1" x14ac:dyDescent="0.2">
      <c r="B137" s="396"/>
      <c r="C137" s="408"/>
      <c r="D137" s="408"/>
      <c r="E137" s="355"/>
      <c r="F137" s="355"/>
      <c r="G137" s="355"/>
      <c r="H137" s="355"/>
      <c r="I137" s="355"/>
      <c r="J137" s="355"/>
      <c r="K137" s="355"/>
      <c r="L137" s="355"/>
      <c r="M137" s="355"/>
      <c r="N137" s="355"/>
      <c r="O137" s="355"/>
      <c r="P137" s="355"/>
      <c r="Q137" s="355"/>
      <c r="R137" s="355"/>
      <c r="S137" s="408"/>
      <c r="T137" s="355"/>
      <c r="U137" s="355"/>
      <c r="V137" s="355"/>
      <c r="W137" s="355"/>
      <c r="X137" s="355"/>
      <c r="Y137" s="355"/>
      <c r="Z137" s="402"/>
      <c r="AA137" s="402"/>
      <c r="AB137" s="402"/>
      <c r="AC137" s="402"/>
      <c r="AD137" s="510">
        <v>44449</v>
      </c>
      <c r="AF137" s="368"/>
    </row>
    <row r="138" spans="2:32" s="367" customFormat="1" ht="18.75" customHeight="1" x14ac:dyDescent="0.2">
      <c r="B138" s="396"/>
      <c r="C138" s="408"/>
      <c r="D138" s="408"/>
      <c r="E138" s="355"/>
      <c r="F138" s="355"/>
      <c r="G138" s="355"/>
      <c r="H138" s="355"/>
      <c r="I138" s="355"/>
      <c r="J138" s="355"/>
      <c r="K138" s="355"/>
      <c r="L138" s="355"/>
      <c r="M138" s="355"/>
      <c r="N138" s="355"/>
      <c r="O138" s="355"/>
      <c r="P138" s="355"/>
      <c r="Q138" s="355"/>
      <c r="R138" s="355"/>
      <c r="S138" s="408"/>
      <c r="T138" s="355"/>
      <c r="U138" s="355"/>
      <c r="V138" s="355"/>
      <c r="W138" s="355"/>
      <c r="X138" s="355"/>
      <c r="Y138" s="355"/>
      <c r="Z138" s="402"/>
      <c r="AA138" s="402"/>
      <c r="AB138" s="402"/>
      <c r="AC138" s="402"/>
      <c r="AD138" s="510">
        <v>44450</v>
      </c>
      <c r="AF138" s="368"/>
    </row>
    <row r="139" spans="2:32" s="367" customFormat="1" ht="18.75" customHeight="1" x14ac:dyDescent="0.2">
      <c r="B139" s="396"/>
      <c r="C139" s="408"/>
      <c r="D139" s="408"/>
      <c r="E139" s="355"/>
      <c r="F139" s="355"/>
      <c r="G139" s="355"/>
      <c r="H139" s="355"/>
      <c r="I139" s="355"/>
      <c r="J139" s="355"/>
      <c r="K139" s="355"/>
      <c r="L139" s="355"/>
      <c r="M139" s="355"/>
      <c r="N139" s="355"/>
      <c r="O139" s="355"/>
      <c r="P139" s="355"/>
      <c r="Q139" s="355"/>
      <c r="R139" s="355"/>
      <c r="S139" s="408"/>
      <c r="T139" s="355"/>
      <c r="U139" s="355"/>
      <c r="V139" s="355"/>
      <c r="W139" s="355"/>
      <c r="X139" s="355"/>
      <c r="Y139" s="355"/>
      <c r="Z139" s="402"/>
      <c r="AA139" s="402"/>
      <c r="AB139" s="402"/>
      <c r="AC139" s="402"/>
      <c r="AD139" s="510">
        <v>44451</v>
      </c>
      <c r="AF139" s="368"/>
    </row>
    <row r="140" spans="2:32" s="367" customFormat="1" ht="18.75" customHeight="1" x14ac:dyDescent="0.2">
      <c r="B140" s="396"/>
      <c r="C140" s="408"/>
      <c r="D140" s="408"/>
      <c r="E140" s="355"/>
      <c r="F140" s="355"/>
      <c r="G140" s="355"/>
      <c r="H140" s="355"/>
      <c r="I140" s="355"/>
      <c r="J140" s="355"/>
      <c r="K140" s="355"/>
      <c r="L140" s="355"/>
      <c r="M140" s="355"/>
      <c r="N140" s="355"/>
      <c r="O140" s="355"/>
      <c r="P140" s="355"/>
      <c r="Q140" s="355"/>
      <c r="R140" s="355"/>
      <c r="S140" s="408"/>
      <c r="T140" s="355"/>
      <c r="U140" s="355"/>
      <c r="V140" s="355"/>
      <c r="W140" s="355"/>
      <c r="X140" s="355"/>
      <c r="Y140" s="355"/>
      <c r="Z140" s="402"/>
      <c r="AA140" s="402"/>
      <c r="AB140" s="402"/>
      <c r="AC140" s="402"/>
      <c r="AD140" s="510">
        <v>44452</v>
      </c>
      <c r="AF140" s="368"/>
    </row>
    <row r="141" spans="2:32" s="367" customFormat="1" ht="18.75" customHeight="1" x14ac:dyDescent="0.2">
      <c r="B141" s="396"/>
      <c r="C141" s="408"/>
      <c r="D141" s="408"/>
      <c r="E141" s="355"/>
      <c r="F141" s="355"/>
      <c r="G141" s="355"/>
      <c r="H141" s="355"/>
      <c r="I141" s="355"/>
      <c r="J141" s="355"/>
      <c r="K141" s="355"/>
      <c r="L141" s="355"/>
      <c r="M141" s="355"/>
      <c r="N141" s="355"/>
      <c r="O141" s="355"/>
      <c r="P141" s="355"/>
      <c r="Q141" s="355"/>
      <c r="R141" s="355"/>
      <c r="S141" s="408"/>
      <c r="T141" s="355"/>
      <c r="U141" s="355"/>
      <c r="V141" s="355"/>
      <c r="W141" s="355"/>
      <c r="X141" s="355"/>
      <c r="Y141" s="355"/>
      <c r="Z141" s="402"/>
      <c r="AA141" s="402"/>
      <c r="AB141" s="402"/>
      <c r="AC141" s="402"/>
      <c r="AD141" s="510">
        <v>44453</v>
      </c>
      <c r="AF141" s="368"/>
    </row>
    <row r="142" spans="2:32" s="367" customFormat="1" ht="18.75" customHeight="1" x14ac:dyDescent="0.2">
      <c r="B142" s="396"/>
      <c r="C142" s="408"/>
      <c r="D142" s="408"/>
      <c r="E142" s="355"/>
      <c r="F142" s="355"/>
      <c r="G142" s="355"/>
      <c r="H142" s="355"/>
      <c r="I142" s="355"/>
      <c r="J142" s="355"/>
      <c r="K142" s="355"/>
      <c r="L142" s="355"/>
      <c r="M142" s="355"/>
      <c r="N142" s="355"/>
      <c r="O142" s="355"/>
      <c r="P142" s="355"/>
      <c r="Q142" s="355"/>
      <c r="R142" s="355"/>
      <c r="S142" s="408"/>
      <c r="T142" s="355"/>
      <c r="U142" s="355"/>
      <c r="V142" s="355"/>
      <c r="W142" s="355"/>
      <c r="X142" s="355"/>
      <c r="Y142" s="355"/>
      <c r="Z142" s="402"/>
      <c r="AA142" s="402"/>
      <c r="AB142" s="402"/>
      <c r="AC142" s="402"/>
      <c r="AD142" s="510">
        <v>44454</v>
      </c>
      <c r="AF142" s="368"/>
    </row>
    <row r="143" spans="2:32" s="367" customFormat="1" ht="18.75" customHeight="1" x14ac:dyDescent="0.2">
      <c r="B143" s="396"/>
      <c r="C143" s="408"/>
      <c r="D143" s="408"/>
      <c r="E143" s="355"/>
      <c r="F143" s="355"/>
      <c r="G143" s="355"/>
      <c r="H143" s="355"/>
      <c r="I143" s="355"/>
      <c r="J143" s="355"/>
      <c r="K143" s="355"/>
      <c r="L143" s="355"/>
      <c r="M143" s="355"/>
      <c r="N143" s="355"/>
      <c r="O143" s="355"/>
      <c r="P143" s="355"/>
      <c r="Q143" s="355"/>
      <c r="R143" s="355"/>
      <c r="S143" s="408"/>
      <c r="T143" s="355"/>
      <c r="U143" s="355"/>
      <c r="V143" s="355"/>
      <c r="W143" s="355"/>
      <c r="X143" s="355"/>
      <c r="Y143" s="355"/>
      <c r="Z143" s="402"/>
      <c r="AA143" s="402"/>
      <c r="AB143" s="402"/>
      <c r="AC143" s="402"/>
      <c r="AD143" s="510">
        <v>44455</v>
      </c>
      <c r="AF143" s="368"/>
    </row>
    <row r="144" spans="2:32" s="367" customFormat="1" ht="18.75" customHeight="1" x14ac:dyDescent="0.2">
      <c r="B144" s="396"/>
      <c r="C144" s="408"/>
      <c r="D144" s="408"/>
      <c r="E144" s="355"/>
      <c r="F144" s="355"/>
      <c r="G144" s="355"/>
      <c r="H144" s="355"/>
      <c r="I144" s="355"/>
      <c r="J144" s="355"/>
      <c r="K144" s="355"/>
      <c r="L144" s="355"/>
      <c r="M144" s="355"/>
      <c r="N144" s="355"/>
      <c r="O144" s="355"/>
      <c r="P144" s="355"/>
      <c r="Q144" s="355"/>
      <c r="R144" s="355"/>
      <c r="S144" s="408"/>
      <c r="T144" s="355"/>
      <c r="U144" s="355"/>
      <c r="V144" s="355"/>
      <c r="W144" s="355"/>
      <c r="X144" s="355"/>
      <c r="Y144" s="355"/>
      <c r="Z144" s="402"/>
      <c r="AA144" s="402"/>
      <c r="AB144" s="402"/>
      <c r="AC144" s="402"/>
      <c r="AD144" s="510">
        <v>44456</v>
      </c>
      <c r="AF144" s="368"/>
    </row>
    <row r="145" spans="2:32" s="367" customFormat="1" ht="18.75" customHeight="1" x14ac:dyDescent="0.2">
      <c r="B145" s="396"/>
      <c r="C145" s="408"/>
      <c r="D145" s="408"/>
      <c r="E145" s="355"/>
      <c r="F145" s="355"/>
      <c r="G145" s="355"/>
      <c r="H145" s="355"/>
      <c r="I145" s="355"/>
      <c r="J145" s="355"/>
      <c r="K145" s="355"/>
      <c r="L145" s="355"/>
      <c r="M145" s="355"/>
      <c r="N145" s="355"/>
      <c r="O145" s="355"/>
      <c r="P145" s="355"/>
      <c r="Q145" s="355"/>
      <c r="R145" s="355"/>
      <c r="S145" s="408"/>
      <c r="T145" s="355"/>
      <c r="U145" s="355"/>
      <c r="V145" s="355"/>
      <c r="W145" s="355"/>
      <c r="X145" s="355"/>
      <c r="Y145" s="355"/>
      <c r="Z145" s="402"/>
      <c r="AA145" s="402"/>
      <c r="AB145" s="402"/>
      <c r="AC145" s="402"/>
      <c r="AD145" s="510">
        <v>44457</v>
      </c>
      <c r="AF145" s="368"/>
    </row>
    <row r="146" spans="2:32" s="367" customFormat="1" ht="18.75" customHeight="1" x14ac:dyDescent="0.2">
      <c r="B146" s="396"/>
      <c r="C146" s="408"/>
      <c r="D146" s="408"/>
      <c r="E146" s="355"/>
      <c r="F146" s="355"/>
      <c r="G146" s="355"/>
      <c r="H146" s="355"/>
      <c r="I146" s="355"/>
      <c r="J146" s="355"/>
      <c r="K146" s="355"/>
      <c r="L146" s="355"/>
      <c r="M146" s="355"/>
      <c r="N146" s="355"/>
      <c r="O146" s="355"/>
      <c r="P146" s="355"/>
      <c r="Q146" s="355"/>
      <c r="R146" s="355"/>
      <c r="S146" s="408"/>
      <c r="T146" s="355"/>
      <c r="U146" s="355"/>
      <c r="V146" s="355"/>
      <c r="W146" s="355"/>
      <c r="X146" s="355"/>
      <c r="Y146" s="355"/>
      <c r="Z146" s="402"/>
      <c r="AA146" s="402"/>
      <c r="AB146" s="402"/>
      <c r="AC146" s="402"/>
      <c r="AD146" s="510">
        <v>44458</v>
      </c>
      <c r="AF146" s="368"/>
    </row>
    <row r="147" spans="2:32" s="367" customFormat="1" ht="18.75" customHeight="1" x14ac:dyDescent="0.2">
      <c r="B147" s="396"/>
      <c r="C147" s="408"/>
      <c r="D147" s="408"/>
      <c r="E147" s="355"/>
      <c r="F147" s="355"/>
      <c r="G147" s="355"/>
      <c r="H147" s="355"/>
      <c r="I147" s="355"/>
      <c r="J147" s="355"/>
      <c r="K147" s="355"/>
      <c r="L147" s="355"/>
      <c r="M147" s="355"/>
      <c r="N147" s="355"/>
      <c r="O147" s="355"/>
      <c r="P147" s="355"/>
      <c r="Q147" s="355"/>
      <c r="R147" s="355"/>
      <c r="S147" s="408"/>
      <c r="T147" s="355"/>
      <c r="U147" s="355"/>
      <c r="V147" s="355"/>
      <c r="W147" s="355"/>
      <c r="X147" s="355"/>
      <c r="Y147" s="355"/>
      <c r="Z147" s="402"/>
      <c r="AA147" s="402"/>
      <c r="AB147" s="402"/>
      <c r="AC147" s="402"/>
      <c r="AD147" s="510">
        <v>44459</v>
      </c>
      <c r="AF147" s="368"/>
    </row>
    <row r="148" spans="2:32" s="367" customFormat="1" ht="18.75" customHeight="1" x14ac:dyDescent="0.2">
      <c r="B148" s="396"/>
      <c r="C148" s="408"/>
      <c r="D148" s="408"/>
      <c r="E148" s="355"/>
      <c r="F148" s="355"/>
      <c r="G148" s="355"/>
      <c r="H148" s="355"/>
      <c r="I148" s="355"/>
      <c r="J148" s="355"/>
      <c r="K148" s="355"/>
      <c r="L148" s="355"/>
      <c r="M148" s="355"/>
      <c r="N148" s="355"/>
      <c r="O148" s="355"/>
      <c r="P148" s="355"/>
      <c r="Q148" s="355"/>
      <c r="R148" s="355"/>
      <c r="S148" s="408"/>
      <c r="T148" s="355"/>
      <c r="U148" s="355"/>
      <c r="V148" s="355"/>
      <c r="W148" s="355"/>
      <c r="X148" s="355"/>
      <c r="Y148" s="355"/>
      <c r="Z148" s="402"/>
      <c r="AA148" s="402"/>
      <c r="AB148" s="402"/>
      <c r="AC148" s="402"/>
      <c r="AD148" s="510">
        <v>44460</v>
      </c>
      <c r="AF148" s="368"/>
    </row>
    <row r="149" spans="2:32" s="367" customFormat="1" ht="18.75" customHeight="1" x14ac:dyDescent="0.2">
      <c r="B149" s="396"/>
      <c r="C149" s="408"/>
      <c r="D149" s="408"/>
      <c r="E149" s="355"/>
      <c r="F149" s="355"/>
      <c r="G149" s="355"/>
      <c r="H149" s="355"/>
      <c r="I149" s="355"/>
      <c r="J149" s="355"/>
      <c r="K149" s="355"/>
      <c r="L149" s="355"/>
      <c r="M149" s="355"/>
      <c r="N149" s="355"/>
      <c r="O149" s="355"/>
      <c r="P149" s="355"/>
      <c r="Q149" s="355"/>
      <c r="R149" s="355"/>
      <c r="S149" s="408"/>
      <c r="T149" s="355"/>
      <c r="U149" s="355"/>
      <c r="V149" s="355"/>
      <c r="W149" s="355"/>
      <c r="X149" s="355"/>
      <c r="Y149" s="355"/>
      <c r="Z149" s="402"/>
      <c r="AA149" s="402"/>
      <c r="AB149" s="402"/>
      <c r="AC149" s="402"/>
      <c r="AD149" s="510">
        <v>44461</v>
      </c>
      <c r="AF149" s="368"/>
    </row>
    <row r="150" spans="2:32" s="367" customFormat="1" ht="18.75" customHeight="1" x14ac:dyDescent="0.2">
      <c r="B150" s="396"/>
      <c r="C150" s="408"/>
      <c r="D150" s="408"/>
      <c r="E150" s="355"/>
      <c r="F150" s="355"/>
      <c r="G150" s="355"/>
      <c r="H150" s="355"/>
      <c r="I150" s="355"/>
      <c r="J150" s="355"/>
      <c r="K150" s="355"/>
      <c r="L150" s="355"/>
      <c r="M150" s="355"/>
      <c r="N150" s="355"/>
      <c r="O150" s="355"/>
      <c r="P150" s="355"/>
      <c r="Q150" s="355"/>
      <c r="R150" s="355"/>
      <c r="S150" s="408"/>
      <c r="T150" s="355"/>
      <c r="U150" s="355"/>
      <c r="V150" s="355"/>
      <c r="W150" s="355"/>
      <c r="X150" s="355"/>
      <c r="Y150" s="355"/>
      <c r="Z150" s="402"/>
      <c r="AA150" s="402"/>
      <c r="AB150" s="402"/>
      <c r="AC150" s="402"/>
      <c r="AD150" s="510">
        <v>44462</v>
      </c>
      <c r="AF150" s="368"/>
    </row>
    <row r="151" spans="2:32" s="367" customFormat="1" ht="18.75" customHeight="1" x14ac:dyDescent="0.2">
      <c r="B151" s="396"/>
      <c r="C151" s="408"/>
      <c r="D151" s="408"/>
      <c r="E151" s="355"/>
      <c r="F151" s="355"/>
      <c r="G151" s="355"/>
      <c r="H151" s="355"/>
      <c r="I151" s="355"/>
      <c r="J151" s="355"/>
      <c r="K151" s="355"/>
      <c r="L151" s="355"/>
      <c r="M151" s="355"/>
      <c r="N151" s="355"/>
      <c r="O151" s="355"/>
      <c r="P151" s="355"/>
      <c r="Q151" s="355"/>
      <c r="R151" s="355"/>
      <c r="S151" s="408"/>
      <c r="T151" s="355"/>
      <c r="U151" s="355"/>
      <c r="V151" s="355"/>
      <c r="W151" s="355"/>
      <c r="X151" s="355"/>
      <c r="Y151" s="355"/>
      <c r="Z151" s="402"/>
      <c r="AA151" s="402"/>
      <c r="AB151" s="402"/>
      <c r="AC151" s="402"/>
      <c r="AD151" s="510">
        <v>44463</v>
      </c>
      <c r="AF151" s="368"/>
    </row>
    <row r="152" spans="2:32" s="367" customFormat="1" ht="18.75" customHeight="1" x14ac:dyDescent="0.2">
      <c r="B152" s="396"/>
      <c r="C152" s="408"/>
      <c r="D152" s="408"/>
      <c r="E152" s="355"/>
      <c r="F152" s="355"/>
      <c r="G152" s="355"/>
      <c r="H152" s="355"/>
      <c r="I152" s="355"/>
      <c r="J152" s="355"/>
      <c r="K152" s="355"/>
      <c r="L152" s="355"/>
      <c r="M152" s="355"/>
      <c r="N152" s="355"/>
      <c r="O152" s="355"/>
      <c r="P152" s="355"/>
      <c r="Q152" s="355"/>
      <c r="R152" s="355"/>
      <c r="S152" s="408"/>
      <c r="T152" s="355"/>
      <c r="U152" s="355"/>
      <c r="V152" s="355"/>
      <c r="W152" s="355"/>
      <c r="X152" s="355"/>
      <c r="Y152" s="355"/>
      <c r="Z152" s="402"/>
      <c r="AA152" s="402"/>
      <c r="AB152" s="402"/>
      <c r="AC152" s="402"/>
      <c r="AD152" s="510">
        <v>44464</v>
      </c>
      <c r="AF152" s="368"/>
    </row>
    <row r="153" spans="2:32" s="367" customFormat="1" ht="18.75" customHeight="1" x14ac:dyDescent="0.2">
      <c r="B153" s="396"/>
      <c r="C153" s="408"/>
      <c r="D153" s="408"/>
      <c r="E153" s="355"/>
      <c r="F153" s="355"/>
      <c r="G153" s="355"/>
      <c r="H153" s="355"/>
      <c r="I153" s="355"/>
      <c r="J153" s="355"/>
      <c r="K153" s="355"/>
      <c r="L153" s="355"/>
      <c r="M153" s="355"/>
      <c r="N153" s="355"/>
      <c r="O153" s="355"/>
      <c r="P153" s="355"/>
      <c r="Q153" s="355"/>
      <c r="R153" s="355"/>
      <c r="S153" s="408"/>
      <c r="T153" s="355"/>
      <c r="U153" s="355"/>
      <c r="V153" s="355"/>
      <c r="W153" s="355"/>
      <c r="X153" s="355"/>
      <c r="Y153" s="355"/>
      <c r="Z153" s="402"/>
      <c r="AA153" s="402"/>
      <c r="AB153" s="402"/>
      <c r="AC153" s="402"/>
      <c r="AD153" s="510">
        <v>44465</v>
      </c>
      <c r="AF153" s="368"/>
    </row>
    <row r="154" spans="2:32" s="367" customFormat="1" ht="18.75" customHeight="1" x14ac:dyDescent="0.2">
      <c r="B154" s="396"/>
      <c r="C154" s="408"/>
      <c r="D154" s="408"/>
      <c r="E154" s="355"/>
      <c r="F154" s="355"/>
      <c r="G154" s="355"/>
      <c r="H154" s="355"/>
      <c r="I154" s="355"/>
      <c r="J154" s="355"/>
      <c r="K154" s="355"/>
      <c r="L154" s="355"/>
      <c r="M154" s="355"/>
      <c r="N154" s="355"/>
      <c r="O154" s="355"/>
      <c r="P154" s="355"/>
      <c r="Q154" s="355"/>
      <c r="R154" s="355"/>
      <c r="S154" s="408"/>
      <c r="T154" s="355"/>
      <c r="U154" s="355"/>
      <c r="V154" s="355"/>
      <c r="W154" s="355"/>
      <c r="X154" s="355"/>
      <c r="Y154" s="355"/>
      <c r="Z154" s="402"/>
      <c r="AA154" s="402"/>
      <c r="AB154" s="402"/>
      <c r="AC154" s="402"/>
      <c r="AD154" s="510">
        <v>44466</v>
      </c>
      <c r="AF154" s="368"/>
    </row>
    <row r="155" spans="2:32" s="367" customFormat="1" ht="18.75" customHeight="1" x14ac:dyDescent="0.2">
      <c r="B155" s="396"/>
      <c r="C155" s="408"/>
      <c r="D155" s="408"/>
      <c r="E155" s="355"/>
      <c r="F155" s="355"/>
      <c r="G155" s="355"/>
      <c r="H155" s="355"/>
      <c r="I155" s="355"/>
      <c r="J155" s="355"/>
      <c r="K155" s="355"/>
      <c r="L155" s="355"/>
      <c r="M155" s="355"/>
      <c r="N155" s="355"/>
      <c r="O155" s="355"/>
      <c r="P155" s="355"/>
      <c r="Q155" s="355"/>
      <c r="R155" s="355"/>
      <c r="S155" s="408"/>
      <c r="T155" s="355"/>
      <c r="U155" s="355"/>
      <c r="V155" s="355"/>
      <c r="W155" s="355"/>
      <c r="X155" s="355"/>
      <c r="Y155" s="355"/>
      <c r="Z155" s="402"/>
      <c r="AA155" s="402"/>
      <c r="AB155" s="402"/>
      <c r="AC155" s="402"/>
      <c r="AD155" s="510">
        <v>44467</v>
      </c>
      <c r="AF155" s="368"/>
    </row>
    <row r="156" spans="2:32" s="367" customFormat="1" ht="18.75" customHeight="1" x14ac:dyDescent="0.2">
      <c r="B156" s="396"/>
      <c r="C156" s="408"/>
      <c r="D156" s="408"/>
      <c r="E156" s="355"/>
      <c r="F156" s="355"/>
      <c r="G156" s="355"/>
      <c r="H156" s="355"/>
      <c r="I156" s="355"/>
      <c r="J156" s="355"/>
      <c r="K156" s="355"/>
      <c r="L156" s="355"/>
      <c r="M156" s="355"/>
      <c r="N156" s="355"/>
      <c r="O156" s="355"/>
      <c r="P156" s="355"/>
      <c r="Q156" s="355"/>
      <c r="R156" s="355"/>
      <c r="S156" s="408"/>
      <c r="T156" s="355"/>
      <c r="U156" s="355"/>
      <c r="V156" s="355"/>
      <c r="W156" s="355"/>
      <c r="X156" s="355"/>
      <c r="Y156" s="355"/>
      <c r="Z156" s="402"/>
      <c r="AA156" s="402"/>
      <c r="AB156" s="402"/>
      <c r="AC156" s="402"/>
      <c r="AD156" s="510">
        <v>44468</v>
      </c>
      <c r="AF156" s="368"/>
    </row>
    <row r="157" spans="2:32" s="367" customFormat="1" ht="18.75" customHeight="1" x14ac:dyDescent="0.2">
      <c r="B157" s="396"/>
      <c r="C157" s="408"/>
      <c r="D157" s="408"/>
      <c r="E157" s="355"/>
      <c r="F157" s="355"/>
      <c r="G157" s="355"/>
      <c r="H157" s="355"/>
      <c r="I157" s="355"/>
      <c r="J157" s="355"/>
      <c r="K157" s="355"/>
      <c r="L157" s="355"/>
      <c r="M157" s="355"/>
      <c r="N157" s="355"/>
      <c r="O157" s="355"/>
      <c r="P157" s="355"/>
      <c r="Q157" s="355"/>
      <c r="R157" s="355"/>
      <c r="S157" s="408"/>
      <c r="T157" s="355"/>
      <c r="U157" s="355"/>
      <c r="V157" s="355"/>
      <c r="W157" s="355"/>
      <c r="X157" s="355"/>
      <c r="Y157" s="355"/>
      <c r="Z157" s="402"/>
      <c r="AA157" s="402"/>
      <c r="AB157" s="402"/>
      <c r="AC157" s="402"/>
      <c r="AD157" s="510">
        <v>44469</v>
      </c>
      <c r="AF157" s="368"/>
    </row>
    <row r="158" spans="2:32" s="367" customFormat="1" ht="18.75" customHeight="1" x14ac:dyDescent="0.2">
      <c r="B158" s="396"/>
      <c r="C158" s="408"/>
      <c r="D158" s="408"/>
      <c r="E158" s="355"/>
      <c r="F158" s="355"/>
      <c r="G158" s="355"/>
      <c r="H158" s="355"/>
      <c r="I158" s="355"/>
      <c r="J158" s="355"/>
      <c r="K158" s="355"/>
      <c r="L158" s="355"/>
      <c r="M158" s="355"/>
      <c r="N158" s="355"/>
      <c r="O158" s="355"/>
      <c r="P158" s="355"/>
      <c r="Q158" s="355"/>
      <c r="R158" s="355"/>
      <c r="S158" s="408"/>
      <c r="T158" s="355"/>
      <c r="U158" s="355"/>
      <c r="V158" s="355"/>
      <c r="W158" s="355"/>
      <c r="X158" s="355"/>
      <c r="Y158" s="355"/>
      <c r="Z158" s="402"/>
      <c r="AA158" s="402"/>
      <c r="AB158" s="402"/>
      <c r="AC158" s="402"/>
      <c r="AD158" s="510">
        <v>44470</v>
      </c>
      <c r="AF158" s="368"/>
    </row>
    <row r="159" spans="2:32" s="367" customFormat="1" ht="18.75" customHeight="1" x14ac:dyDescent="0.2">
      <c r="B159" s="396"/>
      <c r="C159" s="408"/>
      <c r="D159" s="408"/>
      <c r="E159" s="355"/>
      <c r="F159" s="355"/>
      <c r="G159" s="355"/>
      <c r="H159" s="355"/>
      <c r="I159" s="355"/>
      <c r="J159" s="355"/>
      <c r="K159" s="355"/>
      <c r="L159" s="355"/>
      <c r="M159" s="355"/>
      <c r="N159" s="355"/>
      <c r="O159" s="355"/>
      <c r="P159" s="355"/>
      <c r="Q159" s="355"/>
      <c r="R159" s="355"/>
      <c r="S159" s="408"/>
      <c r="T159" s="355"/>
      <c r="U159" s="355"/>
      <c r="V159" s="355"/>
      <c r="W159" s="355"/>
      <c r="X159" s="355"/>
      <c r="Y159" s="355"/>
      <c r="Z159" s="402"/>
      <c r="AA159" s="402"/>
      <c r="AB159" s="402"/>
      <c r="AC159" s="402"/>
      <c r="AD159" s="510">
        <v>44471</v>
      </c>
      <c r="AF159" s="368"/>
    </row>
    <row r="160" spans="2:32" s="367" customFormat="1" ht="18.75" customHeight="1" x14ac:dyDescent="0.2">
      <c r="B160" s="396"/>
      <c r="C160" s="408"/>
      <c r="D160" s="408"/>
      <c r="E160" s="355"/>
      <c r="F160" s="355"/>
      <c r="G160" s="355"/>
      <c r="H160" s="355"/>
      <c r="I160" s="355"/>
      <c r="J160" s="355"/>
      <c r="K160" s="355"/>
      <c r="L160" s="355"/>
      <c r="M160" s="355"/>
      <c r="N160" s="355"/>
      <c r="O160" s="355"/>
      <c r="P160" s="355"/>
      <c r="Q160" s="355"/>
      <c r="R160" s="355"/>
      <c r="S160" s="408"/>
      <c r="T160" s="355"/>
      <c r="U160" s="355"/>
      <c r="V160" s="355"/>
      <c r="W160" s="355"/>
      <c r="X160" s="355"/>
      <c r="Y160" s="355"/>
      <c r="Z160" s="402"/>
      <c r="AA160" s="402"/>
      <c r="AB160" s="402"/>
      <c r="AC160" s="402"/>
      <c r="AD160" s="510">
        <v>44472</v>
      </c>
      <c r="AF160" s="368"/>
    </row>
    <row r="161" spans="2:32" s="367" customFormat="1" ht="18.75" customHeight="1" x14ac:dyDescent="0.2">
      <c r="B161" s="396"/>
      <c r="C161" s="408"/>
      <c r="D161" s="408"/>
      <c r="E161" s="355"/>
      <c r="F161" s="355"/>
      <c r="G161" s="355"/>
      <c r="H161" s="355"/>
      <c r="I161" s="355"/>
      <c r="J161" s="355"/>
      <c r="K161" s="355"/>
      <c r="L161" s="355"/>
      <c r="M161" s="355"/>
      <c r="N161" s="355"/>
      <c r="O161" s="355"/>
      <c r="P161" s="355"/>
      <c r="Q161" s="355"/>
      <c r="R161" s="355"/>
      <c r="S161" s="408"/>
      <c r="T161" s="355"/>
      <c r="U161" s="355"/>
      <c r="V161" s="355"/>
      <c r="W161" s="355"/>
      <c r="X161" s="355"/>
      <c r="Y161" s="355"/>
      <c r="Z161" s="402"/>
      <c r="AA161" s="402"/>
      <c r="AB161" s="402"/>
      <c r="AC161" s="402"/>
      <c r="AD161" s="510">
        <v>44473</v>
      </c>
      <c r="AF161" s="368"/>
    </row>
    <row r="162" spans="2:32" s="367" customFormat="1" ht="18.75" customHeight="1" x14ac:dyDescent="0.2">
      <c r="B162" s="396"/>
      <c r="C162" s="408"/>
      <c r="D162" s="408"/>
      <c r="E162" s="355"/>
      <c r="F162" s="355"/>
      <c r="G162" s="355"/>
      <c r="H162" s="355"/>
      <c r="I162" s="355"/>
      <c r="J162" s="355"/>
      <c r="K162" s="355"/>
      <c r="L162" s="355"/>
      <c r="M162" s="355"/>
      <c r="N162" s="355"/>
      <c r="O162" s="355"/>
      <c r="P162" s="355"/>
      <c r="Q162" s="355"/>
      <c r="R162" s="355"/>
      <c r="S162" s="408"/>
      <c r="T162" s="355"/>
      <c r="U162" s="355"/>
      <c r="V162" s="355"/>
      <c r="W162" s="355"/>
      <c r="X162" s="355"/>
      <c r="Y162" s="355"/>
      <c r="Z162" s="402"/>
      <c r="AA162" s="402"/>
      <c r="AB162" s="402"/>
      <c r="AC162" s="402"/>
      <c r="AD162" s="510">
        <v>44474</v>
      </c>
      <c r="AF162" s="368"/>
    </row>
    <row r="163" spans="2:32" s="367" customFormat="1" ht="18.75" customHeight="1" x14ac:dyDescent="0.2">
      <c r="B163" s="396"/>
      <c r="C163" s="408"/>
      <c r="D163" s="408"/>
      <c r="E163" s="355"/>
      <c r="F163" s="355"/>
      <c r="G163" s="355"/>
      <c r="H163" s="355"/>
      <c r="I163" s="355"/>
      <c r="J163" s="355"/>
      <c r="K163" s="355"/>
      <c r="L163" s="355"/>
      <c r="M163" s="355"/>
      <c r="N163" s="355"/>
      <c r="O163" s="355"/>
      <c r="P163" s="355"/>
      <c r="Q163" s="355"/>
      <c r="R163" s="355"/>
      <c r="S163" s="408"/>
      <c r="T163" s="355"/>
      <c r="U163" s="355"/>
      <c r="V163" s="355"/>
      <c r="W163" s="355"/>
      <c r="X163" s="355"/>
      <c r="Y163" s="355"/>
      <c r="Z163" s="402"/>
      <c r="AA163" s="402"/>
      <c r="AB163" s="402"/>
      <c r="AC163" s="402"/>
      <c r="AD163" s="510">
        <v>44475</v>
      </c>
      <c r="AF163" s="368"/>
    </row>
    <row r="164" spans="2:32" s="367" customFormat="1" ht="18.75" customHeight="1" x14ac:dyDescent="0.2">
      <c r="B164" s="396"/>
      <c r="C164" s="408"/>
      <c r="D164" s="408"/>
      <c r="E164" s="355"/>
      <c r="F164" s="355"/>
      <c r="G164" s="355"/>
      <c r="H164" s="355"/>
      <c r="I164" s="355"/>
      <c r="J164" s="355"/>
      <c r="K164" s="355"/>
      <c r="L164" s="355"/>
      <c r="M164" s="355"/>
      <c r="N164" s="355"/>
      <c r="O164" s="355"/>
      <c r="P164" s="355"/>
      <c r="Q164" s="355"/>
      <c r="R164" s="355"/>
      <c r="S164" s="408"/>
      <c r="T164" s="355"/>
      <c r="U164" s="355"/>
      <c r="V164" s="355"/>
      <c r="W164" s="355"/>
      <c r="X164" s="355"/>
      <c r="Y164" s="355"/>
      <c r="Z164" s="402"/>
      <c r="AA164" s="402"/>
      <c r="AB164" s="402"/>
      <c r="AC164" s="402"/>
      <c r="AD164" s="510">
        <v>44476</v>
      </c>
      <c r="AF164" s="368"/>
    </row>
    <row r="165" spans="2:32" s="367" customFormat="1" ht="18.75" customHeight="1" x14ac:dyDescent="0.2">
      <c r="B165" s="396"/>
      <c r="C165" s="408"/>
      <c r="D165" s="408"/>
      <c r="E165" s="355"/>
      <c r="F165" s="355"/>
      <c r="G165" s="355"/>
      <c r="H165" s="355"/>
      <c r="I165" s="355"/>
      <c r="J165" s="355"/>
      <c r="K165" s="355"/>
      <c r="L165" s="355"/>
      <c r="M165" s="355"/>
      <c r="N165" s="355"/>
      <c r="O165" s="355"/>
      <c r="P165" s="355"/>
      <c r="Q165" s="355"/>
      <c r="R165" s="355"/>
      <c r="S165" s="408"/>
      <c r="T165" s="355"/>
      <c r="U165" s="355"/>
      <c r="V165" s="355"/>
      <c r="W165" s="355"/>
      <c r="X165" s="355"/>
      <c r="Y165" s="355"/>
      <c r="Z165" s="402"/>
      <c r="AA165" s="402"/>
      <c r="AB165" s="402"/>
      <c r="AC165" s="402"/>
      <c r="AD165" s="510">
        <v>44477</v>
      </c>
      <c r="AF165" s="368"/>
    </row>
    <row r="166" spans="2:32" s="367" customFormat="1" ht="18.75" customHeight="1" x14ac:dyDescent="0.2">
      <c r="B166" s="396"/>
      <c r="C166" s="408"/>
      <c r="D166" s="408"/>
      <c r="E166" s="355"/>
      <c r="F166" s="355"/>
      <c r="G166" s="355"/>
      <c r="H166" s="355"/>
      <c r="I166" s="355"/>
      <c r="J166" s="355"/>
      <c r="K166" s="355"/>
      <c r="L166" s="355"/>
      <c r="M166" s="355"/>
      <c r="N166" s="355"/>
      <c r="O166" s="355"/>
      <c r="P166" s="355"/>
      <c r="Q166" s="355"/>
      <c r="R166" s="355"/>
      <c r="S166" s="408"/>
      <c r="T166" s="355"/>
      <c r="U166" s="355"/>
      <c r="V166" s="355"/>
      <c r="W166" s="355"/>
      <c r="X166" s="355"/>
      <c r="Y166" s="355"/>
      <c r="Z166" s="402"/>
      <c r="AA166" s="402"/>
      <c r="AB166" s="402"/>
      <c r="AC166" s="402"/>
      <c r="AD166" s="510">
        <v>44478</v>
      </c>
      <c r="AF166" s="368"/>
    </row>
    <row r="167" spans="2:32" s="367" customFormat="1" ht="18.75" customHeight="1" x14ac:dyDescent="0.2">
      <c r="B167" s="396"/>
      <c r="C167" s="408"/>
      <c r="D167" s="408"/>
      <c r="E167" s="355"/>
      <c r="F167" s="355"/>
      <c r="G167" s="355"/>
      <c r="H167" s="355"/>
      <c r="I167" s="355"/>
      <c r="J167" s="355"/>
      <c r="K167" s="355"/>
      <c r="L167" s="355"/>
      <c r="M167" s="355"/>
      <c r="N167" s="355"/>
      <c r="O167" s="355"/>
      <c r="P167" s="355"/>
      <c r="Q167" s="355"/>
      <c r="R167" s="355"/>
      <c r="S167" s="408"/>
      <c r="T167" s="355"/>
      <c r="U167" s="355"/>
      <c r="V167" s="355"/>
      <c r="W167" s="355"/>
      <c r="X167" s="355"/>
      <c r="Y167" s="355"/>
      <c r="Z167" s="402"/>
      <c r="AA167" s="402"/>
      <c r="AB167" s="402"/>
      <c r="AC167" s="402"/>
      <c r="AD167" s="510">
        <v>44479</v>
      </c>
      <c r="AF167" s="368"/>
    </row>
    <row r="168" spans="2:32" s="367" customFormat="1" ht="18.75" customHeight="1" x14ac:dyDescent="0.2">
      <c r="B168" s="396"/>
      <c r="C168" s="408"/>
      <c r="D168" s="408"/>
      <c r="E168" s="355"/>
      <c r="F168" s="355"/>
      <c r="G168" s="355"/>
      <c r="H168" s="355"/>
      <c r="I168" s="355"/>
      <c r="J168" s="355"/>
      <c r="K168" s="355"/>
      <c r="L168" s="355"/>
      <c r="M168" s="355"/>
      <c r="N168" s="355"/>
      <c r="O168" s="355"/>
      <c r="P168" s="355"/>
      <c r="Q168" s="355"/>
      <c r="R168" s="355"/>
      <c r="S168" s="408"/>
      <c r="T168" s="355"/>
      <c r="U168" s="355"/>
      <c r="V168" s="355"/>
      <c r="W168" s="355"/>
      <c r="X168" s="355"/>
      <c r="Y168" s="355"/>
      <c r="Z168" s="402"/>
      <c r="AA168" s="402"/>
      <c r="AB168" s="402"/>
      <c r="AC168" s="402"/>
      <c r="AD168" s="510">
        <v>44480</v>
      </c>
      <c r="AF168" s="368"/>
    </row>
    <row r="169" spans="2:32" s="367" customFormat="1" ht="18.75" customHeight="1" x14ac:dyDescent="0.2">
      <c r="B169" s="396"/>
      <c r="C169" s="408"/>
      <c r="D169" s="408"/>
      <c r="E169" s="355"/>
      <c r="F169" s="355"/>
      <c r="G169" s="355"/>
      <c r="H169" s="355"/>
      <c r="I169" s="355"/>
      <c r="J169" s="355"/>
      <c r="K169" s="355"/>
      <c r="L169" s="355"/>
      <c r="M169" s="355"/>
      <c r="N169" s="355"/>
      <c r="O169" s="355"/>
      <c r="P169" s="355"/>
      <c r="Q169" s="355"/>
      <c r="R169" s="355"/>
      <c r="S169" s="408"/>
      <c r="T169" s="355"/>
      <c r="U169" s="355"/>
      <c r="V169" s="355"/>
      <c r="W169" s="355"/>
      <c r="X169" s="355"/>
      <c r="Y169" s="355"/>
      <c r="Z169" s="402"/>
      <c r="AA169" s="402"/>
      <c r="AB169" s="402"/>
      <c r="AC169" s="402"/>
      <c r="AD169" s="510">
        <v>44481</v>
      </c>
      <c r="AF169" s="368"/>
    </row>
    <row r="170" spans="2:32" s="367" customFormat="1" ht="18.75" customHeight="1" x14ac:dyDescent="0.2">
      <c r="B170" s="396"/>
      <c r="C170" s="408"/>
      <c r="D170" s="408"/>
      <c r="E170" s="355"/>
      <c r="F170" s="355"/>
      <c r="G170" s="355"/>
      <c r="H170" s="355"/>
      <c r="I170" s="355"/>
      <c r="J170" s="355"/>
      <c r="K170" s="355"/>
      <c r="L170" s="355"/>
      <c r="M170" s="355"/>
      <c r="N170" s="355"/>
      <c r="O170" s="355"/>
      <c r="P170" s="355"/>
      <c r="Q170" s="355"/>
      <c r="R170" s="355"/>
      <c r="S170" s="408"/>
      <c r="T170" s="355"/>
      <c r="U170" s="355"/>
      <c r="V170" s="355"/>
      <c r="W170" s="355"/>
      <c r="X170" s="355"/>
      <c r="Y170" s="355"/>
      <c r="Z170" s="402"/>
      <c r="AA170" s="402"/>
      <c r="AB170" s="402"/>
      <c r="AC170" s="402"/>
      <c r="AD170" s="510">
        <v>44482</v>
      </c>
      <c r="AF170" s="368"/>
    </row>
    <row r="171" spans="2:32" s="367" customFormat="1" ht="18.75" customHeight="1" x14ac:dyDescent="0.2">
      <c r="B171" s="396"/>
      <c r="C171" s="408"/>
      <c r="D171" s="408"/>
      <c r="E171" s="355"/>
      <c r="F171" s="355"/>
      <c r="G171" s="355"/>
      <c r="H171" s="355"/>
      <c r="I171" s="355"/>
      <c r="J171" s="355"/>
      <c r="K171" s="355"/>
      <c r="L171" s="355"/>
      <c r="M171" s="355"/>
      <c r="N171" s="355"/>
      <c r="O171" s="355"/>
      <c r="P171" s="355"/>
      <c r="Q171" s="355"/>
      <c r="R171" s="355"/>
      <c r="S171" s="408"/>
      <c r="T171" s="355"/>
      <c r="U171" s="355"/>
      <c r="V171" s="355"/>
      <c r="W171" s="355"/>
      <c r="X171" s="355"/>
      <c r="Y171" s="355"/>
      <c r="Z171" s="402"/>
      <c r="AA171" s="402"/>
      <c r="AB171" s="402"/>
      <c r="AC171" s="402"/>
      <c r="AD171" s="510">
        <v>44483</v>
      </c>
      <c r="AF171" s="368"/>
    </row>
    <row r="172" spans="2:32" s="367" customFormat="1" ht="18.75" customHeight="1" x14ac:dyDescent="0.2">
      <c r="B172" s="396"/>
      <c r="C172" s="408"/>
      <c r="D172" s="408"/>
      <c r="E172" s="355"/>
      <c r="F172" s="355"/>
      <c r="G172" s="355"/>
      <c r="H172" s="355"/>
      <c r="I172" s="355"/>
      <c r="J172" s="355"/>
      <c r="K172" s="355"/>
      <c r="L172" s="355"/>
      <c r="M172" s="355"/>
      <c r="N172" s="355"/>
      <c r="O172" s="355"/>
      <c r="P172" s="355"/>
      <c r="Q172" s="355"/>
      <c r="R172" s="355"/>
      <c r="S172" s="408"/>
      <c r="T172" s="355"/>
      <c r="U172" s="355"/>
      <c r="V172" s="355"/>
      <c r="W172" s="355"/>
      <c r="X172" s="355"/>
      <c r="Y172" s="355"/>
      <c r="Z172" s="402"/>
      <c r="AA172" s="402"/>
      <c r="AB172" s="402"/>
      <c r="AC172" s="402"/>
      <c r="AD172" s="510">
        <v>44484</v>
      </c>
      <c r="AF172" s="368"/>
    </row>
    <row r="173" spans="2:32" s="367" customFormat="1" ht="18.75" customHeight="1" x14ac:dyDescent="0.2">
      <c r="B173" s="396"/>
      <c r="C173" s="408"/>
      <c r="D173" s="408"/>
      <c r="E173" s="355"/>
      <c r="F173" s="355"/>
      <c r="G173" s="355"/>
      <c r="H173" s="355"/>
      <c r="I173" s="355"/>
      <c r="J173" s="355"/>
      <c r="K173" s="355"/>
      <c r="L173" s="355"/>
      <c r="M173" s="355"/>
      <c r="N173" s="355"/>
      <c r="O173" s="355"/>
      <c r="P173" s="355"/>
      <c r="Q173" s="355"/>
      <c r="R173" s="355"/>
      <c r="S173" s="408"/>
      <c r="T173" s="355"/>
      <c r="U173" s="355"/>
      <c r="V173" s="355"/>
      <c r="W173" s="355"/>
      <c r="X173" s="355"/>
      <c r="Y173" s="355"/>
      <c r="Z173" s="402"/>
      <c r="AA173" s="402"/>
      <c r="AB173" s="402"/>
      <c r="AC173" s="402"/>
      <c r="AD173" s="510">
        <v>44485</v>
      </c>
      <c r="AF173" s="368"/>
    </row>
    <row r="174" spans="2:32" s="367" customFormat="1" ht="18.75" customHeight="1" x14ac:dyDescent="0.2">
      <c r="B174" s="396"/>
      <c r="C174" s="408"/>
      <c r="D174" s="408"/>
      <c r="E174" s="355"/>
      <c r="F174" s="355"/>
      <c r="G174" s="355"/>
      <c r="H174" s="355"/>
      <c r="I174" s="355"/>
      <c r="J174" s="355"/>
      <c r="K174" s="355"/>
      <c r="L174" s="355"/>
      <c r="M174" s="355"/>
      <c r="N174" s="355"/>
      <c r="O174" s="355"/>
      <c r="P174" s="355"/>
      <c r="Q174" s="355"/>
      <c r="R174" s="355"/>
      <c r="S174" s="408"/>
      <c r="T174" s="355"/>
      <c r="U174" s="355"/>
      <c r="V174" s="355"/>
      <c r="W174" s="355"/>
      <c r="X174" s="355"/>
      <c r="Y174" s="355"/>
      <c r="Z174" s="402"/>
      <c r="AA174" s="402"/>
      <c r="AB174" s="402"/>
      <c r="AC174" s="402"/>
      <c r="AD174" s="510">
        <v>44486</v>
      </c>
      <c r="AF174" s="368"/>
    </row>
    <row r="175" spans="2:32" s="367" customFormat="1" ht="18.75" customHeight="1" x14ac:dyDescent="0.2">
      <c r="B175" s="396"/>
      <c r="C175" s="408"/>
      <c r="D175" s="408"/>
      <c r="E175" s="355"/>
      <c r="F175" s="355"/>
      <c r="G175" s="355"/>
      <c r="H175" s="355"/>
      <c r="I175" s="355"/>
      <c r="J175" s="355"/>
      <c r="K175" s="355"/>
      <c r="L175" s="355"/>
      <c r="M175" s="355"/>
      <c r="N175" s="355"/>
      <c r="O175" s="355"/>
      <c r="P175" s="355"/>
      <c r="Q175" s="355"/>
      <c r="R175" s="355"/>
      <c r="S175" s="408"/>
      <c r="T175" s="355"/>
      <c r="U175" s="355"/>
      <c r="V175" s="355"/>
      <c r="W175" s="355"/>
      <c r="X175" s="355"/>
      <c r="Y175" s="355"/>
      <c r="Z175" s="402"/>
      <c r="AA175" s="402"/>
      <c r="AB175" s="402"/>
      <c r="AC175" s="402"/>
      <c r="AD175" s="510">
        <v>44487</v>
      </c>
      <c r="AF175" s="368"/>
    </row>
    <row r="176" spans="2:32" s="367" customFormat="1" ht="18.75" customHeight="1" x14ac:dyDescent="0.2">
      <c r="B176" s="396"/>
      <c r="C176" s="408"/>
      <c r="D176" s="408"/>
      <c r="E176" s="355"/>
      <c r="F176" s="355"/>
      <c r="G176" s="355"/>
      <c r="H176" s="355"/>
      <c r="I176" s="355"/>
      <c r="J176" s="355"/>
      <c r="K176" s="355"/>
      <c r="L176" s="355"/>
      <c r="M176" s="355"/>
      <c r="N176" s="355"/>
      <c r="O176" s="355"/>
      <c r="P176" s="355"/>
      <c r="Q176" s="355"/>
      <c r="R176" s="355"/>
      <c r="S176" s="408"/>
      <c r="T176" s="355"/>
      <c r="U176" s="355"/>
      <c r="V176" s="355"/>
      <c r="W176" s="355"/>
      <c r="X176" s="355"/>
      <c r="Y176" s="355"/>
      <c r="Z176" s="402"/>
      <c r="AA176" s="402"/>
      <c r="AB176" s="402"/>
      <c r="AC176" s="402"/>
      <c r="AD176" s="510">
        <v>44488</v>
      </c>
      <c r="AF176" s="368"/>
    </row>
    <row r="177" spans="2:32" s="367" customFormat="1" ht="18.75" customHeight="1" x14ac:dyDescent="0.2">
      <c r="B177" s="396"/>
      <c r="C177" s="408"/>
      <c r="D177" s="408"/>
      <c r="E177" s="355"/>
      <c r="F177" s="355"/>
      <c r="G177" s="355"/>
      <c r="H177" s="355"/>
      <c r="I177" s="355"/>
      <c r="J177" s="355"/>
      <c r="K177" s="355"/>
      <c r="L177" s="355"/>
      <c r="M177" s="355"/>
      <c r="N177" s="355"/>
      <c r="O177" s="355"/>
      <c r="P177" s="355"/>
      <c r="Q177" s="355"/>
      <c r="R177" s="355"/>
      <c r="S177" s="408"/>
      <c r="T177" s="355"/>
      <c r="U177" s="355"/>
      <c r="V177" s="355"/>
      <c r="W177" s="355"/>
      <c r="X177" s="355"/>
      <c r="Y177" s="355"/>
      <c r="Z177" s="402"/>
      <c r="AA177" s="402"/>
      <c r="AB177" s="402"/>
      <c r="AC177" s="402"/>
      <c r="AD177" s="510">
        <v>44489</v>
      </c>
      <c r="AF177" s="368"/>
    </row>
    <row r="178" spans="2:32" s="367" customFormat="1" ht="18.75" customHeight="1" x14ac:dyDescent="0.2">
      <c r="B178" s="396"/>
      <c r="C178" s="408"/>
      <c r="D178" s="408"/>
      <c r="E178" s="355"/>
      <c r="F178" s="355"/>
      <c r="G178" s="355"/>
      <c r="H178" s="355"/>
      <c r="I178" s="355"/>
      <c r="J178" s="355"/>
      <c r="K178" s="355"/>
      <c r="L178" s="355"/>
      <c r="M178" s="355"/>
      <c r="N178" s="355"/>
      <c r="O178" s="355"/>
      <c r="P178" s="355"/>
      <c r="Q178" s="355"/>
      <c r="R178" s="355"/>
      <c r="S178" s="408"/>
      <c r="T178" s="355"/>
      <c r="U178" s="355"/>
      <c r="V178" s="355"/>
      <c r="W178" s="355"/>
      <c r="X178" s="355"/>
      <c r="Y178" s="355"/>
      <c r="Z178" s="402"/>
      <c r="AA178" s="402"/>
      <c r="AB178" s="402"/>
      <c r="AC178" s="402"/>
      <c r="AD178" s="510">
        <v>44490</v>
      </c>
      <c r="AF178" s="368"/>
    </row>
    <row r="179" spans="2:32" s="367" customFormat="1" ht="18.75" customHeight="1" x14ac:dyDescent="0.2">
      <c r="B179" s="396"/>
      <c r="C179" s="408"/>
      <c r="D179" s="408"/>
      <c r="E179" s="355"/>
      <c r="F179" s="355"/>
      <c r="G179" s="355"/>
      <c r="H179" s="355"/>
      <c r="I179" s="355"/>
      <c r="J179" s="355"/>
      <c r="K179" s="355"/>
      <c r="L179" s="355"/>
      <c r="M179" s="355"/>
      <c r="N179" s="355"/>
      <c r="O179" s="355"/>
      <c r="P179" s="355"/>
      <c r="Q179" s="355"/>
      <c r="R179" s="355"/>
      <c r="S179" s="408"/>
      <c r="T179" s="355"/>
      <c r="U179" s="355"/>
      <c r="V179" s="355"/>
      <c r="W179" s="355"/>
      <c r="X179" s="355"/>
      <c r="Y179" s="355"/>
      <c r="Z179" s="402"/>
      <c r="AA179" s="402"/>
      <c r="AB179" s="402"/>
      <c r="AC179" s="402"/>
      <c r="AD179" s="510">
        <v>44491</v>
      </c>
      <c r="AF179" s="368"/>
    </row>
    <row r="180" spans="2:32" s="367" customFormat="1" ht="18.75" customHeight="1" x14ac:dyDescent="0.2">
      <c r="B180" s="396"/>
      <c r="C180" s="408"/>
      <c r="D180" s="408"/>
      <c r="E180" s="355"/>
      <c r="F180" s="355"/>
      <c r="G180" s="355"/>
      <c r="H180" s="355"/>
      <c r="I180" s="355"/>
      <c r="J180" s="355"/>
      <c r="K180" s="355"/>
      <c r="L180" s="355"/>
      <c r="M180" s="355"/>
      <c r="N180" s="355"/>
      <c r="O180" s="355"/>
      <c r="P180" s="355"/>
      <c r="Q180" s="355"/>
      <c r="R180" s="355"/>
      <c r="S180" s="408"/>
      <c r="T180" s="355"/>
      <c r="U180" s="355"/>
      <c r="V180" s="355"/>
      <c r="W180" s="355"/>
      <c r="X180" s="355"/>
      <c r="Y180" s="355"/>
      <c r="Z180" s="402"/>
      <c r="AA180" s="402"/>
      <c r="AB180" s="402"/>
      <c r="AC180" s="402"/>
      <c r="AD180" s="510">
        <v>44492</v>
      </c>
      <c r="AF180" s="368"/>
    </row>
    <row r="181" spans="2:32" s="367" customFormat="1" ht="18.75" customHeight="1" x14ac:dyDescent="0.2">
      <c r="B181" s="396"/>
      <c r="C181" s="408"/>
      <c r="D181" s="408"/>
      <c r="E181" s="355"/>
      <c r="F181" s="355"/>
      <c r="G181" s="355"/>
      <c r="H181" s="355"/>
      <c r="I181" s="355"/>
      <c r="J181" s="355"/>
      <c r="K181" s="355"/>
      <c r="L181" s="355"/>
      <c r="M181" s="355"/>
      <c r="N181" s="355"/>
      <c r="O181" s="355"/>
      <c r="P181" s="355"/>
      <c r="Q181" s="355"/>
      <c r="R181" s="355"/>
      <c r="S181" s="408"/>
      <c r="T181" s="355"/>
      <c r="U181" s="355"/>
      <c r="V181" s="355"/>
      <c r="W181" s="355"/>
      <c r="X181" s="355"/>
      <c r="Y181" s="355"/>
      <c r="Z181" s="402"/>
      <c r="AA181" s="402"/>
      <c r="AB181" s="402"/>
      <c r="AC181" s="402"/>
      <c r="AD181" s="510">
        <v>44493</v>
      </c>
      <c r="AF181" s="368"/>
    </row>
    <row r="182" spans="2:32" s="367" customFormat="1" ht="18.75" customHeight="1" x14ac:dyDescent="0.2">
      <c r="B182" s="396"/>
      <c r="C182" s="408"/>
      <c r="D182" s="408"/>
      <c r="E182" s="355"/>
      <c r="F182" s="355"/>
      <c r="G182" s="355"/>
      <c r="H182" s="355"/>
      <c r="I182" s="355"/>
      <c r="J182" s="355"/>
      <c r="K182" s="355"/>
      <c r="L182" s="355"/>
      <c r="M182" s="355"/>
      <c r="N182" s="355"/>
      <c r="O182" s="355"/>
      <c r="P182" s="355"/>
      <c r="Q182" s="355"/>
      <c r="R182" s="355"/>
      <c r="S182" s="408"/>
      <c r="T182" s="355"/>
      <c r="U182" s="355"/>
      <c r="V182" s="355"/>
      <c r="W182" s="355"/>
      <c r="X182" s="355"/>
      <c r="Y182" s="355"/>
      <c r="Z182" s="402"/>
      <c r="AA182" s="402"/>
      <c r="AB182" s="402"/>
      <c r="AC182" s="402"/>
      <c r="AD182" s="510">
        <v>44494</v>
      </c>
      <c r="AF182" s="368"/>
    </row>
    <row r="183" spans="2:32" s="367" customFormat="1" ht="18.75" customHeight="1" x14ac:dyDescent="0.2">
      <c r="B183" s="396"/>
      <c r="C183" s="408"/>
      <c r="D183" s="408"/>
      <c r="E183" s="355"/>
      <c r="F183" s="355"/>
      <c r="G183" s="355"/>
      <c r="H183" s="355"/>
      <c r="I183" s="355"/>
      <c r="J183" s="355"/>
      <c r="K183" s="355"/>
      <c r="L183" s="355"/>
      <c r="M183" s="355"/>
      <c r="N183" s="355"/>
      <c r="O183" s="355"/>
      <c r="P183" s="355"/>
      <c r="Q183" s="355"/>
      <c r="R183" s="355"/>
      <c r="S183" s="408"/>
      <c r="T183" s="355"/>
      <c r="U183" s="355"/>
      <c r="V183" s="355"/>
      <c r="W183" s="355"/>
      <c r="X183" s="355"/>
      <c r="Y183" s="355"/>
      <c r="Z183" s="402"/>
      <c r="AA183" s="402"/>
      <c r="AB183" s="402"/>
      <c r="AC183" s="402"/>
      <c r="AD183" s="510">
        <v>44495</v>
      </c>
      <c r="AF183" s="368"/>
    </row>
    <row r="184" spans="2:32" s="367" customFormat="1" ht="18.75" customHeight="1" x14ac:dyDescent="0.2">
      <c r="B184" s="396"/>
      <c r="C184" s="408"/>
      <c r="D184" s="408"/>
      <c r="E184" s="355"/>
      <c r="F184" s="355"/>
      <c r="G184" s="355"/>
      <c r="H184" s="355"/>
      <c r="I184" s="355"/>
      <c r="J184" s="355"/>
      <c r="K184" s="355"/>
      <c r="L184" s="355"/>
      <c r="M184" s="355"/>
      <c r="N184" s="355"/>
      <c r="O184" s="355"/>
      <c r="P184" s="355"/>
      <c r="Q184" s="355"/>
      <c r="R184" s="355"/>
      <c r="S184" s="408"/>
      <c r="T184" s="355"/>
      <c r="U184" s="355"/>
      <c r="V184" s="355"/>
      <c r="W184" s="355"/>
      <c r="X184" s="355"/>
      <c r="Y184" s="355"/>
      <c r="Z184" s="402"/>
      <c r="AA184" s="402"/>
      <c r="AB184" s="402"/>
      <c r="AC184" s="402"/>
      <c r="AD184" s="510">
        <v>44496</v>
      </c>
      <c r="AF184" s="368"/>
    </row>
    <row r="185" spans="2:32" s="367" customFormat="1" ht="18.75" customHeight="1" x14ac:dyDescent="0.2">
      <c r="B185" s="396"/>
      <c r="C185" s="408"/>
      <c r="D185" s="408"/>
      <c r="E185" s="355"/>
      <c r="F185" s="355"/>
      <c r="G185" s="355"/>
      <c r="H185" s="355"/>
      <c r="I185" s="355"/>
      <c r="J185" s="355"/>
      <c r="K185" s="355"/>
      <c r="L185" s="355"/>
      <c r="M185" s="355"/>
      <c r="N185" s="355"/>
      <c r="O185" s="355"/>
      <c r="P185" s="355"/>
      <c r="Q185" s="355"/>
      <c r="R185" s="355"/>
      <c r="S185" s="408"/>
      <c r="T185" s="355"/>
      <c r="U185" s="355"/>
      <c r="V185" s="355"/>
      <c r="W185" s="355"/>
      <c r="X185" s="355"/>
      <c r="Y185" s="355"/>
      <c r="Z185" s="402"/>
      <c r="AA185" s="402"/>
      <c r="AB185" s="402"/>
      <c r="AC185" s="402"/>
      <c r="AD185" s="510">
        <v>44497</v>
      </c>
      <c r="AF185" s="368"/>
    </row>
    <row r="186" spans="2:32" s="367" customFormat="1" ht="18.75" customHeight="1" x14ac:dyDescent="0.2">
      <c r="B186" s="396"/>
      <c r="C186" s="408"/>
      <c r="D186" s="408"/>
      <c r="E186" s="355"/>
      <c r="F186" s="355"/>
      <c r="G186" s="355"/>
      <c r="H186" s="355"/>
      <c r="I186" s="355"/>
      <c r="J186" s="355"/>
      <c r="K186" s="355"/>
      <c r="L186" s="355"/>
      <c r="M186" s="355"/>
      <c r="N186" s="355"/>
      <c r="O186" s="355"/>
      <c r="P186" s="355"/>
      <c r="Q186" s="355"/>
      <c r="R186" s="355"/>
      <c r="S186" s="408"/>
      <c r="T186" s="355"/>
      <c r="U186" s="355"/>
      <c r="V186" s="355"/>
      <c r="W186" s="355"/>
      <c r="X186" s="355"/>
      <c r="Y186" s="355"/>
      <c r="Z186" s="402"/>
      <c r="AA186" s="402"/>
      <c r="AB186" s="402"/>
      <c r="AC186" s="402"/>
      <c r="AD186" s="510">
        <v>44498</v>
      </c>
      <c r="AF186" s="368"/>
    </row>
    <row r="187" spans="2:32" s="367" customFormat="1" ht="18.75" customHeight="1" x14ac:dyDescent="0.2">
      <c r="B187" s="396"/>
      <c r="C187" s="408"/>
      <c r="D187" s="408"/>
      <c r="E187" s="355"/>
      <c r="F187" s="355"/>
      <c r="G187" s="355"/>
      <c r="H187" s="355"/>
      <c r="I187" s="355"/>
      <c r="J187" s="355"/>
      <c r="K187" s="355"/>
      <c r="L187" s="355"/>
      <c r="M187" s="355"/>
      <c r="N187" s="355"/>
      <c r="O187" s="355"/>
      <c r="P187" s="355"/>
      <c r="Q187" s="355"/>
      <c r="R187" s="355"/>
      <c r="S187" s="408"/>
      <c r="T187" s="355"/>
      <c r="U187" s="355"/>
      <c r="V187" s="355"/>
      <c r="W187" s="355"/>
      <c r="X187" s="355"/>
      <c r="Y187" s="355"/>
      <c r="Z187" s="402"/>
      <c r="AA187" s="402"/>
      <c r="AB187" s="402"/>
      <c r="AC187" s="402"/>
      <c r="AD187" s="510">
        <v>44499</v>
      </c>
      <c r="AF187" s="368"/>
    </row>
    <row r="188" spans="2:32" s="367" customFormat="1" ht="18.75" customHeight="1" x14ac:dyDescent="0.2">
      <c r="B188" s="396"/>
      <c r="C188" s="408"/>
      <c r="D188" s="408"/>
      <c r="E188" s="355"/>
      <c r="F188" s="355"/>
      <c r="G188" s="355"/>
      <c r="H188" s="355"/>
      <c r="I188" s="355"/>
      <c r="J188" s="355"/>
      <c r="K188" s="355"/>
      <c r="L188" s="355"/>
      <c r="M188" s="355"/>
      <c r="N188" s="355"/>
      <c r="O188" s="355"/>
      <c r="P188" s="355"/>
      <c r="Q188" s="355"/>
      <c r="R188" s="355"/>
      <c r="S188" s="408"/>
      <c r="T188" s="355"/>
      <c r="U188" s="355"/>
      <c r="V188" s="355"/>
      <c r="W188" s="355"/>
      <c r="X188" s="355"/>
      <c r="Y188" s="355"/>
      <c r="Z188" s="402"/>
      <c r="AA188" s="402"/>
      <c r="AB188" s="402"/>
      <c r="AC188" s="402"/>
      <c r="AD188" s="510">
        <v>44500</v>
      </c>
      <c r="AF188" s="368"/>
    </row>
    <row r="189" spans="2:32" s="367" customFormat="1" ht="18.75" customHeight="1" x14ac:dyDescent="0.2">
      <c r="B189" s="396"/>
      <c r="C189" s="408"/>
      <c r="D189" s="408"/>
      <c r="E189" s="355"/>
      <c r="F189" s="355"/>
      <c r="G189" s="355"/>
      <c r="H189" s="355"/>
      <c r="I189" s="355"/>
      <c r="J189" s="355"/>
      <c r="K189" s="355"/>
      <c r="L189" s="355"/>
      <c r="M189" s="355"/>
      <c r="N189" s="355"/>
      <c r="O189" s="355"/>
      <c r="P189" s="355"/>
      <c r="Q189" s="355"/>
      <c r="R189" s="355"/>
      <c r="S189" s="408"/>
      <c r="T189" s="355"/>
      <c r="U189" s="355"/>
      <c r="V189" s="355"/>
      <c r="W189" s="355"/>
      <c r="X189" s="355"/>
      <c r="Y189" s="355"/>
      <c r="Z189" s="402"/>
      <c r="AA189" s="402"/>
      <c r="AB189" s="402"/>
      <c r="AC189" s="402"/>
      <c r="AD189" s="510">
        <v>44501</v>
      </c>
      <c r="AF189" s="368"/>
    </row>
    <row r="190" spans="2:32" s="367" customFormat="1" ht="18.75" customHeight="1" x14ac:dyDescent="0.2">
      <c r="B190" s="396"/>
      <c r="C190" s="408"/>
      <c r="D190" s="408"/>
      <c r="E190" s="355"/>
      <c r="F190" s="355"/>
      <c r="G190" s="355"/>
      <c r="H190" s="355"/>
      <c r="I190" s="355"/>
      <c r="J190" s="355"/>
      <c r="K190" s="355"/>
      <c r="L190" s="355"/>
      <c r="M190" s="355"/>
      <c r="N190" s="355"/>
      <c r="O190" s="355"/>
      <c r="P190" s="355"/>
      <c r="Q190" s="355"/>
      <c r="R190" s="355"/>
      <c r="S190" s="408"/>
      <c r="T190" s="355"/>
      <c r="U190" s="355"/>
      <c r="V190" s="355"/>
      <c r="W190" s="355"/>
      <c r="X190" s="355"/>
      <c r="Y190" s="355"/>
      <c r="Z190" s="402"/>
      <c r="AA190" s="402"/>
      <c r="AB190" s="402"/>
      <c r="AC190" s="402"/>
      <c r="AD190" s="510">
        <v>44502</v>
      </c>
      <c r="AF190" s="368"/>
    </row>
    <row r="191" spans="2:32" s="367" customFormat="1" ht="18.75" customHeight="1" x14ac:dyDescent="0.2">
      <c r="B191" s="396"/>
      <c r="C191" s="408"/>
      <c r="D191" s="408"/>
      <c r="E191" s="355"/>
      <c r="F191" s="355"/>
      <c r="G191" s="355"/>
      <c r="H191" s="355"/>
      <c r="I191" s="355"/>
      <c r="J191" s="355"/>
      <c r="K191" s="355"/>
      <c r="L191" s="355"/>
      <c r="M191" s="355"/>
      <c r="N191" s="355"/>
      <c r="O191" s="355"/>
      <c r="P191" s="355"/>
      <c r="Q191" s="355"/>
      <c r="R191" s="355"/>
      <c r="S191" s="408"/>
      <c r="T191" s="355"/>
      <c r="U191" s="355"/>
      <c r="V191" s="355"/>
      <c r="W191" s="355"/>
      <c r="X191" s="355"/>
      <c r="Y191" s="355"/>
      <c r="Z191" s="402"/>
      <c r="AA191" s="402"/>
      <c r="AB191" s="402"/>
      <c r="AC191" s="402"/>
      <c r="AD191" s="510">
        <v>44503</v>
      </c>
      <c r="AF191" s="368"/>
    </row>
    <row r="192" spans="2:32" s="367" customFormat="1" ht="18.75" customHeight="1" x14ac:dyDescent="0.2">
      <c r="B192" s="396"/>
      <c r="C192" s="408"/>
      <c r="D192" s="408"/>
      <c r="E192" s="355"/>
      <c r="F192" s="355"/>
      <c r="G192" s="355"/>
      <c r="H192" s="355"/>
      <c r="I192" s="355"/>
      <c r="J192" s="355"/>
      <c r="K192" s="355"/>
      <c r="L192" s="355"/>
      <c r="M192" s="355"/>
      <c r="N192" s="355"/>
      <c r="O192" s="355"/>
      <c r="P192" s="355"/>
      <c r="Q192" s="355"/>
      <c r="R192" s="355"/>
      <c r="S192" s="408"/>
      <c r="T192" s="355"/>
      <c r="U192" s="355"/>
      <c r="V192" s="355"/>
      <c r="W192" s="355"/>
      <c r="X192" s="355"/>
      <c r="Y192" s="355"/>
      <c r="Z192" s="402"/>
      <c r="AA192" s="402"/>
      <c r="AB192" s="402"/>
      <c r="AC192" s="402"/>
      <c r="AD192" s="510">
        <v>44504</v>
      </c>
      <c r="AF192" s="368"/>
    </row>
    <row r="193" spans="2:32" s="367" customFormat="1" ht="18.75" customHeight="1" x14ac:dyDescent="0.2">
      <c r="B193" s="396"/>
      <c r="C193" s="408"/>
      <c r="D193" s="408"/>
      <c r="E193" s="355"/>
      <c r="F193" s="355"/>
      <c r="G193" s="355"/>
      <c r="H193" s="355"/>
      <c r="I193" s="355"/>
      <c r="J193" s="355"/>
      <c r="K193" s="355"/>
      <c r="L193" s="355"/>
      <c r="M193" s="355"/>
      <c r="N193" s="355"/>
      <c r="O193" s="355"/>
      <c r="P193" s="355"/>
      <c r="Q193" s="355"/>
      <c r="R193" s="355"/>
      <c r="S193" s="408"/>
      <c r="T193" s="355"/>
      <c r="U193" s="355"/>
      <c r="V193" s="355"/>
      <c r="W193" s="355"/>
      <c r="X193" s="355"/>
      <c r="Y193" s="355"/>
      <c r="Z193" s="402"/>
      <c r="AA193" s="402"/>
      <c r="AB193" s="402"/>
      <c r="AC193" s="402"/>
      <c r="AD193" s="510">
        <v>44505</v>
      </c>
      <c r="AF193" s="368"/>
    </row>
    <row r="194" spans="2:32" s="367" customFormat="1" ht="18.75" customHeight="1" x14ac:dyDescent="0.2">
      <c r="B194" s="396"/>
      <c r="C194" s="408"/>
      <c r="D194" s="408"/>
      <c r="E194" s="355"/>
      <c r="F194" s="355"/>
      <c r="G194" s="355"/>
      <c r="H194" s="355"/>
      <c r="I194" s="355"/>
      <c r="J194" s="355"/>
      <c r="K194" s="355"/>
      <c r="L194" s="355"/>
      <c r="M194" s="355"/>
      <c r="N194" s="355"/>
      <c r="O194" s="355"/>
      <c r="P194" s="355"/>
      <c r="Q194" s="355"/>
      <c r="R194" s="355"/>
      <c r="S194" s="408"/>
      <c r="T194" s="355"/>
      <c r="U194" s="355"/>
      <c r="V194" s="355"/>
      <c r="W194" s="355"/>
      <c r="X194" s="355"/>
      <c r="Y194" s="355"/>
      <c r="Z194" s="402"/>
      <c r="AA194" s="402"/>
      <c r="AB194" s="402"/>
      <c r="AC194" s="402"/>
      <c r="AD194" s="510">
        <v>44506</v>
      </c>
      <c r="AF194" s="368"/>
    </row>
    <row r="195" spans="2:32" s="367" customFormat="1" ht="18.75" customHeight="1" x14ac:dyDescent="0.2">
      <c r="B195" s="396"/>
      <c r="C195" s="408"/>
      <c r="D195" s="408"/>
      <c r="E195" s="355"/>
      <c r="F195" s="355"/>
      <c r="G195" s="355"/>
      <c r="H195" s="355"/>
      <c r="I195" s="355"/>
      <c r="J195" s="355"/>
      <c r="K195" s="355"/>
      <c r="L195" s="355"/>
      <c r="M195" s="355"/>
      <c r="N195" s="355"/>
      <c r="O195" s="355"/>
      <c r="P195" s="355"/>
      <c r="Q195" s="355"/>
      <c r="R195" s="355"/>
      <c r="S195" s="408"/>
      <c r="T195" s="355"/>
      <c r="U195" s="355"/>
      <c r="V195" s="355"/>
      <c r="W195" s="355"/>
      <c r="X195" s="355"/>
      <c r="Y195" s="355"/>
      <c r="Z195" s="402"/>
      <c r="AA195" s="402"/>
      <c r="AB195" s="402"/>
      <c r="AC195" s="402"/>
      <c r="AD195" s="510">
        <v>44507</v>
      </c>
      <c r="AF195" s="368"/>
    </row>
    <row r="196" spans="2:32" s="367" customFormat="1" ht="18.75" customHeight="1" x14ac:dyDescent="0.2">
      <c r="B196" s="396"/>
      <c r="C196" s="408"/>
      <c r="D196" s="408"/>
      <c r="E196" s="355"/>
      <c r="F196" s="355"/>
      <c r="G196" s="355"/>
      <c r="H196" s="355"/>
      <c r="I196" s="355"/>
      <c r="J196" s="355"/>
      <c r="K196" s="355"/>
      <c r="L196" s="355"/>
      <c r="M196" s="355"/>
      <c r="N196" s="355"/>
      <c r="O196" s="355"/>
      <c r="P196" s="355"/>
      <c r="Q196" s="355"/>
      <c r="R196" s="355"/>
      <c r="S196" s="408"/>
      <c r="T196" s="355"/>
      <c r="U196" s="355"/>
      <c r="V196" s="355"/>
      <c r="W196" s="355"/>
      <c r="X196" s="355"/>
      <c r="Y196" s="355"/>
      <c r="Z196" s="402"/>
      <c r="AA196" s="402"/>
      <c r="AB196" s="402"/>
      <c r="AC196" s="402"/>
      <c r="AD196" s="510">
        <v>44508</v>
      </c>
      <c r="AF196" s="368"/>
    </row>
    <row r="197" spans="2:32" s="367" customFormat="1" ht="18.75" customHeight="1" x14ac:dyDescent="0.2">
      <c r="B197" s="396"/>
      <c r="C197" s="408"/>
      <c r="D197" s="408"/>
      <c r="E197" s="355"/>
      <c r="F197" s="355"/>
      <c r="G197" s="355"/>
      <c r="H197" s="355"/>
      <c r="I197" s="355"/>
      <c r="J197" s="355"/>
      <c r="K197" s="355"/>
      <c r="L197" s="355"/>
      <c r="M197" s="355"/>
      <c r="N197" s="355"/>
      <c r="O197" s="355"/>
      <c r="P197" s="355"/>
      <c r="Q197" s="355"/>
      <c r="R197" s="355"/>
      <c r="S197" s="408"/>
      <c r="T197" s="355"/>
      <c r="U197" s="355"/>
      <c r="V197" s="355"/>
      <c r="W197" s="355"/>
      <c r="X197" s="355"/>
      <c r="Y197" s="355"/>
      <c r="Z197" s="402"/>
      <c r="AA197" s="402"/>
      <c r="AB197" s="402"/>
      <c r="AC197" s="402"/>
      <c r="AD197" s="510">
        <v>44509</v>
      </c>
      <c r="AF197" s="368"/>
    </row>
    <row r="198" spans="2:32" s="367" customFormat="1" ht="18.75" customHeight="1" x14ac:dyDescent="0.2">
      <c r="B198" s="396"/>
      <c r="C198" s="408"/>
      <c r="D198" s="408"/>
      <c r="E198" s="355"/>
      <c r="F198" s="355"/>
      <c r="G198" s="355"/>
      <c r="H198" s="355"/>
      <c r="I198" s="355"/>
      <c r="J198" s="355"/>
      <c r="K198" s="355"/>
      <c r="L198" s="355"/>
      <c r="M198" s="355"/>
      <c r="N198" s="355"/>
      <c r="O198" s="355"/>
      <c r="P198" s="355"/>
      <c r="Q198" s="355"/>
      <c r="R198" s="355"/>
      <c r="S198" s="408"/>
      <c r="T198" s="355"/>
      <c r="U198" s="355"/>
      <c r="V198" s="355"/>
      <c r="W198" s="355"/>
      <c r="X198" s="355"/>
      <c r="Y198" s="355"/>
      <c r="Z198" s="402"/>
      <c r="AA198" s="402"/>
      <c r="AB198" s="402"/>
      <c r="AC198" s="402"/>
      <c r="AD198" s="510">
        <v>44510</v>
      </c>
      <c r="AF198" s="368"/>
    </row>
    <row r="199" spans="2:32" s="367" customFormat="1" ht="18.75" customHeight="1" x14ac:dyDescent="0.2">
      <c r="B199" s="396"/>
      <c r="C199" s="408"/>
      <c r="D199" s="408"/>
      <c r="E199" s="355"/>
      <c r="F199" s="355"/>
      <c r="G199" s="355"/>
      <c r="H199" s="355"/>
      <c r="I199" s="355"/>
      <c r="J199" s="355"/>
      <c r="K199" s="355"/>
      <c r="L199" s="355"/>
      <c r="M199" s="355"/>
      <c r="N199" s="355"/>
      <c r="O199" s="355"/>
      <c r="P199" s="355"/>
      <c r="Q199" s="355"/>
      <c r="R199" s="355"/>
      <c r="S199" s="408"/>
      <c r="T199" s="355"/>
      <c r="U199" s="355"/>
      <c r="V199" s="355"/>
      <c r="W199" s="355"/>
      <c r="X199" s="355"/>
      <c r="Y199" s="355"/>
      <c r="Z199" s="402"/>
      <c r="AA199" s="402"/>
      <c r="AB199" s="402"/>
      <c r="AC199" s="402"/>
      <c r="AD199" s="510">
        <v>44511</v>
      </c>
      <c r="AF199" s="368"/>
    </row>
    <row r="200" spans="2:32" s="367" customFormat="1" ht="18.75" customHeight="1" x14ac:dyDescent="0.2">
      <c r="B200" s="396"/>
      <c r="C200" s="408"/>
      <c r="D200" s="408"/>
      <c r="E200" s="355"/>
      <c r="F200" s="355"/>
      <c r="G200" s="355"/>
      <c r="H200" s="355"/>
      <c r="I200" s="355"/>
      <c r="J200" s="355"/>
      <c r="K200" s="355"/>
      <c r="L200" s="355"/>
      <c r="M200" s="355"/>
      <c r="N200" s="355"/>
      <c r="O200" s="355"/>
      <c r="P200" s="355"/>
      <c r="Q200" s="355"/>
      <c r="R200" s="355"/>
      <c r="S200" s="408"/>
      <c r="T200" s="355"/>
      <c r="U200" s="355"/>
      <c r="V200" s="355"/>
      <c r="W200" s="355"/>
      <c r="X200" s="355"/>
      <c r="Y200" s="355"/>
      <c r="Z200" s="402"/>
      <c r="AA200" s="402"/>
      <c r="AB200" s="402"/>
      <c r="AC200" s="402"/>
      <c r="AD200" s="510">
        <v>44512</v>
      </c>
      <c r="AF200" s="368"/>
    </row>
    <row r="201" spans="2:32" s="367" customFormat="1" ht="18.75" customHeight="1" x14ac:dyDescent="0.2">
      <c r="B201" s="396"/>
      <c r="C201" s="408"/>
      <c r="D201" s="408"/>
      <c r="E201" s="355"/>
      <c r="F201" s="355"/>
      <c r="G201" s="355"/>
      <c r="H201" s="355"/>
      <c r="I201" s="355"/>
      <c r="J201" s="355"/>
      <c r="K201" s="355"/>
      <c r="L201" s="355"/>
      <c r="M201" s="355"/>
      <c r="N201" s="355"/>
      <c r="O201" s="355"/>
      <c r="P201" s="355"/>
      <c r="Q201" s="355"/>
      <c r="R201" s="355"/>
      <c r="S201" s="408"/>
      <c r="T201" s="355"/>
      <c r="U201" s="355"/>
      <c r="V201" s="355"/>
      <c r="W201" s="355"/>
      <c r="X201" s="355"/>
      <c r="Y201" s="355"/>
      <c r="Z201" s="402"/>
      <c r="AA201" s="402"/>
      <c r="AB201" s="402"/>
      <c r="AC201" s="402"/>
      <c r="AD201" s="510">
        <v>44513</v>
      </c>
      <c r="AF201" s="368"/>
    </row>
    <row r="202" spans="2:32" s="367" customFormat="1" ht="18.75" customHeight="1" x14ac:dyDescent="0.2">
      <c r="B202" s="396"/>
      <c r="C202" s="408"/>
      <c r="D202" s="408"/>
      <c r="E202" s="355"/>
      <c r="F202" s="355"/>
      <c r="G202" s="355"/>
      <c r="H202" s="355"/>
      <c r="I202" s="355"/>
      <c r="J202" s="355"/>
      <c r="K202" s="355"/>
      <c r="L202" s="355"/>
      <c r="M202" s="355"/>
      <c r="N202" s="355"/>
      <c r="O202" s="355"/>
      <c r="P202" s="355"/>
      <c r="Q202" s="355"/>
      <c r="R202" s="355"/>
      <c r="S202" s="408"/>
      <c r="T202" s="355"/>
      <c r="U202" s="355"/>
      <c r="V202" s="355"/>
      <c r="W202" s="355"/>
      <c r="X202" s="355"/>
      <c r="Y202" s="355"/>
      <c r="Z202" s="402"/>
      <c r="AA202" s="402"/>
      <c r="AB202" s="402"/>
      <c r="AC202" s="402"/>
      <c r="AD202" s="510">
        <v>44514</v>
      </c>
      <c r="AF202" s="368"/>
    </row>
    <row r="203" spans="2:32" s="367" customFormat="1" ht="18.75" customHeight="1" x14ac:dyDescent="0.2">
      <c r="B203" s="396"/>
      <c r="C203" s="408"/>
      <c r="D203" s="408"/>
      <c r="E203" s="355"/>
      <c r="F203" s="355"/>
      <c r="G203" s="355"/>
      <c r="H203" s="355"/>
      <c r="I203" s="355"/>
      <c r="J203" s="355"/>
      <c r="K203" s="355"/>
      <c r="L203" s="355"/>
      <c r="M203" s="355"/>
      <c r="N203" s="355"/>
      <c r="O203" s="355"/>
      <c r="P203" s="355"/>
      <c r="Q203" s="355"/>
      <c r="R203" s="355"/>
      <c r="S203" s="408"/>
      <c r="T203" s="355"/>
      <c r="U203" s="355"/>
      <c r="V203" s="355"/>
      <c r="W203" s="355"/>
      <c r="X203" s="355"/>
      <c r="Y203" s="355"/>
      <c r="Z203" s="402"/>
      <c r="AA203" s="402"/>
      <c r="AB203" s="402"/>
      <c r="AC203" s="402"/>
      <c r="AD203" s="510">
        <v>44515</v>
      </c>
      <c r="AF203" s="368"/>
    </row>
    <row r="204" spans="2:32" s="367" customFormat="1" ht="18.75" customHeight="1" x14ac:dyDescent="0.2">
      <c r="B204" s="396"/>
      <c r="C204" s="408"/>
      <c r="D204" s="408"/>
      <c r="E204" s="355"/>
      <c r="F204" s="355"/>
      <c r="G204" s="355"/>
      <c r="H204" s="355"/>
      <c r="I204" s="355"/>
      <c r="J204" s="355"/>
      <c r="K204" s="355"/>
      <c r="L204" s="355"/>
      <c r="M204" s="355"/>
      <c r="N204" s="355"/>
      <c r="O204" s="355"/>
      <c r="P204" s="355"/>
      <c r="Q204" s="355"/>
      <c r="R204" s="355"/>
      <c r="S204" s="408"/>
      <c r="T204" s="355"/>
      <c r="U204" s="355"/>
      <c r="V204" s="355"/>
      <c r="W204" s="355"/>
      <c r="X204" s="355"/>
      <c r="Y204" s="355"/>
      <c r="Z204" s="402"/>
      <c r="AA204" s="402"/>
      <c r="AB204" s="402"/>
      <c r="AC204" s="402"/>
      <c r="AD204" s="510">
        <v>44516</v>
      </c>
      <c r="AF204" s="368"/>
    </row>
    <row r="205" spans="2:32" s="367" customFormat="1" ht="18.75" customHeight="1" x14ac:dyDescent="0.2">
      <c r="B205" s="396"/>
      <c r="C205" s="408"/>
      <c r="D205" s="408"/>
      <c r="E205" s="355"/>
      <c r="F205" s="355"/>
      <c r="G205" s="355"/>
      <c r="H205" s="355"/>
      <c r="I205" s="355"/>
      <c r="J205" s="355"/>
      <c r="K205" s="355"/>
      <c r="L205" s="355"/>
      <c r="M205" s="355"/>
      <c r="N205" s="355"/>
      <c r="O205" s="355"/>
      <c r="P205" s="355"/>
      <c r="Q205" s="355"/>
      <c r="R205" s="355"/>
      <c r="S205" s="408"/>
      <c r="T205" s="355"/>
      <c r="U205" s="355"/>
      <c r="V205" s="355"/>
      <c r="W205" s="355"/>
      <c r="X205" s="355"/>
      <c r="Y205" s="355"/>
      <c r="Z205" s="402"/>
      <c r="AA205" s="402"/>
      <c r="AB205" s="402"/>
      <c r="AC205" s="402"/>
      <c r="AD205" s="510">
        <v>44517</v>
      </c>
      <c r="AF205" s="368"/>
    </row>
    <row r="206" spans="2:32" s="367" customFormat="1" ht="18.75" customHeight="1" x14ac:dyDescent="0.2">
      <c r="B206" s="396"/>
      <c r="C206" s="408"/>
      <c r="D206" s="408"/>
      <c r="E206" s="355"/>
      <c r="F206" s="355"/>
      <c r="G206" s="355"/>
      <c r="H206" s="355"/>
      <c r="I206" s="355"/>
      <c r="J206" s="355"/>
      <c r="K206" s="355"/>
      <c r="L206" s="355"/>
      <c r="M206" s="355"/>
      <c r="N206" s="355"/>
      <c r="O206" s="355"/>
      <c r="P206" s="355"/>
      <c r="Q206" s="355"/>
      <c r="R206" s="355"/>
      <c r="S206" s="408"/>
      <c r="T206" s="355"/>
      <c r="U206" s="355"/>
      <c r="V206" s="355"/>
      <c r="W206" s="355"/>
      <c r="X206" s="355"/>
      <c r="Y206" s="355"/>
      <c r="Z206" s="402"/>
      <c r="AA206" s="402"/>
      <c r="AB206" s="402"/>
      <c r="AC206" s="402"/>
      <c r="AD206" s="510">
        <v>44518</v>
      </c>
      <c r="AF206" s="368"/>
    </row>
    <row r="207" spans="2:32" s="367" customFormat="1" ht="18.75" customHeight="1" x14ac:dyDescent="0.2">
      <c r="B207" s="396"/>
      <c r="C207" s="408"/>
      <c r="D207" s="408"/>
      <c r="E207" s="355"/>
      <c r="F207" s="355"/>
      <c r="G207" s="355"/>
      <c r="H207" s="355"/>
      <c r="I207" s="355"/>
      <c r="J207" s="355"/>
      <c r="K207" s="355"/>
      <c r="L207" s="355"/>
      <c r="M207" s="355"/>
      <c r="N207" s="355"/>
      <c r="O207" s="355"/>
      <c r="P207" s="355"/>
      <c r="Q207" s="355"/>
      <c r="R207" s="355"/>
      <c r="S207" s="408"/>
      <c r="T207" s="355"/>
      <c r="U207" s="355"/>
      <c r="V207" s="355"/>
      <c r="W207" s="355"/>
      <c r="X207" s="355"/>
      <c r="Y207" s="355"/>
      <c r="Z207" s="402"/>
      <c r="AA207" s="402"/>
      <c r="AB207" s="402"/>
      <c r="AC207" s="402"/>
      <c r="AD207" s="510">
        <v>44519</v>
      </c>
      <c r="AF207" s="368"/>
    </row>
    <row r="208" spans="2:32" s="367" customFormat="1" ht="18.75" customHeight="1" x14ac:dyDescent="0.2">
      <c r="B208" s="396"/>
      <c r="C208" s="408"/>
      <c r="D208" s="408"/>
      <c r="E208" s="355"/>
      <c r="F208" s="355"/>
      <c r="G208" s="355"/>
      <c r="H208" s="355"/>
      <c r="I208" s="355"/>
      <c r="J208" s="355"/>
      <c r="K208" s="355"/>
      <c r="L208" s="355"/>
      <c r="M208" s="355"/>
      <c r="N208" s="355"/>
      <c r="O208" s="355"/>
      <c r="P208" s="355"/>
      <c r="Q208" s="355"/>
      <c r="R208" s="355"/>
      <c r="S208" s="408"/>
      <c r="T208" s="355"/>
      <c r="U208" s="355"/>
      <c r="V208" s="355"/>
      <c r="W208" s="355"/>
      <c r="X208" s="355"/>
      <c r="Y208" s="355"/>
      <c r="Z208" s="402"/>
      <c r="AA208" s="402"/>
      <c r="AB208" s="402"/>
      <c r="AC208" s="402"/>
      <c r="AD208" s="510">
        <v>44520</v>
      </c>
      <c r="AF208" s="368"/>
    </row>
    <row r="209" spans="1:32" ht="18.75" customHeight="1" x14ac:dyDescent="0.2">
      <c r="Z209" s="402"/>
      <c r="AA209" s="402"/>
      <c r="AB209" s="402"/>
      <c r="AC209" s="402"/>
      <c r="AD209" s="510">
        <v>44521</v>
      </c>
    </row>
    <row r="210" spans="1:32" ht="18.75" customHeight="1" x14ac:dyDescent="0.2">
      <c r="Z210" s="402"/>
      <c r="AA210" s="402"/>
      <c r="AB210" s="402"/>
      <c r="AC210" s="402"/>
      <c r="AD210" s="510">
        <v>44522</v>
      </c>
    </row>
    <row r="211" spans="1:32" ht="18.75" customHeight="1" x14ac:dyDescent="0.2">
      <c r="Z211" s="402"/>
      <c r="AA211" s="402"/>
      <c r="AB211" s="402"/>
      <c r="AC211" s="402"/>
      <c r="AD211" s="510">
        <v>44523</v>
      </c>
    </row>
    <row r="212" spans="1:32" s="453" customFormat="1" x14ac:dyDescent="0.2">
      <c r="A212" s="450"/>
      <c r="B212" s="396"/>
      <c r="C212" s="408"/>
      <c r="D212" s="408"/>
      <c r="E212" s="355"/>
      <c r="F212" s="355"/>
      <c r="G212" s="355"/>
      <c r="H212" s="355"/>
      <c r="I212" s="355"/>
      <c r="J212" s="355"/>
      <c r="K212" s="355"/>
      <c r="L212" s="355"/>
      <c r="M212" s="355"/>
      <c r="N212" s="355"/>
      <c r="O212" s="355"/>
      <c r="P212" s="355"/>
      <c r="Q212" s="355"/>
      <c r="R212" s="355"/>
      <c r="S212" s="408"/>
      <c r="T212" s="355"/>
      <c r="U212" s="355"/>
      <c r="V212" s="355"/>
      <c r="W212" s="355"/>
      <c r="X212" s="355"/>
      <c r="Y212" s="355"/>
      <c r="Z212" s="402"/>
      <c r="AA212" s="402"/>
      <c r="AB212" s="402"/>
      <c r="AC212" s="402"/>
      <c r="AD212" s="510">
        <v>44524</v>
      </c>
      <c r="AE212" s="451"/>
      <c r="AF212" s="452"/>
    </row>
    <row r="213" spans="1:32" s="453" customFormat="1" x14ac:dyDescent="0.2">
      <c r="A213" s="450"/>
      <c r="B213" s="396"/>
      <c r="C213" s="408"/>
      <c r="D213" s="408"/>
      <c r="E213" s="355"/>
      <c r="F213" s="355"/>
      <c r="G213" s="355"/>
      <c r="H213" s="355"/>
      <c r="I213" s="355"/>
      <c r="J213" s="355"/>
      <c r="K213" s="355"/>
      <c r="L213" s="355"/>
      <c r="M213" s="355"/>
      <c r="N213" s="355"/>
      <c r="O213" s="355"/>
      <c r="P213" s="355"/>
      <c r="Q213" s="355"/>
      <c r="R213" s="355"/>
      <c r="S213" s="408"/>
      <c r="T213" s="355"/>
      <c r="U213" s="355"/>
      <c r="V213" s="355"/>
      <c r="W213" s="355"/>
      <c r="X213" s="355"/>
      <c r="Y213" s="355"/>
      <c r="Z213" s="402"/>
      <c r="AA213" s="402"/>
      <c r="AB213" s="402"/>
      <c r="AC213" s="402"/>
      <c r="AD213" s="510">
        <v>44525</v>
      </c>
      <c r="AE213" s="451"/>
      <c r="AF213" s="452"/>
    </row>
    <row r="214" spans="1:32" s="453" customFormat="1" x14ac:dyDescent="0.2">
      <c r="A214" s="450"/>
      <c r="B214" s="396"/>
      <c r="C214" s="408"/>
      <c r="D214" s="408"/>
      <c r="E214" s="355"/>
      <c r="F214" s="355"/>
      <c r="G214" s="355"/>
      <c r="H214" s="355"/>
      <c r="I214" s="355"/>
      <c r="J214" s="355"/>
      <c r="K214" s="355"/>
      <c r="L214" s="355"/>
      <c r="M214" s="355"/>
      <c r="N214" s="355"/>
      <c r="O214" s="355"/>
      <c r="P214" s="355"/>
      <c r="Q214" s="355"/>
      <c r="R214" s="355"/>
      <c r="S214" s="408"/>
      <c r="T214" s="355"/>
      <c r="U214" s="355"/>
      <c r="V214" s="355"/>
      <c r="W214" s="355"/>
      <c r="X214" s="355"/>
      <c r="Y214" s="355"/>
      <c r="Z214" s="402"/>
      <c r="AA214" s="402"/>
      <c r="AB214" s="402"/>
      <c r="AC214" s="402"/>
      <c r="AD214" s="510">
        <v>44526</v>
      </c>
      <c r="AE214" s="451"/>
      <c r="AF214" s="452"/>
    </row>
    <row r="215" spans="1:32" s="453" customFormat="1" x14ac:dyDescent="0.2">
      <c r="A215" s="450"/>
      <c r="B215" s="396"/>
      <c r="C215" s="408"/>
      <c r="D215" s="408"/>
      <c r="E215" s="355"/>
      <c r="F215" s="355"/>
      <c r="G215" s="355"/>
      <c r="H215" s="355"/>
      <c r="I215" s="355"/>
      <c r="J215" s="355"/>
      <c r="K215" s="355"/>
      <c r="L215" s="355"/>
      <c r="M215" s="355"/>
      <c r="N215" s="355"/>
      <c r="O215" s="355"/>
      <c r="P215" s="355"/>
      <c r="Q215" s="355"/>
      <c r="R215" s="355"/>
      <c r="S215" s="408"/>
      <c r="T215" s="355"/>
      <c r="U215" s="355"/>
      <c r="V215" s="355"/>
      <c r="W215" s="355"/>
      <c r="X215" s="355"/>
      <c r="Y215" s="355"/>
      <c r="Z215" s="402"/>
      <c r="AA215" s="402"/>
      <c r="AB215" s="402"/>
      <c r="AC215" s="402"/>
      <c r="AD215" s="510">
        <v>44527</v>
      </c>
      <c r="AE215" s="451"/>
      <c r="AF215" s="452"/>
    </row>
    <row r="216" spans="1:32" s="453" customFormat="1" x14ac:dyDescent="0.2">
      <c r="A216" s="450"/>
      <c r="B216" s="396"/>
      <c r="C216" s="408"/>
      <c r="D216" s="408"/>
      <c r="E216" s="355"/>
      <c r="F216" s="355"/>
      <c r="G216" s="355"/>
      <c r="H216" s="355"/>
      <c r="I216" s="355"/>
      <c r="J216" s="355"/>
      <c r="K216" s="355"/>
      <c r="L216" s="355"/>
      <c r="M216" s="355"/>
      <c r="N216" s="355"/>
      <c r="O216" s="355"/>
      <c r="P216" s="355"/>
      <c r="Q216" s="355"/>
      <c r="R216" s="355"/>
      <c r="S216" s="408"/>
      <c r="T216" s="355"/>
      <c r="U216" s="355"/>
      <c r="V216" s="355"/>
      <c r="W216" s="355"/>
      <c r="X216" s="355"/>
      <c r="Y216" s="355"/>
      <c r="Z216" s="402"/>
      <c r="AA216" s="402"/>
      <c r="AB216" s="402"/>
      <c r="AC216" s="402"/>
      <c r="AD216" s="510">
        <v>44528</v>
      </c>
      <c r="AE216" s="451"/>
      <c r="AF216" s="452"/>
    </row>
    <row r="217" spans="1:32" s="453" customFormat="1" x14ac:dyDescent="0.2">
      <c r="A217" s="450"/>
      <c r="B217" s="396"/>
      <c r="C217" s="408"/>
      <c r="D217" s="408"/>
      <c r="E217" s="355"/>
      <c r="F217" s="355"/>
      <c r="G217" s="355"/>
      <c r="H217" s="355"/>
      <c r="I217" s="355"/>
      <c r="J217" s="355"/>
      <c r="K217" s="355"/>
      <c r="L217" s="355"/>
      <c r="M217" s="355"/>
      <c r="N217" s="355"/>
      <c r="O217" s="355"/>
      <c r="P217" s="355"/>
      <c r="Q217" s="355"/>
      <c r="R217" s="355"/>
      <c r="S217" s="408"/>
      <c r="T217" s="355"/>
      <c r="U217" s="355"/>
      <c r="V217" s="355"/>
      <c r="W217" s="355"/>
      <c r="X217" s="355"/>
      <c r="Y217" s="355"/>
      <c r="Z217" s="402"/>
      <c r="AA217" s="402"/>
      <c r="AB217" s="402"/>
      <c r="AC217" s="402"/>
      <c r="AD217" s="510">
        <v>44529</v>
      </c>
      <c r="AE217" s="451"/>
      <c r="AF217" s="452"/>
    </row>
    <row r="218" spans="1:32" s="453" customFormat="1" x14ac:dyDescent="0.2">
      <c r="A218" s="450"/>
      <c r="B218" s="396"/>
      <c r="C218" s="408"/>
      <c r="D218" s="408"/>
      <c r="E218" s="355"/>
      <c r="F218" s="355"/>
      <c r="G218" s="355"/>
      <c r="H218" s="355"/>
      <c r="I218" s="355"/>
      <c r="J218" s="355"/>
      <c r="K218" s="355"/>
      <c r="L218" s="355"/>
      <c r="M218" s="355"/>
      <c r="N218" s="355"/>
      <c r="O218" s="355"/>
      <c r="P218" s="355"/>
      <c r="Q218" s="355"/>
      <c r="R218" s="355"/>
      <c r="S218" s="408"/>
      <c r="T218" s="355"/>
      <c r="U218" s="355"/>
      <c r="V218" s="355"/>
      <c r="W218" s="355"/>
      <c r="X218" s="355"/>
      <c r="Y218" s="355"/>
      <c r="Z218" s="402"/>
      <c r="AA218" s="402"/>
      <c r="AB218" s="402"/>
      <c r="AC218" s="402"/>
      <c r="AD218" s="510">
        <v>44530</v>
      </c>
      <c r="AE218" s="451"/>
      <c r="AF218" s="452"/>
    </row>
    <row r="219" spans="1:32" s="453" customFormat="1" x14ac:dyDescent="0.2">
      <c r="A219" s="450"/>
      <c r="B219" s="396"/>
      <c r="C219" s="408"/>
      <c r="D219" s="408"/>
      <c r="E219" s="355"/>
      <c r="F219" s="355"/>
      <c r="G219" s="355"/>
      <c r="H219" s="355"/>
      <c r="I219" s="355"/>
      <c r="J219" s="355"/>
      <c r="K219" s="355"/>
      <c r="L219" s="355"/>
      <c r="M219" s="355"/>
      <c r="N219" s="355"/>
      <c r="O219" s="355"/>
      <c r="P219" s="355"/>
      <c r="Q219" s="355"/>
      <c r="R219" s="355"/>
      <c r="S219" s="408"/>
      <c r="T219" s="355"/>
      <c r="U219" s="355"/>
      <c r="V219" s="355"/>
      <c r="W219" s="355"/>
      <c r="X219" s="355"/>
      <c r="Y219" s="355"/>
      <c r="Z219" s="402"/>
      <c r="AA219" s="402"/>
      <c r="AB219" s="402"/>
      <c r="AC219" s="402"/>
      <c r="AD219" s="510">
        <v>44531</v>
      </c>
      <c r="AE219" s="451"/>
      <c r="AF219" s="452"/>
    </row>
    <row r="220" spans="1:32" s="453" customFormat="1" x14ac:dyDescent="0.2">
      <c r="A220" s="450"/>
      <c r="B220" s="396"/>
      <c r="C220" s="408"/>
      <c r="D220" s="408"/>
      <c r="E220" s="355"/>
      <c r="F220" s="355"/>
      <c r="G220" s="355"/>
      <c r="H220" s="355"/>
      <c r="I220" s="355"/>
      <c r="J220" s="355"/>
      <c r="K220" s="355"/>
      <c r="L220" s="355"/>
      <c r="M220" s="355"/>
      <c r="N220" s="355"/>
      <c r="O220" s="355"/>
      <c r="P220" s="355"/>
      <c r="Q220" s="355"/>
      <c r="R220" s="355"/>
      <c r="S220" s="408"/>
      <c r="T220" s="355"/>
      <c r="U220" s="355"/>
      <c r="V220" s="355"/>
      <c r="W220" s="355"/>
      <c r="X220" s="355"/>
      <c r="Y220" s="355"/>
      <c r="Z220" s="402"/>
      <c r="AA220" s="402"/>
      <c r="AB220" s="402"/>
      <c r="AC220" s="402"/>
      <c r="AD220" s="510">
        <v>44532</v>
      </c>
      <c r="AE220" s="451"/>
      <c r="AF220" s="452"/>
    </row>
    <row r="221" spans="1:32" s="453" customFormat="1" x14ac:dyDescent="0.2">
      <c r="A221" s="450"/>
      <c r="B221" s="396"/>
      <c r="C221" s="408"/>
      <c r="D221" s="408"/>
      <c r="E221" s="355"/>
      <c r="F221" s="355"/>
      <c r="G221" s="355"/>
      <c r="H221" s="355"/>
      <c r="I221" s="355"/>
      <c r="J221" s="355"/>
      <c r="K221" s="355"/>
      <c r="L221" s="355"/>
      <c r="M221" s="355"/>
      <c r="N221" s="355"/>
      <c r="O221" s="355"/>
      <c r="P221" s="355"/>
      <c r="Q221" s="355"/>
      <c r="R221" s="355"/>
      <c r="S221" s="408"/>
      <c r="T221" s="355"/>
      <c r="U221" s="355"/>
      <c r="V221" s="355"/>
      <c r="W221" s="355"/>
      <c r="X221" s="355"/>
      <c r="Y221" s="355"/>
      <c r="Z221" s="402"/>
      <c r="AA221" s="402"/>
      <c r="AB221" s="402"/>
      <c r="AC221" s="402"/>
      <c r="AD221" s="510">
        <v>44533</v>
      </c>
      <c r="AE221" s="451"/>
      <c r="AF221" s="452"/>
    </row>
    <row r="222" spans="1:32" s="453" customFormat="1" x14ac:dyDescent="0.2">
      <c r="A222" s="450"/>
      <c r="B222" s="396"/>
      <c r="C222" s="408"/>
      <c r="D222" s="408"/>
      <c r="E222" s="355"/>
      <c r="F222" s="355"/>
      <c r="G222" s="355"/>
      <c r="H222" s="355"/>
      <c r="I222" s="355"/>
      <c r="J222" s="355"/>
      <c r="K222" s="355"/>
      <c r="L222" s="355"/>
      <c r="M222" s="355"/>
      <c r="N222" s="355"/>
      <c r="O222" s="355"/>
      <c r="P222" s="355"/>
      <c r="Q222" s="355"/>
      <c r="R222" s="355"/>
      <c r="S222" s="408"/>
      <c r="T222" s="355"/>
      <c r="U222" s="355"/>
      <c r="V222" s="355"/>
      <c r="W222" s="355"/>
      <c r="X222" s="355"/>
      <c r="Y222" s="355"/>
      <c r="Z222" s="402"/>
      <c r="AA222" s="402"/>
      <c r="AB222" s="402"/>
      <c r="AC222" s="402"/>
      <c r="AD222" s="510">
        <v>44534</v>
      </c>
      <c r="AE222" s="451"/>
      <c r="AF222" s="452"/>
    </row>
    <row r="223" spans="1:32" s="453" customFormat="1" x14ac:dyDescent="0.2">
      <c r="A223" s="450"/>
      <c r="B223" s="396"/>
      <c r="C223" s="408"/>
      <c r="D223" s="408"/>
      <c r="E223" s="355"/>
      <c r="F223" s="355"/>
      <c r="G223" s="355"/>
      <c r="H223" s="355"/>
      <c r="I223" s="355"/>
      <c r="J223" s="355"/>
      <c r="K223" s="355"/>
      <c r="L223" s="355"/>
      <c r="M223" s="355"/>
      <c r="N223" s="355"/>
      <c r="O223" s="355"/>
      <c r="P223" s="355"/>
      <c r="Q223" s="355"/>
      <c r="R223" s="355"/>
      <c r="S223" s="408"/>
      <c r="T223" s="355"/>
      <c r="U223" s="355"/>
      <c r="V223" s="355"/>
      <c r="W223" s="355"/>
      <c r="X223" s="355"/>
      <c r="Y223" s="355"/>
      <c r="Z223" s="402"/>
      <c r="AA223" s="402"/>
      <c r="AB223" s="402"/>
      <c r="AC223" s="402"/>
      <c r="AD223" s="510">
        <v>44535</v>
      </c>
      <c r="AE223" s="451"/>
      <c r="AF223" s="452"/>
    </row>
    <row r="224" spans="1:32" s="453" customFormat="1" x14ac:dyDescent="0.2">
      <c r="A224" s="450"/>
      <c r="B224" s="396"/>
      <c r="C224" s="408"/>
      <c r="D224" s="408"/>
      <c r="E224" s="355"/>
      <c r="F224" s="355"/>
      <c r="G224" s="355"/>
      <c r="H224" s="355"/>
      <c r="I224" s="355"/>
      <c r="J224" s="355"/>
      <c r="K224" s="355"/>
      <c r="L224" s="355"/>
      <c r="M224" s="355"/>
      <c r="N224" s="355"/>
      <c r="O224" s="355"/>
      <c r="P224" s="355"/>
      <c r="Q224" s="355"/>
      <c r="R224" s="355"/>
      <c r="S224" s="408"/>
      <c r="T224" s="355"/>
      <c r="U224" s="355"/>
      <c r="V224" s="355"/>
      <c r="W224" s="355"/>
      <c r="X224" s="355"/>
      <c r="Y224" s="355"/>
      <c r="Z224" s="402"/>
      <c r="AA224" s="402"/>
      <c r="AB224" s="402"/>
      <c r="AC224" s="402"/>
      <c r="AD224" s="510">
        <v>44536</v>
      </c>
      <c r="AE224" s="451"/>
      <c r="AF224" s="452"/>
    </row>
    <row r="225" spans="1:32" s="453" customFormat="1" x14ac:dyDescent="0.2">
      <c r="A225" s="450"/>
      <c r="B225" s="396"/>
      <c r="C225" s="408"/>
      <c r="D225" s="408"/>
      <c r="E225" s="355"/>
      <c r="F225" s="355"/>
      <c r="G225" s="355"/>
      <c r="H225" s="355"/>
      <c r="I225" s="355"/>
      <c r="J225" s="355"/>
      <c r="K225" s="355"/>
      <c r="L225" s="355"/>
      <c r="M225" s="355"/>
      <c r="N225" s="355"/>
      <c r="O225" s="355"/>
      <c r="P225" s="355"/>
      <c r="Q225" s="355"/>
      <c r="R225" s="355"/>
      <c r="S225" s="408"/>
      <c r="T225" s="355"/>
      <c r="U225" s="355"/>
      <c r="V225" s="355"/>
      <c r="W225" s="355"/>
      <c r="X225" s="355"/>
      <c r="Y225" s="355"/>
      <c r="Z225" s="402"/>
      <c r="AA225" s="402"/>
      <c r="AB225" s="402"/>
      <c r="AC225" s="402"/>
      <c r="AD225" s="510">
        <v>44537</v>
      </c>
      <c r="AE225" s="451"/>
      <c r="AF225" s="452"/>
    </row>
    <row r="226" spans="1:32" s="453" customFormat="1" x14ac:dyDescent="0.2">
      <c r="A226" s="450"/>
      <c r="B226" s="396"/>
      <c r="C226" s="408"/>
      <c r="D226" s="408"/>
      <c r="E226" s="355"/>
      <c r="F226" s="355"/>
      <c r="G226" s="355"/>
      <c r="H226" s="355"/>
      <c r="I226" s="355"/>
      <c r="J226" s="355"/>
      <c r="K226" s="355"/>
      <c r="L226" s="355"/>
      <c r="M226" s="355"/>
      <c r="N226" s="355"/>
      <c r="O226" s="355"/>
      <c r="P226" s="355"/>
      <c r="Q226" s="355"/>
      <c r="R226" s="355"/>
      <c r="S226" s="408"/>
      <c r="T226" s="355"/>
      <c r="U226" s="355"/>
      <c r="V226" s="355"/>
      <c r="W226" s="355"/>
      <c r="X226" s="355"/>
      <c r="Y226" s="355"/>
      <c r="Z226" s="402"/>
      <c r="AA226" s="402"/>
      <c r="AB226" s="402"/>
      <c r="AC226" s="402"/>
      <c r="AD226" s="510">
        <v>44538</v>
      </c>
      <c r="AE226" s="451"/>
      <c r="AF226" s="452"/>
    </row>
    <row r="227" spans="1:32" s="453" customFormat="1" x14ac:dyDescent="0.2">
      <c r="A227" s="450"/>
      <c r="B227" s="396"/>
      <c r="C227" s="408"/>
      <c r="D227" s="408"/>
      <c r="E227" s="355"/>
      <c r="F227" s="355"/>
      <c r="G227" s="355"/>
      <c r="H227" s="355"/>
      <c r="I227" s="355"/>
      <c r="J227" s="355"/>
      <c r="K227" s="355"/>
      <c r="L227" s="355"/>
      <c r="M227" s="355"/>
      <c r="N227" s="355"/>
      <c r="O227" s="355"/>
      <c r="P227" s="355"/>
      <c r="Q227" s="355"/>
      <c r="R227" s="355"/>
      <c r="S227" s="408"/>
      <c r="T227" s="355"/>
      <c r="U227" s="355"/>
      <c r="V227" s="355"/>
      <c r="W227" s="355"/>
      <c r="X227" s="355"/>
      <c r="Y227" s="355"/>
      <c r="Z227" s="402"/>
      <c r="AA227" s="402"/>
      <c r="AB227" s="402"/>
      <c r="AC227" s="402"/>
      <c r="AD227" s="510">
        <v>44539</v>
      </c>
      <c r="AE227" s="451"/>
      <c r="AF227" s="452"/>
    </row>
    <row r="228" spans="1:32" s="453" customFormat="1" x14ac:dyDescent="0.2">
      <c r="A228" s="450"/>
      <c r="B228" s="396"/>
      <c r="C228" s="408"/>
      <c r="D228" s="408"/>
      <c r="E228" s="355"/>
      <c r="F228" s="355"/>
      <c r="G228" s="355"/>
      <c r="H228" s="355"/>
      <c r="I228" s="355"/>
      <c r="J228" s="355"/>
      <c r="K228" s="355"/>
      <c r="L228" s="355"/>
      <c r="M228" s="355"/>
      <c r="N228" s="355"/>
      <c r="O228" s="355"/>
      <c r="P228" s="355"/>
      <c r="Q228" s="355"/>
      <c r="R228" s="355"/>
      <c r="S228" s="408"/>
      <c r="T228" s="355"/>
      <c r="U228" s="355"/>
      <c r="V228" s="355"/>
      <c r="W228" s="355"/>
      <c r="X228" s="355"/>
      <c r="Y228" s="355"/>
      <c r="Z228" s="402"/>
      <c r="AA228" s="402"/>
      <c r="AB228" s="402"/>
      <c r="AC228" s="402"/>
      <c r="AD228" s="510">
        <v>44540</v>
      </c>
      <c r="AE228" s="451"/>
      <c r="AF228" s="452"/>
    </row>
    <row r="229" spans="1:32" s="453" customFormat="1" x14ac:dyDescent="0.2">
      <c r="A229" s="450"/>
      <c r="B229" s="396"/>
      <c r="C229" s="408"/>
      <c r="D229" s="408"/>
      <c r="E229" s="355"/>
      <c r="F229" s="355"/>
      <c r="G229" s="355"/>
      <c r="H229" s="355"/>
      <c r="I229" s="355"/>
      <c r="J229" s="355"/>
      <c r="K229" s="355"/>
      <c r="L229" s="355"/>
      <c r="M229" s="355"/>
      <c r="N229" s="355"/>
      <c r="O229" s="355"/>
      <c r="P229" s="355"/>
      <c r="Q229" s="355"/>
      <c r="R229" s="355"/>
      <c r="S229" s="408"/>
      <c r="T229" s="355"/>
      <c r="U229" s="355"/>
      <c r="V229" s="355"/>
      <c r="W229" s="355"/>
      <c r="X229" s="355"/>
      <c r="Y229" s="355"/>
      <c r="Z229" s="402"/>
      <c r="AA229" s="402"/>
      <c r="AB229" s="402"/>
      <c r="AC229" s="402"/>
      <c r="AD229" s="510">
        <v>44541</v>
      </c>
      <c r="AE229" s="451"/>
      <c r="AF229" s="452"/>
    </row>
    <row r="230" spans="1:32" s="453" customFormat="1" x14ac:dyDescent="0.2">
      <c r="A230" s="450"/>
      <c r="B230" s="396"/>
      <c r="C230" s="408"/>
      <c r="D230" s="408"/>
      <c r="E230" s="355"/>
      <c r="F230" s="355"/>
      <c r="G230" s="355"/>
      <c r="H230" s="355"/>
      <c r="I230" s="355"/>
      <c r="J230" s="355"/>
      <c r="K230" s="355"/>
      <c r="L230" s="355"/>
      <c r="M230" s="355"/>
      <c r="N230" s="355"/>
      <c r="O230" s="355"/>
      <c r="P230" s="355"/>
      <c r="Q230" s="355"/>
      <c r="R230" s="355"/>
      <c r="S230" s="408"/>
      <c r="T230" s="355"/>
      <c r="U230" s="355"/>
      <c r="V230" s="355"/>
      <c r="W230" s="355"/>
      <c r="X230" s="355"/>
      <c r="Y230" s="355"/>
      <c r="Z230" s="402"/>
      <c r="AA230" s="402"/>
      <c r="AB230" s="402"/>
      <c r="AC230" s="402"/>
      <c r="AD230" s="510">
        <v>44542</v>
      </c>
      <c r="AE230" s="451"/>
      <c r="AF230" s="452"/>
    </row>
    <row r="231" spans="1:32" s="453" customFormat="1" x14ac:dyDescent="0.2">
      <c r="A231" s="450"/>
      <c r="B231" s="396"/>
      <c r="C231" s="408"/>
      <c r="D231" s="408"/>
      <c r="E231" s="355"/>
      <c r="F231" s="355"/>
      <c r="G231" s="355"/>
      <c r="H231" s="355"/>
      <c r="I231" s="355"/>
      <c r="J231" s="355"/>
      <c r="K231" s="355"/>
      <c r="L231" s="355"/>
      <c r="M231" s="355"/>
      <c r="N231" s="355"/>
      <c r="O231" s="355"/>
      <c r="P231" s="355"/>
      <c r="Q231" s="355"/>
      <c r="R231" s="355"/>
      <c r="S231" s="408"/>
      <c r="T231" s="355"/>
      <c r="U231" s="355"/>
      <c r="V231" s="355"/>
      <c r="W231" s="355"/>
      <c r="X231" s="355"/>
      <c r="Y231" s="355"/>
      <c r="Z231" s="402"/>
      <c r="AA231" s="402"/>
      <c r="AB231" s="402"/>
      <c r="AC231" s="402"/>
      <c r="AD231" s="510">
        <v>44543</v>
      </c>
      <c r="AE231" s="451"/>
      <c r="AF231" s="452"/>
    </row>
    <row r="232" spans="1:32" s="453" customFormat="1" x14ac:dyDescent="0.2">
      <c r="A232" s="450"/>
      <c r="B232" s="396"/>
      <c r="C232" s="408"/>
      <c r="D232" s="408"/>
      <c r="E232" s="355"/>
      <c r="F232" s="355"/>
      <c r="G232" s="355"/>
      <c r="H232" s="355"/>
      <c r="I232" s="355"/>
      <c r="J232" s="355"/>
      <c r="K232" s="355"/>
      <c r="L232" s="355"/>
      <c r="M232" s="355"/>
      <c r="N232" s="355"/>
      <c r="O232" s="355"/>
      <c r="P232" s="355"/>
      <c r="Q232" s="355"/>
      <c r="R232" s="355"/>
      <c r="S232" s="408"/>
      <c r="T232" s="355"/>
      <c r="U232" s="355"/>
      <c r="V232" s="355"/>
      <c r="W232" s="355"/>
      <c r="X232" s="355"/>
      <c r="Y232" s="355"/>
      <c r="Z232" s="402"/>
      <c r="AA232" s="402"/>
      <c r="AB232" s="402"/>
      <c r="AC232" s="402"/>
      <c r="AD232" s="510">
        <v>44544</v>
      </c>
      <c r="AE232" s="451"/>
      <c r="AF232" s="452"/>
    </row>
    <row r="233" spans="1:32" s="453" customFormat="1" x14ac:dyDescent="0.2">
      <c r="A233" s="450"/>
      <c r="B233" s="396"/>
      <c r="C233" s="408"/>
      <c r="D233" s="408"/>
      <c r="E233" s="355"/>
      <c r="F233" s="355"/>
      <c r="G233" s="355"/>
      <c r="H233" s="355"/>
      <c r="I233" s="355"/>
      <c r="J233" s="355"/>
      <c r="K233" s="355"/>
      <c r="L233" s="355"/>
      <c r="M233" s="355"/>
      <c r="N233" s="355"/>
      <c r="O233" s="355"/>
      <c r="P233" s="355"/>
      <c r="Q233" s="355"/>
      <c r="R233" s="355"/>
      <c r="S233" s="408"/>
      <c r="T233" s="355"/>
      <c r="U233" s="355"/>
      <c r="V233" s="355"/>
      <c r="W233" s="355"/>
      <c r="X233" s="355"/>
      <c r="Y233" s="355"/>
      <c r="Z233" s="402"/>
      <c r="AA233" s="402"/>
      <c r="AB233" s="402"/>
      <c r="AC233" s="402"/>
      <c r="AD233" s="510">
        <v>44545</v>
      </c>
      <c r="AE233" s="451"/>
      <c r="AF233" s="452"/>
    </row>
    <row r="234" spans="1:32" s="453" customFormat="1" x14ac:dyDescent="0.2">
      <c r="A234" s="450"/>
      <c r="B234" s="396"/>
      <c r="C234" s="408"/>
      <c r="D234" s="408"/>
      <c r="E234" s="355"/>
      <c r="F234" s="355"/>
      <c r="G234" s="355"/>
      <c r="H234" s="355"/>
      <c r="I234" s="355"/>
      <c r="J234" s="355"/>
      <c r="K234" s="355"/>
      <c r="L234" s="355"/>
      <c r="M234" s="355"/>
      <c r="N234" s="355"/>
      <c r="O234" s="355"/>
      <c r="P234" s="355"/>
      <c r="Q234" s="355"/>
      <c r="R234" s="355"/>
      <c r="S234" s="408"/>
      <c r="T234" s="355"/>
      <c r="U234" s="355"/>
      <c r="V234" s="355"/>
      <c r="W234" s="355"/>
      <c r="X234" s="355"/>
      <c r="Y234" s="355"/>
      <c r="Z234" s="402"/>
      <c r="AA234" s="402"/>
      <c r="AB234" s="402"/>
      <c r="AC234" s="402"/>
      <c r="AD234" s="510">
        <v>44546</v>
      </c>
      <c r="AE234" s="451"/>
      <c r="AF234" s="452"/>
    </row>
    <row r="235" spans="1:32" s="453" customFormat="1" x14ac:dyDescent="0.2">
      <c r="A235" s="450"/>
      <c r="B235" s="396"/>
      <c r="C235" s="408"/>
      <c r="D235" s="408"/>
      <c r="E235" s="355"/>
      <c r="F235" s="355"/>
      <c r="G235" s="355"/>
      <c r="H235" s="355"/>
      <c r="I235" s="355"/>
      <c r="J235" s="355"/>
      <c r="K235" s="355"/>
      <c r="L235" s="355"/>
      <c r="M235" s="355"/>
      <c r="N235" s="355"/>
      <c r="O235" s="355"/>
      <c r="P235" s="355"/>
      <c r="Q235" s="355"/>
      <c r="R235" s="355"/>
      <c r="S235" s="408"/>
      <c r="T235" s="355"/>
      <c r="U235" s="355"/>
      <c r="V235" s="355"/>
      <c r="W235" s="355"/>
      <c r="X235" s="355"/>
      <c r="Y235" s="355"/>
      <c r="Z235" s="402"/>
      <c r="AA235" s="402"/>
      <c r="AB235" s="402"/>
      <c r="AC235" s="402"/>
      <c r="AD235" s="510">
        <v>44547</v>
      </c>
      <c r="AE235" s="451"/>
      <c r="AF235" s="452"/>
    </row>
    <row r="236" spans="1:32" s="453" customFormat="1" x14ac:dyDescent="0.2">
      <c r="A236" s="450"/>
      <c r="B236" s="396"/>
      <c r="C236" s="408"/>
      <c r="D236" s="408"/>
      <c r="E236" s="355"/>
      <c r="F236" s="355"/>
      <c r="G236" s="355"/>
      <c r="H236" s="355"/>
      <c r="I236" s="355"/>
      <c r="J236" s="355"/>
      <c r="K236" s="355"/>
      <c r="L236" s="355"/>
      <c r="M236" s="355"/>
      <c r="N236" s="355"/>
      <c r="O236" s="355"/>
      <c r="P236" s="355"/>
      <c r="Q236" s="355"/>
      <c r="R236" s="355"/>
      <c r="S236" s="408"/>
      <c r="T236" s="355"/>
      <c r="U236" s="355"/>
      <c r="V236" s="355"/>
      <c r="W236" s="355"/>
      <c r="X236" s="355"/>
      <c r="Y236" s="355"/>
      <c r="Z236" s="402"/>
      <c r="AA236" s="402"/>
      <c r="AB236" s="402"/>
      <c r="AC236" s="402"/>
      <c r="AD236" s="510">
        <v>44548</v>
      </c>
      <c r="AE236" s="451"/>
      <c r="AF236" s="452"/>
    </row>
    <row r="237" spans="1:32" s="453" customFormat="1" x14ac:dyDescent="0.2">
      <c r="A237" s="450"/>
      <c r="B237" s="396"/>
      <c r="C237" s="408"/>
      <c r="D237" s="408"/>
      <c r="E237" s="355"/>
      <c r="F237" s="355"/>
      <c r="G237" s="355"/>
      <c r="H237" s="355"/>
      <c r="I237" s="355"/>
      <c r="J237" s="355"/>
      <c r="K237" s="355"/>
      <c r="L237" s="355"/>
      <c r="M237" s="355"/>
      <c r="N237" s="355"/>
      <c r="O237" s="355"/>
      <c r="P237" s="355"/>
      <c r="Q237" s="355"/>
      <c r="R237" s="355"/>
      <c r="S237" s="408"/>
      <c r="T237" s="355"/>
      <c r="U237" s="355"/>
      <c r="V237" s="355"/>
      <c r="W237" s="355"/>
      <c r="X237" s="355"/>
      <c r="Y237" s="355"/>
      <c r="Z237" s="402"/>
      <c r="AA237" s="402"/>
      <c r="AB237" s="402"/>
      <c r="AC237" s="402"/>
      <c r="AD237" s="510">
        <v>44549</v>
      </c>
      <c r="AE237" s="451"/>
      <c r="AF237" s="452"/>
    </row>
    <row r="238" spans="1:32" s="453" customFormat="1" x14ac:dyDescent="0.2">
      <c r="A238" s="450"/>
      <c r="B238" s="396"/>
      <c r="C238" s="408"/>
      <c r="D238" s="408"/>
      <c r="E238" s="355"/>
      <c r="F238" s="355"/>
      <c r="G238" s="355"/>
      <c r="H238" s="355"/>
      <c r="I238" s="355"/>
      <c r="J238" s="355"/>
      <c r="K238" s="355"/>
      <c r="L238" s="355"/>
      <c r="M238" s="355"/>
      <c r="N238" s="355"/>
      <c r="O238" s="355"/>
      <c r="P238" s="355"/>
      <c r="Q238" s="355"/>
      <c r="R238" s="355"/>
      <c r="S238" s="408"/>
      <c r="T238" s="355"/>
      <c r="U238" s="355"/>
      <c r="V238" s="355"/>
      <c r="W238" s="355"/>
      <c r="X238" s="355"/>
      <c r="Y238" s="355"/>
      <c r="Z238" s="402"/>
      <c r="AA238" s="402"/>
      <c r="AB238" s="402"/>
      <c r="AC238" s="402"/>
      <c r="AD238" s="510">
        <v>44550</v>
      </c>
      <c r="AE238" s="451"/>
      <c r="AF238" s="452"/>
    </row>
    <row r="239" spans="1:32" s="453" customFormat="1" x14ac:dyDescent="0.2">
      <c r="A239" s="450"/>
      <c r="B239" s="396"/>
      <c r="C239" s="408"/>
      <c r="D239" s="408"/>
      <c r="E239" s="355"/>
      <c r="F239" s="355"/>
      <c r="G239" s="355"/>
      <c r="H239" s="355"/>
      <c r="I239" s="355"/>
      <c r="J239" s="355"/>
      <c r="K239" s="355"/>
      <c r="L239" s="355"/>
      <c r="M239" s="355"/>
      <c r="N239" s="355"/>
      <c r="O239" s="355"/>
      <c r="P239" s="355"/>
      <c r="Q239" s="355"/>
      <c r="R239" s="355"/>
      <c r="S239" s="408"/>
      <c r="T239" s="355"/>
      <c r="U239" s="355"/>
      <c r="V239" s="355"/>
      <c r="W239" s="355"/>
      <c r="X239" s="355"/>
      <c r="Y239" s="355"/>
      <c r="Z239" s="402"/>
      <c r="AA239" s="402"/>
      <c r="AB239" s="402"/>
      <c r="AC239" s="402"/>
      <c r="AD239" s="510">
        <v>44551</v>
      </c>
      <c r="AE239" s="451"/>
      <c r="AF239" s="452"/>
    </row>
    <row r="240" spans="1:32" s="453" customFormat="1" x14ac:dyDescent="0.2">
      <c r="A240" s="450"/>
      <c r="B240" s="396"/>
      <c r="C240" s="408"/>
      <c r="D240" s="408"/>
      <c r="E240" s="355"/>
      <c r="F240" s="355"/>
      <c r="G240" s="355"/>
      <c r="H240" s="355"/>
      <c r="I240" s="355"/>
      <c r="J240" s="355"/>
      <c r="K240" s="355"/>
      <c r="L240" s="355"/>
      <c r="M240" s="355"/>
      <c r="N240" s="355"/>
      <c r="O240" s="355"/>
      <c r="P240" s="355"/>
      <c r="Q240" s="355"/>
      <c r="R240" s="355"/>
      <c r="S240" s="408"/>
      <c r="T240" s="355"/>
      <c r="U240" s="355"/>
      <c r="V240" s="355"/>
      <c r="W240" s="355"/>
      <c r="X240" s="355"/>
      <c r="Y240" s="355"/>
      <c r="Z240" s="402"/>
      <c r="AA240" s="402"/>
      <c r="AB240" s="402"/>
      <c r="AC240" s="402"/>
      <c r="AD240" s="510">
        <v>44552</v>
      </c>
      <c r="AE240" s="451"/>
      <c r="AF240" s="452"/>
    </row>
    <row r="241" spans="1:32" s="453" customFormat="1" x14ac:dyDescent="0.2">
      <c r="A241" s="450"/>
      <c r="B241" s="396"/>
      <c r="C241" s="408"/>
      <c r="D241" s="408"/>
      <c r="E241" s="355"/>
      <c r="F241" s="355"/>
      <c r="G241" s="355"/>
      <c r="H241" s="355"/>
      <c r="I241" s="355"/>
      <c r="J241" s="355"/>
      <c r="K241" s="355"/>
      <c r="L241" s="355"/>
      <c r="M241" s="355"/>
      <c r="N241" s="355"/>
      <c r="O241" s="355"/>
      <c r="P241" s="355"/>
      <c r="Q241" s="355"/>
      <c r="R241" s="355"/>
      <c r="S241" s="408"/>
      <c r="T241" s="355"/>
      <c r="U241" s="355"/>
      <c r="V241" s="355"/>
      <c r="W241" s="355"/>
      <c r="X241" s="355"/>
      <c r="Y241" s="355"/>
      <c r="Z241" s="402"/>
      <c r="AA241" s="402"/>
      <c r="AB241" s="402"/>
      <c r="AC241" s="402"/>
      <c r="AD241" s="510">
        <v>44553</v>
      </c>
      <c r="AE241" s="451"/>
      <c r="AF241" s="452"/>
    </row>
    <row r="242" spans="1:32" s="453" customFormat="1" x14ac:dyDescent="0.2">
      <c r="A242" s="450"/>
      <c r="B242" s="396"/>
      <c r="C242" s="408"/>
      <c r="D242" s="408"/>
      <c r="E242" s="355"/>
      <c r="F242" s="355"/>
      <c r="G242" s="355"/>
      <c r="H242" s="355"/>
      <c r="I242" s="355"/>
      <c r="J242" s="355"/>
      <c r="K242" s="355"/>
      <c r="L242" s="355"/>
      <c r="M242" s="355"/>
      <c r="N242" s="355"/>
      <c r="O242" s="355"/>
      <c r="P242" s="355"/>
      <c r="Q242" s="355"/>
      <c r="R242" s="355"/>
      <c r="S242" s="408"/>
      <c r="T242" s="355"/>
      <c r="U242" s="355"/>
      <c r="V242" s="355"/>
      <c r="W242" s="355"/>
      <c r="X242" s="355"/>
      <c r="Y242" s="355"/>
      <c r="Z242" s="402"/>
      <c r="AA242" s="402"/>
      <c r="AB242" s="402"/>
      <c r="AC242" s="402"/>
      <c r="AD242" s="510">
        <v>44554</v>
      </c>
      <c r="AE242" s="451"/>
      <c r="AF242" s="452"/>
    </row>
    <row r="243" spans="1:32" s="453" customFormat="1" x14ac:dyDescent="0.2">
      <c r="A243" s="450"/>
      <c r="B243" s="396"/>
      <c r="C243" s="408"/>
      <c r="D243" s="408"/>
      <c r="E243" s="355"/>
      <c r="F243" s="355"/>
      <c r="G243" s="355"/>
      <c r="H243" s="355"/>
      <c r="I243" s="355"/>
      <c r="J243" s="355"/>
      <c r="K243" s="355"/>
      <c r="L243" s="355"/>
      <c r="M243" s="355"/>
      <c r="N243" s="355"/>
      <c r="O243" s="355"/>
      <c r="P243" s="355"/>
      <c r="Q243" s="355"/>
      <c r="R243" s="355"/>
      <c r="S243" s="408"/>
      <c r="T243" s="355"/>
      <c r="U243" s="355"/>
      <c r="V243" s="355"/>
      <c r="W243" s="355"/>
      <c r="X243" s="355"/>
      <c r="Y243" s="355"/>
      <c r="Z243" s="402"/>
      <c r="AA243" s="402"/>
      <c r="AB243" s="402"/>
      <c r="AC243" s="402"/>
      <c r="AD243" s="510">
        <v>44555</v>
      </c>
      <c r="AE243" s="451"/>
      <c r="AF243" s="452"/>
    </row>
    <row r="244" spans="1:32" s="453" customFormat="1" x14ac:dyDescent="0.2">
      <c r="A244" s="450"/>
      <c r="B244" s="396"/>
      <c r="C244" s="408"/>
      <c r="D244" s="408"/>
      <c r="E244" s="355"/>
      <c r="F244" s="355"/>
      <c r="G244" s="355"/>
      <c r="H244" s="355"/>
      <c r="I244" s="355"/>
      <c r="J244" s="355"/>
      <c r="K244" s="355"/>
      <c r="L244" s="355"/>
      <c r="M244" s="355"/>
      <c r="N244" s="355"/>
      <c r="O244" s="355"/>
      <c r="P244" s="355"/>
      <c r="Q244" s="355"/>
      <c r="R244" s="355"/>
      <c r="S244" s="408"/>
      <c r="T244" s="355"/>
      <c r="U244" s="355"/>
      <c r="V244" s="355"/>
      <c r="W244" s="355"/>
      <c r="X244" s="355"/>
      <c r="Y244" s="355"/>
      <c r="Z244" s="402"/>
      <c r="AA244" s="402"/>
      <c r="AB244" s="402"/>
      <c r="AC244" s="402"/>
      <c r="AD244" s="510">
        <v>44556</v>
      </c>
      <c r="AE244" s="451"/>
      <c r="AF244" s="452"/>
    </row>
    <row r="245" spans="1:32" s="453" customFormat="1" x14ac:dyDescent="0.2">
      <c r="A245" s="450"/>
      <c r="B245" s="396"/>
      <c r="C245" s="408"/>
      <c r="D245" s="408"/>
      <c r="E245" s="355"/>
      <c r="F245" s="355"/>
      <c r="G245" s="355"/>
      <c r="H245" s="355"/>
      <c r="I245" s="355"/>
      <c r="J245" s="355"/>
      <c r="K245" s="355"/>
      <c r="L245" s="355"/>
      <c r="M245" s="355"/>
      <c r="N245" s="355"/>
      <c r="O245" s="355"/>
      <c r="P245" s="355"/>
      <c r="Q245" s="355"/>
      <c r="R245" s="355"/>
      <c r="S245" s="408"/>
      <c r="T245" s="355"/>
      <c r="U245" s="355"/>
      <c r="V245" s="355"/>
      <c r="W245" s="355"/>
      <c r="X245" s="355"/>
      <c r="Y245" s="355"/>
      <c r="Z245" s="402"/>
      <c r="AA245" s="402"/>
      <c r="AB245" s="402"/>
      <c r="AC245" s="402"/>
      <c r="AD245" s="510">
        <v>44557</v>
      </c>
      <c r="AE245" s="451"/>
      <c r="AF245" s="452"/>
    </row>
    <row r="246" spans="1:32" s="453" customFormat="1" x14ac:dyDescent="0.2">
      <c r="A246" s="450"/>
      <c r="B246" s="396"/>
      <c r="C246" s="408"/>
      <c r="D246" s="408"/>
      <c r="E246" s="355"/>
      <c r="F246" s="355"/>
      <c r="G246" s="355"/>
      <c r="H246" s="355"/>
      <c r="I246" s="355"/>
      <c r="J246" s="355"/>
      <c r="K246" s="355"/>
      <c r="L246" s="355"/>
      <c r="M246" s="355"/>
      <c r="N246" s="355"/>
      <c r="O246" s="355"/>
      <c r="P246" s="355"/>
      <c r="Q246" s="355"/>
      <c r="R246" s="355"/>
      <c r="S246" s="408"/>
      <c r="T246" s="355"/>
      <c r="U246" s="355"/>
      <c r="V246" s="355"/>
      <c r="W246" s="355"/>
      <c r="X246" s="355"/>
      <c r="Y246" s="355"/>
      <c r="Z246" s="402"/>
      <c r="AA246" s="402"/>
      <c r="AB246" s="402"/>
      <c r="AC246" s="402"/>
      <c r="AD246" s="510">
        <v>44558</v>
      </c>
      <c r="AE246" s="451"/>
      <c r="AF246" s="452"/>
    </row>
    <row r="247" spans="1:32" s="453" customFormat="1" x14ac:dyDescent="0.2">
      <c r="A247" s="450"/>
      <c r="B247" s="396"/>
      <c r="C247" s="408"/>
      <c r="D247" s="408"/>
      <c r="E247" s="355"/>
      <c r="F247" s="355"/>
      <c r="G247" s="355"/>
      <c r="H247" s="355"/>
      <c r="I247" s="355"/>
      <c r="J247" s="355"/>
      <c r="K247" s="355"/>
      <c r="L247" s="355"/>
      <c r="M247" s="355"/>
      <c r="N247" s="355"/>
      <c r="O247" s="355"/>
      <c r="P247" s="355"/>
      <c r="Q247" s="355"/>
      <c r="R247" s="355"/>
      <c r="S247" s="408"/>
      <c r="T247" s="355"/>
      <c r="U247" s="355"/>
      <c r="V247" s="355"/>
      <c r="W247" s="355"/>
      <c r="X247" s="355"/>
      <c r="Y247" s="355"/>
      <c r="Z247" s="402"/>
      <c r="AA247" s="402"/>
      <c r="AB247" s="402"/>
      <c r="AC247" s="402"/>
      <c r="AD247" s="510">
        <v>44559</v>
      </c>
      <c r="AE247" s="451"/>
      <c r="AF247" s="452"/>
    </row>
    <row r="248" spans="1:32" s="453" customFormat="1" x14ac:dyDescent="0.2">
      <c r="A248" s="450"/>
      <c r="B248" s="396"/>
      <c r="C248" s="408"/>
      <c r="D248" s="408"/>
      <c r="E248" s="355"/>
      <c r="F248" s="355"/>
      <c r="G248" s="355"/>
      <c r="H248" s="355"/>
      <c r="I248" s="355"/>
      <c r="J248" s="355"/>
      <c r="K248" s="355"/>
      <c r="L248" s="355"/>
      <c r="M248" s="355"/>
      <c r="N248" s="355"/>
      <c r="O248" s="355"/>
      <c r="P248" s="355"/>
      <c r="Q248" s="355"/>
      <c r="R248" s="355"/>
      <c r="S248" s="408"/>
      <c r="T248" s="355"/>
      <c r="U248" s="355"/>
      <c r="V248" s="355"/>
      <c r="W248" s="355"/>
      <c r="X248" s="355"/>
      <c r="Y248" s="355"/>
      <c r="Z248" s="402"/>
      <c r="AA248" s="402"/>
      <c r="AB248" s="402"/>
      <c r="AC248" s="402"/>
      <c r="AD248" s="510">
        <v>44560</v>
      </c>
      <c r="AE248" s="451"/>
      <c r="AF248" s="452"/>
    </row>
    <row r="249" spans="1:32" s="453" customFormat="1" x14ac:dyDescent="0.2">
      <c r="A249" s="450"/>
      <c r="B249" s="396"/>
      <c r="C249" s="408"/>
      <c r="D249" s="408"/>
      <c r="E249" s="355"/>
      <c r="F249" s="355"/>
      <c r="G249" s="355"/>
      <c r="H249" s="355"/>
      <c r="I249" s="355"/>
      <c r="J249" s="355"/>
      <c r="K249" s="355"/>
      <c r="L249" s="355"/>
      <c r="M249" s="355"/>
      <c r="N249" s="355"/>
      <c r="O249" s="355"/>
      <c r="P249" s="355"/>
      <c r="Q249" s="355"/>
      <c r="R249" s="355"/>
      <c r="S249" s="408"/>
      <c r="T249" s="355"/>
      <c r="U249" s="355"/>
      <c r="V249" s="355"/>
      <c r="W249" s="355"/>
      <c r="X249" s="355"/>
      <c r="Y249" s="355"/>
      <c r="Z249" s="402"/>
      <c r="AA249" s="402"/>
      <c r="AB249" s="402"/>
      <c r="AC249" s="402"/>
      <c r="AD249" s="510">
        <v>44561</v>
      </c>
      <c r="AE249" s="451"/>
      <c r="AF249" s="452"/>
    </row>
    <row r="250" spans="1:32" s="453" customFormat="1" x14ac:dyDescent="0.2">
      <c r="A250" s="450"/>
      <c r="B250" s="396"/>
      <c r="C250" s="408"/>
      <c r="D250" s="408"/>
      <c r="E250" s="355"/>
      <c r="F250" s="355"/>
      <c r="G250" s="355"/>
      <c r="H250" s="355"/>
      <c r="I250" s="355"/>
      <c r="J250" s="355"/>
      <c r="K250" s="355"/>
      <c r="L250" s="355"/>
      <c r="M250" s="355"/>
      <c r="N250" s="355"/>
      <c r="O250" s="355"/>
      <c r="P250" s="355"/>
      <c r="Q250" s="355"/>
      <c r="R250" s="355"/>
      <c r="S250" s="408"/>
      <c r="T250" s="355"/>
      <c r="U250" s="355"/>
      <c r="V250" s="355"/>
      <c r="W250" s="355"/>
      <c r="X250" s="355"/>
      <c r="Y250" s="355"/>
      <c r="Z250" s="402"/>
      <c r="AA250" s="402"/>
      <c r="AB250" s="402"/>
      <c r="AC250" s="402"/>
      <c r="AD250" s="510">
        <v>44562</v>
      </c>
      <c r="AE250" s="451"/>
      <c r="AF250" s="452"/>
    </row>
    <row r="251" spans="1:32" s="453" customFormat="1" x14ac:dyDescent="0.2">
      <c r="A251" s="450"/>
      <c r="B251" s="396"/>
      <c r="C251" s="408"/>
      <c r="D251" s="408"/>
      <c r="E251" s="355"/>
      <c r="F251" s="355"/>
      <c r="G251" s="355"/>
      <c r="H251" s="355"/>
      <c r="I251" s="355"/>
      <c r="J251" s="355"/>
      <c r="K251" s="355"/>
      <c r="L251" s="355"/>
      <c r="M251" s="355"/>
      <c r="N251" s="355"/>
      <c r="O251" s="355"/>
      <c r="P251" s="355"/>
      <c r="Q251" s="355"/>
      <c r="R251" s="355"/>
      <c r="S251" s="408"/>
      <c r="T251" s="355"/>
      <c r="U251" s="355"/>
      <c r="V251" s="355"/>
      <c r="W251" s="355"/>
      <c r="X251" s="355"/>
      <c r="Y251" s="355"/>
      <c r="Z251" s="402"/>
      <c r="AA251" s="402"/>
      <c r="AB251" s="402"/>
      <c r="AC251" s="402"/>
      <c r="AD251" s="510">
        <v>44563</v>
      </c>
      <c r="AE251" s="451"/>
      <c r="AF251" s="452"/>
    </row>
    <row r="252" spans="1:32" s="453" customFormat="1" x14ac:dyDescent="0.2">
      <c r="A252" s="450"/>
      <c r="B252" s="396"/>
      <c r="C252" s="408"/>
      <c r="D252" s="408"/>
      <c r="E252" s="355"/>
      <c r="F252" s="355"/>
      <c r="G252" s="355"/>
      <c r="H252" s="355"/>
      <c r="I252" s="355"/>
      <c r="J252" s="355"/>
      <c r="K252" s="355"/>
      <c r="L252" s="355"/>
      <c r="M252" s="355"/>
      <c r="N252" s="355"/>
      <c r="O252" s="355"/>
      <c r="P252" s="355"/>
      <c r="Q252" s="355"/>
      <c r="R252" s="355"/>
      <c r="S252" s="408"/>
      <c r="T252" s="355"/>
      <c r="U252" s="355"/>
      <c r="V252" s="355"/>
      <c r="W252" s="355"/>
      <c r="X252" s="355"/>
      <c r="Y252" s="355"/>
      <c r="Z252" s="402"/>
      <c r="AA252" s="402"/>
      <c r="AB252" s="402"/>
      <c r="AC252" s="402"/>
      <c r="AD252" s="510">
        <v>44564</v>
      </c>
      <c r="AE252" s="451"/>
      <c r="AF252" s="452"/>
    </row>
    <row r="253" spans="1:32" s="453" customFormat="1" x14ac:dyDescent="0.2">
      <c r="A253" s="450"/>
      <c r="B253" s="396"/>
      <c r="C253" s="408"/>
      <c r="D253" s="408"/>
      <c r="E253" s="355"/>
      <c r="F253" s="355"/>
      <c r="G253" s="355"/>
      <c r="H253" s="355"/>
      <c r="I253" s="355"/>
      <c r="J253" s="355"/>
      <c r="K253" s="355"/>
      <c r="L253" s="355"/>
      <c r="M253" s="355"/>
      <c r="N253" s="355"/>
      <c r="O253" s="355"/>
      <c r="P253" s="355"/>
      <c r="Q253" s="355"/>
      <c r="R253" s="355"/>
      <c r="S253" s="408"/>
      <c r="T253" s="355"/>
      <c r="U253" s="355"/>
      <c r="V253" s="355"/>
      <c r="W253" s="355"/>
      <c r="X253" s="355"/>
      <c r="Y253" s="355"/>
      <c r="Z253" s="402"/>
      <c r="AA253" s="402"/>
      <c r="AB253" s="402"/>
      <c r="AC253" s="402"/>
      <c r="AD253" s="510">
        <v>44565</v>
      </c>
      <c r="AE253" s="451"/>
      <c r="AF253" s="452"/>
    </row>
    <row r="254" spans="1:32" s="453" customFormat="1" x14ac:dyDescent="0.2">
      <c r="A254" s="450"/>
      <c r="B254" s="396"/>
      <c r="C254" s="408"/>
      <c r="D254" s="408"/>
      <c r="E254" s="355"/>
      <c r="F254" s="355"/>
      <c r="G254" s="355"/>
      <c r="H254" s="355"/>
      <c r="I254" s="355"/>
      <c r="J254" s="355"/>
      <c r="K254" s="355"/>
      <c r="L254" s="355"/>
      <c r="M254" s="355"/>
      <c r="N254" s="355"/>
      <c r="O254" s="355"/>
      <c r="P254" s="355"/>
      <c r="Q254" s="355"/>
      <c r="R254" s="355"/>
      <c r="S254" s="408"/>
      <c r="T254" s="355"/>
      <c r="U254" s="355"/>
      <c r="V254" s="355"/>
      <c r="W254" s="355"/>
      <c r="X254" s="355"/>
      <c r="Y254" s="355"/>
      <c r="Z254" s="402"/>
      <c r="AA254" s="402"/>
      <c r="AB254" s="402"/>
      <c r="AC254" s="402"/>
      <c r="AD254" s="510">
        <v>44566</v>
      </c>
      <c r="AE254" s="451"/>
      <c r="AF254" s="452"/>
    </row>
    <row r="255" spans="1:32" s="453" customFormat="1" x14ac:dyDescent="0.2">
      <c r="A255" s="450"/>
      <c r="B255" s="396"/>
      <c r="C255" s="408"/>
      <c r="D255" s="408"/>
      <c r="E255" s="355"/>
      <c r="F255" s="355"/>
      <c r="G255" s="355"/>
      <c r="H255" s="355"/>
      <c r="I255" s="355"/>
      <c r="J255" s="355"/>
      <c r="K255" s="355"/>
      <c r="L255" s="355"/>
      <c r="M255" s="355"/>
      <c r="N255" s="355"/>
      <c r="O255" s="355"/>
      <c r="P255" s="355"/>
      <c r="Q255" s="355"/>
      <c r="R255" s="355"/>
      <c r="S255" s="408"/>
      <c r="T255" s="355"/>
      <c r="U255" s="355"/>
      <c r="V255" s="355"/>
      <c r="W255" s="355"/>
      <c r="X255" s="355"/>
      <c r="Y255" s="355"/>
      <c r="Z255" s="402"/>
      <c r="AA255" s="402"/>
      <c r="AB255" s="402"/>
      <c r="AC255" s="402"/>
      <c r="AD255" s="510">
        <v>44567</v>
      </c>
      <c r="AE255" s="451"/>
      <c r="AF255" s="452"/>
    </row>
    <row r="256" spans="1:32" s="453" customFormat="1" x14ac:dyDescent="0.2">
      <c r="A256" s="450"/>
      <c r="B256" s="396"/>
      <c r="C256" s="408"/>
      <c r="D256" s="408"/>
      <c r="E256" s="355"/>
      <c r="F256" s="355"/>
      <c r="G256" s="355"/>
      <c r="H256" s="355"/>
      <c r="I256" s="355"/>
      <c r="J256" s="355"/>
      <c r="K256" s="355"/>
      <c r="L256" s="355"/>
      <c r="M256" s="355"/>
      <c r="N256" s="355"/>
      <c r="O256" s="355"/>
      <c r="P256" s="355"/>
      <c r="Q256" s="355"/>
      <c r="R256" s="355"/>
      <c r="S256" s="408"/>
      <c r="T256" s="355"/>
      <c r="U256" s="355"/>
      <c r="V256" s="355"/>
      <c r="W256" s="355"/>
      <c r="X256" s="355"/>
      <c r="Y256" s="355"/>
      <c r="Z256" s="402"/>
      <c r="AA256" s="402"/>
      <c r="AB256" s="402"/>
      <c r="AC256" s="402"/>
      <c r="AD256" s="510">
        <v>44568</v>
      </c>
      <c r="AE256" s="451"/>
      <c r="AF256" s="452"/>
    </row>
    <row r="257" spans="1:32" s="453" customFormat="1" x14ac:dyDescent="0.2">
      <c r="A257" s="450"/>
      <c r="B257" s="396"/>
      <c r="C257" s="408"/>
      <c r="D257" s="408"/>
      <c r="E257" s="355"/>
      <c r="F257" s="355"/>
      <c r="G257" s="355"/>
      <c r="H257" s="355"/>
      <c r="I257" s="355"/>
      <c r="J257" s="355"/>
      <c r="K257" s="355"/>
      <c r="L257" s="355"/>
      <c r="M257" s="355"/>
      <c r="N257" s="355"/>
      <c r="O257" s="355"/>
      <c r="P257" s="355"/>
      <c r="Q257" s="355"/>
      <c r="R257" s="355"/>
      <c r="S257" s="408"/>
      <c r="T257" s="355"/>
      <c r="U257" s="355"/>
      <c r="V257" s="355"/>
      <c r="W257" s="355"/>
      <c r="X257" s="355"/>
      <c r="Y257" s="355"/>
      <c r="Z257" s="402"/>
      <c r="AA257" s="402"/>
      <c r="AB257" s="402"/>
      <c r="AC257" s="402"/>
      <c r="AD257" s="510">
        <v>44569</v>
      </c>
      <c r="AE257" s="451"/>
      <c r="AF257" s="452"/>
    </row>
    <row r="258" spans="1:32" s="453" customFormat="1" x14ac:dyDescent="0.2">
      <c r="A258" s="450"/>
      <c r="B258" s="396"/>
      <c r="C258" s="408"/>
      <c r="D258" s="408"/>
      <c r="E258" s="355"/>
      <c r="F258" s="355"/>
      <c r="G258" s="355"/>
      <c r="H258" s="355"/>
      <c r="I258" s="355"/>
      <c r="J258" s="355"/>
      <c r="K258" s="355"/>
      <c r="L258" s="355"/>
      <c r="M258" s="355"/>
      <c r="N258" s="355"/>
      <c r="O258" s="355"/>
      <c r="P258" s="355"/>
      <c r="Q258" s="355"/>
      <c r="R258" s="355"/>
      <c r="S258" s="408"/>
      <c r="T258" s="355"/>
      <c r="U258" s="355"/>
      <c r="V258" s="355"/>
      <c r="W258" s="355"/>
      <c r="X258" s="355"/>
      <c r="Y258" s="355"/>
      <c r="Z258" s="402"/>
      <c r="AA258" s="402"/>
      <c r="AB258" s="402"/>
      <c r="AC258" s="402"/>
      <c r="AD258" s="510">
        <v>44570</v>
      </c>
      <c r="AE258" s="451"/>
      <c r="AF258" s="452"/>
    </row>
    <row r="259" spans="1:32" s="453" customFormat="1" x14ac:dyDescent="0.2">
      <c r="A259" s="450"/>
      <c r="B259" s="396"/>
      <c r="C259" s="408"/>
      <c r="D259" s="408"/>
      <c r="E259" s="355"/>
      <c r="F259" s="355"/>
      <c r="G259" s="355"/>
      <c r="H259" s="355"/>
      <c r="I259" s="355"/>
      <c r="J259" s="355"/>
      <c r="K259" s="355"/>
      <c r="L259" s="355"/>
      <c r="M259" s="355"/>
      <c r="N259" s="355"/>
      <c r="O259" s="355"/>
      <c r="P259" s="355"/>
      <c r="Q259" s="355"/>
      <c r="R259" s="355"/>
      <c r="S259" s="408"/>
      <c r="T259" s="355"/>
      <c r="U259" s="355"/>
      <c r="V259" s="355"/>
      <c r="W259" s="355"/>
      <c r="X259" s="355"/>
      <c r="Y259" s="355"/>
      <c r="Z259" s="402"/>
      <c r="AA259" s="402"/>
      <c r="AB259" s="402"/>
      <c r="AC259" s="402"/>
      <c r="AD259" s="510">
        <v>44571</v>
      </c>
      <c r="AE259" s="451"/>
      <c r="AF259" s="452"/>
    </row>
    <row r="260" spans="1:32" s="453" customFormat="1" x14ac:dyDescent="0.2">
      <c r="A260" s="450"/>
      <c r="B260" s="396"/>
      <c r="C260" s="408"/>
      <c r="D260" s="408"/>
      <c r="E260" s="355"/>
      <c r="F260" s="355"/>
      <c r="G260" s="355"/>
      <c r="H260" s="355"/>
      <c r="I260" s="355"/>
      <c r="J260" s="355"/>
      <c r="K260" s="355"/>
      <c r="L260" s="355"/>
      <c r="M260" s="355"/>
      <c r="N260" s="355"/>
      <c r="O260" s="355"/>
      <c r="P260" s="355"/>
      <c r="Q260" s="355"/>
      <c r="R260" s="355"/>
      <c r="S260" s="408"/>
      <c r="T260" s="355"/>
      <c r="U260" s="355"/>
      <c r="V260" s="355"/>
      <c r="W260" s="355"/>
      <c r="X260" s="355"/>
      <c r="Y260" s="355"/>
      <c r="Z260" s="402"/>
      <c r="AA260" s="402"/>
      <c r="AB260" s="402"/>
      <c r="AC260" s="402"/>
      <c r="AD260" s="510">
        <v>44572</v>
      </c>
      <c r="AE260" s="451"/>
      <c r="AF260" s="452"/>
    </row>
    <row r="261" spans="1:32" s="453" customFormat="1" x14ac:dyDescent="0.2">
      <c r="A261" s="450"/>
      <c r="B261" s="396"/>
      <c r="C261" s="408"/>
      <c r="D261" s="408"/>
      <c r="E261" s="355"/>
      <c r="F261" s="355"/>
      <c r="G261" s="355"/>
      <c r="H261" s="355"/>
      <c r="I261" s="355"/>
      <c r="J261" s="355"/>
      <c r="K261" s="355"/>
      <c r="L261" s="355"/>
      <c r="M261" s="355"/>
      <c r="N261" s="355"/>
      <c r="O261" s="355"/>
      <c r="P261" s="355"/>
      <c r="Q261" s="355"/>
      <c r="R261" s="355"/>
      <c r="S261" s="408"/>
      <c r="T261" s="355"/>
      <c r="U261" s="355"/>
      <c r="V261" s="355"/>
      <c r="W261" s="355"/>
      <c r="X261" s="355"/>
      <c r="Y261" s="355"/>
      <c r="Z261" s="402"/>
      <c r="AA261" s="402"/>
      <c r="AB261" s="402"/>
      <c r="AC261" s="402"/>
      <c r="AD261" s="510">
        <v>44573</v>
      </c>
      <c r="AE261" s="451"/>
      <c r="AF261" s="452"/>
    </row>
    <row r="262" spans="1:32" s="453" customFormat="1" x14ac:dyDescent="0.2">
      <c r="A262" s="450"/>
      <c r="B262" s="396"/>
      <c r="C262" s="408"/>
      <c r="D262" s="408"/>
      <c r="E262" s="355"/>
      <c r="F262" s="355"/>
      <c r="G262" s="355"/>
      <c r="H262" s="355"/>
      <c r="I262" s="355"/>
      <c r="J262" s="355"/>
      <c r="K262" s="355"/>
      <c r="L262" s="355"/>
      <c r="M262" s="355"/>
      <c r="N262" s="355"/>
      <c r="O262" s="355"/>
      <c r="P262" s="355"/>
      <c r="Q262" s="355"/>
      <c r="R262" s="355"/>
      <c r="S262" s="408"/>
      <c r="T262" s="355"/>
      <c r="U262" s="355"/>
      <c r="V262" s="355"/>
      <c r="W262" s="355"/>
      <c r="X262" s="355"/>
      <c r="Y262" s="355"/>
      <c r="Z262" s="402"/>
      <c r="AA262" s="402"/>
      <c r="AB262" s="402"/>
      <c r="AC262" s="402"/>
      <c r="AD262" s="510">
        <v>44574</v>
      </c>
      <c r="AE262" s="451"/>
      <c r="AF262" s="452"/>
    </row>
    <row r="263" spans="1:32" s="453" customFormat="1" x14ac:dyDescent="0.2">
      <c r="A263" s="450"/>
      <c r="B263" s="396"/>
      <c r="C263" s="408"/>
      <c r="D263" s="408"/>
      <c r="E263" s="355"/>
      <c r="F263" s="355"/>
      <c r="G263" s="355"/>
      <c r="H263" s="355"/>
      <c r="I263" s="355"/>
      <c r="J263" s="355"/>
      <c r="K263" s="355"/>
      <c r="L263" s="355"/>
      <c r="M263" s="355"/>
      <c r="N263" s="355"/>
      <c r="O263" s="355"/>
      <c r="P263" s="355"/>
      <c r="Q263" s="355"/>
      <c r="R263" s="355"/>
      <c r="S263" s="408"/>
      <c r="T263" s="355"/>
      <c r="U263" s="355"/>
      <c r="V263" s="355"/>
      <c r="W263" s="355"/>
      <c r="X263" s="355"/>
      <c r="Y263" s="355"/>
      <c r="Z263" s="402"/>
      <c r="AA263" s="402"/>
      <c r="AB263" s="402"/>
      <c r="AC263" s="402"/>
      <c r="AD263" s="510">
        <v>44575</v>
      </c>
      <c r="AE263" s="451"/>
      <c r="AF263" s="452"/>
    </row>
    <row r="264" spans="1:32" s="453" customFormat="1" x14ac:dyDescent="0.2">
      <c r="A264" s="450"/>
      <c r="B264" s="396"/>
      <c r="C264" s="408"/>
      <c r="D264" s="408"/>
      <c r="E264" s="355"/>
      <c r="F264" s="355"/>
      <c r="G264" s="355"/>
      <c r="H264" s="355"/>
      <c r="I264" s="355"/>
      <c r="J264" s="355"/>
      <c r="K264" s="355"/>
      <c r="L264" s="355"/>
      <c r="M264" s="355"/>
      <c r="N264" s="355"/>
      <c r="O264" s="355"/>
      <c r="P264" s="355"/>
      <c r="Q264" s="355"/>
      <c r="R264" s="355"/>
      <c r="S264" s="408"/>
      <c r="T264" s="355"/>
      <c r="U264" s="355"/>
      <c r="V264" s="355"/>
      <c r="W264" s="355"/>
      <c r="X264" s="355"/>
      <c r="Y264" s="355"/>
      <c r="Z264" s="402"/>
      <c r="AA264" s="402"/>
      <c r="AB264" s="402"/>
      <c r="AC264" s="402"/>
      <c r="AD264" s="510">
        <v>44576</v>
      </c>
      <c r="AE264" s="451"/>
      <c r="AF264" s="452"/>
    </row>
    <row r="265" spans="1:32" s="453" customFormat="1" x14ac:dyDescent="0.2">
      <c r="A265" s="450"/>
      <c r="B265" s="396"/>
      <c r="C265" s="408"/>
      <c r="D265" s="408"/>
      <c r="E265" s="355"/>
      <c r="F265" s="355"/>
      <c r="G265" s="355"/>
      <c r="H265" s="355"/>
      <c r="I265" s="355"/>
      <c r="J265" s="355"/>
      <c r="K265" s="355"/>
      <c r="L265" s="355"/>
      <c r="M265" s="355"/>
      <c r="N265" s="355"/>
      <c r="O265" s="355"/>
      <c r="P265" s="355"/>
      <c r="Q265" s="355"/>
      <c r="R265" s="355"/>
      <c r="S265" s="408"/>
      <c r="T265" s="355"/>
      <c r="U265" s="355"/>
      <c r="V265" s="355"/>
      <c r="W265" s="355"/>
      <c r="X265" s="355"/>
      <c r="Y265" s="355"/>
      <c r="Z265" s="402"/>
      <c r="AA265" s="402"/>
      <c r="AB265" s="402"/>
      <c r="AC265" s="402"/>
      <c r="AD265" s="510">
        <v>44577</v>
      </c>
      <c r="AE265" s="451"/>
      <c r="AF265" s="452"/>
    </row>
    <row r="266" spans="1:32" s="453" customFormat="1" x14ac:dyDescent="0.2">
      <c r="A266" s="450"/>
      <c r="B266" s="396"/>
      <c r="C266" s="408"/>
      <c r="D266" s="408"/>
      <c r="E266" s="355"/>
      <c r="F266" s="355"/>
      <c r="G266" s="355"/>
      <c r="H266" s="355"/>
      <c r="I266" s="355"/>
      <c r="J266" s="355"/>
      <c r="K266" s="355"/>
      <c r="L266" s="355"/>
      <c r="M266" s="355"/>
      <c r="N266" s="355"/>
      <c r="O266" s="355"/>
      <c r="P266" s="355"/>
      <c r="Q266" s="355"/>
      <c r="R266" s="355"/>
      <c r="S266" s="408"/>
      <c r="T266" s="355"/>
      <c r="U266" s="355"/>
      <c r="V266" s="355"/>
      <c r="W266" s="355"/>
      <c r="X266" s="355"/>
      <c r="Y266" s="355"/>
      <c r="Z266" s="402"/>
      <c r="AA266" s="402"/>
      <c r="AB266" s="402"/>
      <c r="AC266" s="402"/>
      <c r="AD266" s="510">
        <v>44578</v>
      </c>
      <c r="AE266" s="451"/>
      <c r="AF266" s="452"/>
    </row>
    <row r="267" spans="1:32" s="453" customFormat="1" x14ac:dyDescent="0.2">
      <c r="A267" s="450"/>
      <c r="B267" s="396"/>
      <c r="C267" s="408"/>
      <c r="D267" s="408"/>
      <c r="E267" s="355"/>
      <c r="F267" s="355"/>
      <c r="G267" s="355"/>
      <c r="H267" s="355"/>
      <c r="I267" s="355"/>
      <c r="J267" s="355"/>
      <c r="K267" s="355"/>
      <c r="L267" s="355"/>
      <c r="M267" s="355"/>
      <c r="N267" s="355"/>
      <c r="O267" s="355"/>
      <c r="P267" s="355"/>
      <c r="Q267" s="355"/>
      <c r="R267" s="355"/>
      <c r="S267" s="408"/>
      <c r="T267" s="355"/>
      <c r="U267" s="355"/>
      <c r="V267" s="355"/>
      <c r="W267" s="355"/>
      <c r="X267" s="355"/>
      <c r="Y267" s="355"/>
      <c r="Z267" s="402"/>
      <c r="AA267" s="402"/>
      <c r="AB267" s="402"/>
      <c r="AC267" s="402"/>
      <c r="AD267" s="510">
        <v>44579</v>
      </c>
      <c r="AE267" s="451"/>
      <c r="AF267" s="452"/>
    </row>
    <row r="268" spans="1:32" s="453" customFormat="1" x14ac:dyDescent="0.2">
      <c r="A268" s="450"/>
      <c r="B268" s="396"/>
      <c r="C268" s="408"/>
      <c r="D268" s="408"/>
      <c r="E268" s="355"/>
      <c r="F268" s="355"/>
      <c r="G268" s="355"/>
      <c r="H268" s="355"/>
      <c r="I268" s="355"/>
      <c r="J268" s="355"/>
      <c r="K268" s="355"/>
      <c r="L268" s="355"/>
      <c r="M268" s="355"/>
      <c r="N268" s="355"/>
      <c r="O268" s="355"/>
      <c r="P268" s="355"/>
      <c r="Q268" s="355"/>
      <c r="R268" s="355"/>
      <c r="S268" s="408"/>
      <c r="T268" s="355"/>
      <c r="U268" s="355"/>
      <c r="V268" s="355"/>
      <c r="W268" s="355"/>
      <c r="X268" s="355"/>
      <c r="Y268" s="355"/>
      <c r="Z268" s="402"/>
      <c r="AA268" s="402"/>
      <c r="AB268" s="402"/>
      <c r="AC268" s="402"/>
      <c r="AD268" s="510">
        <v>44580</v>
      </c>
      <c r="AE268" s="451"/>
      <c r="AF268" s="452"/>
    </row>
    <row r="269" spans="1:32" s="453" customFormat="1" x14ac:dyDescent="0.2">
      <c r="A269" s="450"/>
      <c r="B269" s="396"/>
      <c r="C269" s="408"/>
      <c r="D269" s="408"/>
      <c r="E269" s="355"/>
      <c r="F269" s="355"/>
      <c r="G269" s="355"/>
      <c r="H269" s="355"/>
      <c r="I269" s="355"/>
      <c r="J269" s="355"/>
      <c r="K269" s="355"/>
      <c r="L269" s="355"/>
      <c r="M269" s="355"/>
      <c r="N269" s="355"/>
      <c r="O269" s="355"/>
      <c r="P269" s="355"/>
      <c r="Q269" s="355"/>
      <c r="R269" s="355"/>
      <c r="S269" s="408"/>
      <c r="T269" s="355"/>
      <c r="U269" s="355"/>
      <c r="V269" s="355"/>
      <c r="W269" s="355"/>
      <c r="X269" s="355"/>
      <c r="Y269" s="355"/>
      <c r="Z269" s="402"/>
      <c r="AA269" s="402"/>
      <c r="AB269" s="402"/>
      <c r="AC269" s="402"/>
      <c r="AD269" s="510">
        <v>44581</v>
      </c>
      <c r="AE269" s="451"/>
      <c r="AF269" s="452"/>
    </row>
    <row r="270" spans="1:32" s="453" customFormat="1" x14ac:dyDescent="0.2">
      <c r="A270" s="450"/>
      <c r="B270" s="396"/>
      <c r="C270" s="408"/>
      <c r="D270" s="408"/>
      <c r="E270" s="355"/>
      <c r="F270" s="355"/>
      <c r="G270" s="355"/>
      <c r="H270" s="355"/>
      <c r="I270" s="355"/>
      <c r="J270" s="355"/>
      <c r="K270" s="355"/>
      <c r="L270" s="355"/>
      <c r="M270" s="355"/>
      <c r="N270" s="355"/>
      <c r="O270" s="355"/>
      <c r="P270" s="355"/>
      <c r="Q270" s="355"/>
      <c r="R270" s="355"/>
      <c r="S270" s="408"/>
      <c r="T270" s="355"/>
      <c r="U270" s="355"/>
      <c r="V270" s="355"/>
      <c r="W270" s="355"/>
      <c r="X270" s="355"/>
      <c r="Y270" s="355"/>
      <c r="Z270" s="402"/>
      <c r="AA270" s="402"/>
      <c r="AB270" s="402"/>
      <c r="AC270" s="402"/>
      <c r="AD270" s="510">
        <v>44582</v>
      </c>
      <c r="AE270" s="451"/>
      <c r="AF270" s="452"/>
    </row>
    <row r="271" spans="1:32" s="453" customFormat="1" x14ac:dyDescent="0.2">
      <c r="A271" s="450"/>
      <c r="B271" s="396"/>
      <c r="C271" s="408"/>
      <c r="D271" s="408"/>
      <c r="E271" s="355"/>
      <c r="F271" s="355"/>
      <c r="G271" s="355"/>
      <c r="H271" s="355"/>
      <c r="I271" s="355"/>
      <c r="J271" s="355"/>
      <c r="K271" s="355"/>
      <c r="L271" s="355"/>
      <c r="M271" s="355"/>
      <c r="N271" s="355"/>
      <c r="O271" s="355"/>
      <c r="P271" s="355"/>
      <c r="Q271" s="355"/>
      <c r="R271" s="355"/>
      <c r="S271" s="408"/>
      <c r="T271" s="355"/>
      <c r="U271" s="355"/>
      <c r="V271" s="355"/>
      <c r="W271" s="355"/>
      <c r="X271" s="355"/>
      <c r="Y271" s="355"/>
      <c r="Z271" s="402"/>
      <c r="AA271" s="402"/>
      <c r="AB271" s="402"/>
      <c r="AC271" s="402"/>
      <c r="AD271" s="510">
        <v>44583</v>
      </c>
      <c r="AE271" s="451"/>
      <c r="AF271" s="452"/>
    </row>
    <row r="272" spans="1:32" s="453" customFormat="1" x14ac:dyDescent="0.2">
      <c r="A272" s="450"/>
      <c r="B272" s="396"/>
      <c r="C272" s="408"/>
      <c r="D272" s="408"/>
      <c r="E272" s="355"/>
      <c r="F272" s="355"/>
      <c r="G272" s="355"/>
      <c r="H272" s="355"/>
      <c r="I272" s="355"/>
      <c r="J272" s="355"/>
      <c r="K272" s="355"/>
      <c r="L272" s="355"/>
      <c r="M272" s="355"/>
      <c r="N272" s="355"/>
      <c r="O272" s="355"/>
      <c r="P272" s="355"/>
      <c r="Q272" s="355"/>
      <c r="R272" s="355"/>
      <c r="S272" s="408"/>
      <c r="T272" s="355"/>
      <c r="U272" s="355"/>
      <c r="V272" s="355"/>
      <c r="W272" s="355"/>
      <c r="X272" s="355"/>
      <c r="Y272" s="355"/>
      <c r="Z272" s="402"/>
      <c r="AA272" s="402"/>
      <c r="AB272" s="402"/>
      <c r="AC272" s="402"/>
      <c r="AD272" s="510">
        <v>44584</v>
      </c>
      <c r="AE272" s="451"/>
      <c r="AF272" s="452"/>
    </row>
    <row r="273" spans="1:32" s="453" customFormat="1" x14ac:dyDescent="0.2">
      <c r="A273" s="450"/>
      <c r="B273" s="396"/>
      <c r="C273" s="408"/>
      <c r="D273" s="408"/>
      <c r="E273" s="355"/>
      <c r="F273" s="355"/>
      <c r="G273" s="355"/>
      <c r="H273" s="355"/>
      <c r="I273" s="355"/>
      <c r="J273" s="355"/>
      <c r="K273" s="355"/>
      <c r="L273" s="355"/>
      <c r="M273" s="355"/>
      <c r="N273" s="355"/>
      <c r="O273" s="355"/>
      <c r="P273" s="355"/>
      <c r="Q273" s="355"/>
      <c r="R273" s="355"/>
      <c r="S273" s="408"/>
      <c r="T273" s="355"/>
      <c r="U273" s="355"/>
      <c r="V273" s="355"/>
      <c r="W273" s="355"/>
      <c r="X273" s="355"/>
      <c r="Y273" s="355"/>
      <c r="Z273" s="402"/>
      <c r="AA273" s="402"/>
      <c r="AB273" s="402"/>
      <c r="AC273" s="402"/>
      <c r="AD273" s="510">
        <v>44585</v>
      </c>
      <c r="AE273" s="451"/>
      <c r="AF273" s="452"/>
    </row>
    <row r="274" spans="1:32" s="453" customFormat="1" x14ac:dyDescent="0.2">
      <c r="A274" s="450"/>
      <c r="B274" s="396"/>
      <c r="C274" s="408"/>
      <c r="D274" s="408"/>
      <c r="E274" s="355"/>
      <c r="F274" s="355"/>
      <c r="G274" s="355"/>
      <c r="H274" s="355"/>
      <c r="I274" s="355"/>
      <c r="J274" s="355"/>
      <c r="K274" s="355"/>
      <c r="L274" s="355"/>
      <c r="M274" s="355"/>
      <c r="N274" s="355"/>
      <c r="O274" s="355"/>
      <c r="P274" s="355"/>
      <c r="Q274" s="355"/>
      <c r="R274" s="355"/>
      <c r="S274" s="408"/>
      <c r="T274" s="355"/>
      <c r="U274" s="355"/>
      <c r="V274" s="355"/>
      <c r="W274" s="355"/>
      <c r="X274" s="355"/>
      <c r="Y274" s="355"/>
      <c r="Z274" s="402"/>
      <c r="AA274" s="402"/>
      <c r="AB274" s="402"/>
      <c r="AC274" s="402"/>
      <c r="AD274" s="510">
        <v>44586</v>
      </c>
      <c r="AE274" s="451"/>
      <c r="AF274" s="452"/>
    </row>
    <row r="275" spans="1:32" s="453" customFormat="1" x14ac:dyDescent="0.2">
      <c r="A275" s="450"/>
      <c r="B275" s="396"/>
      <c r="C275" s="408"/>
      <c r="D275" s="408"/>
      <c r="E275" s="355"/>
      <c r="F275" s="355"/>
      <c r="G275" s="355"/>
      <c r="H275" s="355"/>
      <c r="I275" s="355"/>
      <c r="J275" s="355"/>
      <c r="K275" s="355"/>
      <c r="L275" s="355"/>
      <c r="M275" s="355"/>
      <c r="N275" s="355"/>
      <c r="O275" s="355"/>
      <c r="P275" s="355"/>
      <c r="Q275" s="355"/>
      <c r="R275" s="355"/>
      <c r="S275" s="408"/>
      <c r="T275" s="355"/>
      <c r="U275" s="355"/>
      <c r="V275" s="355"/>
      <c r="W275" s="355"/>
      <c r="X275" s="355"/>
      <c r="Y275" s="355"/>
      <c r="Z275" s="402"/>
      <c r="AA275" s="402"/>
      <c r="AB275" s="402"/>
      <c r="AC275" s="402"/>
      <c r="AD275" s="510">
        <v>44587</v>
      </c>
      <c r="AE275" s="451"/>
      <c r="AF275" s="452"/>
    </row>
    <row r="276" spans="1:32" s="453" customFormat="1" x14ac:dyDescent="0.2">
      <c r="A276" s="450"/>
      <c r="B276" s="396"/>
      <c r="C276" s="408"/>
      <c r="D276" s="408"/>
      <c r="E276" s="355"/>
      <c r="F276" s="355"/>
      <c r="G276" s="355"/>
      <c r="H276" s="355"/>
      <c r="I276" s="355"/>
      <c r="J276" s="355"/>
      <c r="K276" s="355"/>
      <c r="L276" s="355"/>
      <c r="M276" s="355"/>
      <c r="N276" s="355"/>
      <c r="O276" s="355"/>
      <c r="P276" s="355"/>
      <c r="Q276" s="355"/>
      <c r="R276" s="355"/>
      <c r="S276" s="408"/>
      <c r="T276" s="355"/>
      <c r="U276" s="355"/>
      <c r="V276" s="355"/>
      <c r="W276" s="355"/>
      <c r="X276" s="355"/>
      <c r="Y276" s="355"/>
      <c r="Z276" s="402"/>
      <c r="AA276" s="402"/>
      <c r="AB276" s="402"/>
      <c r="AC276" s="402"/>
      <c r="AD276" s="510">
        <v>44588</v>
      </c>
      <c r="AE276" s="451"/>
      <c r="AF276" s="452"/>
    </row>
    <row r="277" spans="1:32" s="453" customFormat="1" x14ac:dyDescent="0.2">
      <c r="A277" s="450"/>
      <c r="B277" s="396"/>
      <c r="C277" s="408"/>
      <c r="D277" s="408"/>
      <c r="E277" s="355"/>
      <c r="F277" s="355"/>
      <c r="G277" s="355"/>
      <c r="H277" s="355"/>
      <c r="I277" s="355"/>
      <c r="J277" s="355"/>
      <c r="K277" s="355"/>
      <c r="L277" s="355"/>
      <c r="M277" s="355"/>
      <c r="N277" s="355"/>
      <c r="O277" s="355"/>
      <c r="P277" s="355"/>
      <c r="Q277" s="355"/>
      <c r="R277" s="355"/>
      <c r="S277" s="408"/>
      <c r="T277" s="355"/>
      <c r="U277" s="355"/>
      <c r="V277" s="355"/>
      <c r="W277" s="355"/>
      <c r="X277" s="355"/>
      <c r="Y277" s="355"/>
      <c r="Z277" s="402"/>
      <c r="AA277" s="402"/>
      <c r="AB277" s="402"/>
      <c r="AC277" s="402"/>
      <c r="AD277" s="510">
        <v>44589</v>
      </c>
      <c r="AE277" s="451"/>
      <c r="AF277" s="452"/>
    </row>
    <row r="278" spans="1:32" s="453" customFormat="1" x14ac:dyDescent="0.2">
      <c r="A278" s="450"/>
      <c r="B278" s="396"/>
      <c r="C278" s="408"/>
      <c r="D278" s="408"/>
      <c r="E278" s="355"/>
      <c r="F278" s="355"/>
      <c r="G278" s="355"/>
      <c r="H278" s="355"/>
      <c r="I278" s="355"/>
      <c r="J278" s="355"/>
      <c r="K278" s="355"/>
      <c r="L278" s="355"/>
      <c r="M278" s="355"/>
      <c r="N278" s="355"/>
      <c r="O278" s="355"/>
      <c r="P278" s="355"/>
      <c r="Q278" s="355"/>
      <c r="R278" s="355"/>
      <c r="S278" s="408"/>
      <c r="T278" s="355"/>
      <c r="U278" s="355"/>
      <c r="V278" s="355"/>
      <c r="W278" s="355"/>
      <c r="X278" s="355"/>
      <c r="Y278" s="355"/>
      <c r="Z278" s="402"/>
      <c r="AA278" s="402"/>
      <c r="AB278" s="402"/>
      <c r="AC278" s="402"/>
      <c r="AD278" s="510">
        <v>44590</v>
      </c>
      <c r="AE278" s="451"/>
      <c r="AF278" s="452"/>
    </row>
    <row r="279" spans="1:32" s="453" customFormat="1" x14ac:dyDescent="0.2">
      <c r="A279" s="443"/>
      <c r="B279" s="396"/>
      <c r="C279" s="408"/>
      <c r="D279" s="408"/>
      <c r="E279" s="355"/>
      <c r="F279" s="355"/>
      <c r="G279" s="355"/>
      <c r="H279" s="355"/>
      <c r="I279" s="355"/>
      <c r="J279" s="355"/>
      <c r="K279" s="355"/>
      <c r="L279" s="355"/>
      <c r="M279" s="355"/>
      <c r="N279" s="355"/>
      <c r="O279" s="355"/>
      <c r="P279" s="355"/>
      <c r="Q279" s="355"/>
      <c r="R279" s="355"/>
      <c r="S279" s="408"/>
      <c r="T279" s="355"/>
      <c r="U279" s="355"/>
      <c r="V279" s="355"/>
      <c r="W279" s="355"/>
      <c r="X279" s="355"/>
      <c r="Y279" s="355"/>
      <c r="Z279" s="402"/>
      <c r="AA279" s="402"/>
      <c r="AB279" s="402"/>
      <c r="AC279" s="402"/>
      <c r="AD279" s="510">
        <v>44591</v>
      </c>
      <c r="AE279" s="451"/>
      <c r="AF279" s="452"/>
    </row>
    <row r="280" spans="1:32" s="453" customFormat="1" x14ac:dyDescent="0.2">
      <c r="A280" s="443"/>
      <c r="B280" s="396"/>
      <c r="C280" s="408"/>
      <c r="D280" s="408"/>
      <c r="E280" s="355"/>
      <c r="F280" s="355"/>
      <c r="G280" s="355"/>
      <c r="H280" s="355"/>
      <c r="I280" s="355"/>
      <c r="J280" s="355"/>
      <c r="K280" s="355"/>
      <c r="L280" s="355"/>
      <c r="M280" s="355"/>
      <c r="N280" s="355"/>
      <c r="O280" s="355"/>
      <c r="P280" s="355"/>
      <c r="Q280" s="355"/>
      <c r="R280" s="355"/>
      <c r="S280" s="408"/>
      <c r="T280" s="355"/>
      <c r="U280" s="355"/>
      <c r="V280" s="355"/>
      <c r="W280" s="355"/>
      <c r="X280" s="355"/>
      <c r="Y280" s="355"/>
      <c r="Z280" s="402"/>
      <c r="AA280" s="402"/>
      <c r="AB280" s="402"/>
      <c r="AC280" s="402"/>
      <c r="AD280" s="510">
        <v>44592</v>
      </c>
      <c r="AE280" s="451"/>
      <c r="AF280" s="452"/>
    </row>
    <row r="281" spans="1:32" s="453" customFormat="1" x14ac:dyDescent="0.2">
      <c r="A281" s="396"/>
      <c r="B281" s="396"/>
      <c r="C281" s="408"/>
      <c r="D281" s="408"/>
      <c r="E281" s="355"/>
      <c r="F281" s="355"/>
      <c r="G281" s="355"/>
      <c r="H281" s="355"/>
      <c r="I281" s="355"/>
      <c r="J281" s="355"/>
      <c r="K281" s="355"/>
      <c r="L281" s="355"/>
      <c r="M281" s="355"/>
      <c r="N281" s="355"/>
      <c r="O281" s="355"/>
      <c r="P281" s="355"/>
      <c r="Q281" s="355"/>
      <c r="R281" s="355"/>
      <c r="S281" s="408"/>
      <c r="T281" s="355"/>
      <c r="U281" s="355"/>
      <c r="V281" s="355"/>
      <c r="W281" s="355"/>
      <c r="X281" s="355"/>
      <c r="Y281" s="355"/>
      <c r="Z281" s="402"/>
      <c r="AA281" s="402"/>
      <c r="AB281" s="402"/>
      <c r="AC281" s="402"/>
      <c r="AD281" s="510">
        <v>44593</v>
      </c>
      <c r="AE281" s="451"/>
      <c r="AF281" s="452"/>
    </row>
    <row r="282" spans="1:32" s="453" customFormat="1" x14ac:dyDescent="0.2">
      <c r="A282" s="396"/>
      <c r="B282" s="396"/>
      <c r="C282" s="408"/>
      <c r="D282" s="408"/>
      <c r="E282" s="355"/>
      <c r="F282" s="355"/>
      <c r="G282" s="355"/>
      <c r="H282" s="355"/>
      <c r="I282" s="355"/>
      <c r="J282" s="355"/>
      <c r="K282" s="355"/>
      <c r="L282" s="355"/>
      <c r="M282" s="355"/>
      <c r="N282" s="355"/>
      <c r="O282" s="355"/>
      <c r="P282" s="355"/>
      <c r="Q282" s="355"/>
      <c r="R282" s="355"/>
      <c r="S282" s="408"/>
      <c r="T282" s="355"/>
      <c r="U282" s="355"/>
      <c r="V282" s="355"/>
      <c r="W282" s="355"/>
      <c r="X282" s="355"/>
      <c r="Y282" s="355"/>
      <c r="Z282" s="402"/>
      <c r="AA282" s="402"/>
      <c r="AB282" s="402"/>
      <c r="AC282" s="402"/>
      <c r="AD282" s="510">
        <v>44594</v>
      </c>
      <c r="AE282" s="451"/>
      <c r="AF282" s="452"/>
    </row>
    <row r="283" spans="1:32" s="453" customFormat="1" x14ac:dyDescent="0.2">
      <c r="A283" s="396"/>
      <c r="B283" s="396"/>
      <c r="C283" s="408"/>
      <c r="D283" s="408"/>
      <c r="E283" s="355"/>
      <c r="F283" s="355"/>
      <c r="G283" s="355"/>
      <c r="H283" s="355"/>
      <c r="I283" s="355"/>
      <c r="J283" s="355"/>
      <c r="K283" s="355"/>
      <c r="L283" s="355"/>
      <c r="M283" s="355"/>
      <c r="N283" s="355"/>
      <c r="O283" s="355"/>
      <c r="P283" s="355"/>
      <c r="Q283" s="355"/>
      <c r="R283" s="355"/>
      <c r="S283" s="408"/>
      <c r="T283" s="355"/>
      <c r="U283" s="355"/>
      <c r="V283" s="355"/>
      <c r="W283" s="355"/>
      <c r="X283" s="355"/>
      <c r="Y283" s="355"/>
      <c r="Z283" s="402"/>
      <c r="AA283" s="402"/>
      <c r="AB283" s="402"/>
      <c r="AC283" s="402"/>
      <c r="AD283" s="510">
        <v>44595</v>
      </c>
      <c r="AE283" s="451"/>
      <c r="AF283" s="452"/>
    </row>
    <row r="284" spans="1:32" s="453" customFormat="1" x14ac:dyDescent="0.2">
      <c r="A284" s="396"/>
      <c r="B284" s="396"/>
      <c r="C284" s="408"/>
      <c r="D284" s="408"/>
      <c r="E284" s="355"/>
      <c r="F284" s="355"/>
      <c r="G284" s="355"/>
      <c r="H284" s="355"/>
      <c r="I284" s="355"/>
      <c r="J284" s="355"/>
      <c r="K284" s="355"/>
      <c r="L284" s="355"/>
      <c r="M284" s="355"/>
      <c r="N284" s="355"/>
      <c r="O284" s="355"/>
      <c r="P284" s="355"/>
      <c r="Q284" s="355"/>
      <c r="R284" s="355"/>
      <c r="S284" s="408"/>
      <c r="T284" s="355"/>
      <c r="U284" s="355"/>
      <c r="V284" s="355"/>
      <c r="W284" s="355"/>
      <c r="X284" s="355"/>
      <c r="Y284" s="355"/>
      <c r="Z284" s="402"/>
      <c r="AA284" s="402"/>
      <c r="AB284" s="402"/>
      <c r="AC284" s="402"/>
      <c r="AD284" s="510">
        <v>44596</v>
      </c>
      <c r="AE284" s="451"/>
      <c r="AF284" s="452"/>
    </row>
    <row r="285" spans="1:32" s="453" customFormat="1" x14ac:dyDescent="0.2">
      <c r="A285" s="396"/>
      <c r="B285" s="396"/>
      <c r="C285" s="408"/>
      <c r="D285" s="408"/>
      <c r="E285" s="355"/>
      <c r="F285" s="355"/>
      <c r="G285" s="355"/>
      <c r="H285" s="355"/>
      <c r="I285" s="355"/>
      <c r="J285" s="355"/>
      <c r="K285" s="355"/>
      <c r="L285" s="355"/>
      <c r="M285" s="355"/>
      <c r="N285" s="355"/>
      <c r="O285" s="355"/>
      <c r="P285" s="355"/>
      <c r="Q285" s="355"/>
      <c r="R285" s="355"/>
      <c r="S285" s="408"/>
      <c r="T285" s="355"/>
      <c r="U285" s="355"/>
      <c r="V285" s="355"/>
      <c r="W285" s="355"/>
      <c r="X285" s="355"/>
      <c r="Y285" s="355"/>
      <c r="Z285" s="402"/>
      <c r="AA285" s="402"/>
      <c r="AB285" s="402"/>
      <c r="AC285" s="402"/>
      <c r="AD285" s="510">
        <v>44597</v>
      </c>
      <c r="AE285" s="451"/>
      <c r="AF285" s="452"/>
    </row>
    <row r="286" spans="1:32" s="453" customFormat="1" x14ac:dyDescent="0.2">
      <c r="A286" s="396"/>
      <c r="B286" s="396"/>
      <c r="C286" s="408"/>
      <c r="D286" s="408"/>
      <c r="E286" s="355"/>
      <c r="F286" s="355"/>
      <c r="G286" s="355"/>
      <c r="H286" s="355"/>
      <c r="I286" s="355"/>
      <c r="J286" s="355"/>
      <c r="K286" s="355"/>
      <c r="L286" s="355"/>
      <c r="M286" s="355"/>
      <c r="N286" s="355"/>
      <c r="O286" s="355"/>
      <c r="P286" s="355"/>
      <c r="Q286" s="355"/>
      <c r="R286" s="355"/>
      <c r="S286" s="408"/>
      <c r="T286" s="355"/>
      <c r="U286" s="355"/>
      <c r="V286" s="355"/>
      <c r="W286" s="355"/>
      <c r="X286" s="355"/>
      <c r="Y286" s="355"/>
      <c r="Z286" s="402"/>
      <c r="AA286" s="402"/>
      <c r="AB286" s="402"/>
      <c r="AC286" s="402"/>
      <c r="AD286" s="510">
        <v>44598</v>
      </c>
      <c r="AE286" s="451"/>
      <c r="AF286" s="452"/>
    </row>
    <row r="287" spans="1:32" s="453" customFormat="1" x14ac:dyDescent="0.2">
      <c r="A287" s="396"/>
      <c r="B287" s="396"/>
      <c r="C287" s="408"/>
      <c r="D287" s="408"/>
      <c r="E287" s="355"/>
      <c r="F287" s="355"/>
      <c r="G287" s="355"/>
      <c r="H287" s="355"/>
      <c r="I287" s="355"/>
      <c r="J287" s="355"/>
      <c r="K287" s="355"/>
      <c r="L287" s="355"/>
      <c r="M287" s="355"/>
      <c r="N287" s="355"/>
      <c r="O287" s="355"/>
      <c r="P287" s="355"/>
      <c r="Q287" s="355"/>
      <c r="R287" s="355"/>
      <c r="S287" s="408"/>
      <c r="T287" s="355"/>
      <c r="U287" s="355"/>
      <c r="V287" s="355"/>
      <c r="W287" s="355"/>
      <c r="X287" s="355"/>
      <c r="Y287" s="355"/>
      <c r="Z287" s="402"/>
      <c r="AA287" s="402"/>
      <c r="AB287" s="402"/>
      <c r="AC287" s="402"/>
      <c r="AD287" s="510">
        <v>44599</v>
      </c>
      <c r="AE287" s="451"/>
      <c r="AF287" s="452"/>
    </row>
    <row r="288" spans="1:32" s="453" customFormat="1" x14ac:dyDescent="0.2">
      <c r="A288" s="396"/>
      <c r="B288" s="396"/>
      <c r="C288" s="408"/>
      <c r="D288" s="408"/>
      <c r="E288" s="355"/>
      <c r="F288" s="355"/>
      <c r="G288" s="355"/>
      <c r="H288" s="355"/>
      <c r="I288" s="355"/>
      <c r="J288" s="355"/>
      <c r="K288" s="355"/>
      <c r="L288" s="355"/>
      <c r="M288" s="355"/>
      <c r="N288" s="355"/>
      <c r="O288" s="355"/>
      <c r="P288" s="355"/>
      <c r="Q288" s="355"/>
      <c r="R288" s="355"/>
      <c r="S288" s="408"/>
      <c r="T288" s="355"/>
      <c r="U288" s="355"/>
      <c r="V288" s="355"/>
      <c r="W288" s="355"/>
      <c r="X288" s="355"/>
      <c r="Y288" s="355"/>
      <c r="Z288" s="402"/>
      <c r="AA288" s="402"/>
      <c r="AB288" s="402"/>
      <c r="AC288" s="402"/>
      <c r="AD288" s="510">
        <v>44600</v>
      </c>
      <c r="AE288" s="451"/>
      <c r="AF288" s="452"/>
    </row>
    <row r="289" spans="1:32" s="453" customFormat="1" x14ac:dyDescent="0.2">
      <c r="A289" s="396"/>
      <c r="B289" s="396"/>
      <c r="C289" s="408"/>
      <c r="D289" s="408"/>
      <c r="E289" s="355"/>
      <c r="F289" s="355"/>
      <c r="G289" s="355"/>
      <c r="H289" s="355"/>
      <c r="I289" s="355"/>
      <c r="J289" s="355"/>
      <c r="K289" s="355"/>
      <c r="L289" s="355"/>
      <c r="M289" s="355"/>
      <c r="N289" s="355"/>
      <c r="O289" s="355"/>
      <c r="P289" s="355"/>
      <c r="Q289" s="355"/>
      <c r="R289" s="355"/>
      <c r="S289" s="408"/>
      <c r="T289" s="355"/>
      <c r="U289" s="355"/>
      <c r="V289" s="355"/>
      <c r="W289" s="355"/>
      <c r="X289" s="355"/>
      <c r="Y289" s="355"/>
      <c r="Z289" s="402"/>
      <c r="AA289" s="402"/>
      <c r="AB289" s="402"/>
      <c r="AC289" s="402"/>
      <c r="AD289" s="510">
        <v>44601</v>
      </c>
      <c r="AE289" s="451"/>
      <c r="AF289" s="452"/>
    </row>
    <row r="290" spans="1:32" s="453" customFormat="1" x14ac:dyDescent="0.2">
      <c r="A290" s="396"/>
      <c r="B290" s="396"/>
      <c r="C290" s="408"/>
      <c r="D290" s="408"/>
      <c r="E290" s="355"/>
      <c r="F290" s="355"/>
      <c r="G290" s="355"/>
      <c r="H290" s="355"/>
      <c r="I290" s="355"/>
      <c r="J290" s="355"/>
      <c r="K290" s="355"/>
      <c r="L290" s="355"/>
      <c r="M290" s="355"/>
      <c r="N290" s="355"/>
      <c r="O290" s="355"/>
      <c r="P290" s="355"/>
      <c r="Q290" s="355"/>
      <c r="R290" s="355"/>
      <c r="S290" s="408"/>
      <c r="T290" s="355"/>
      <c r="U290" s="355"/>
      <c r="V290" s="355"/>
      <c r="W290" s="355"/>
      <c r="X290" s="355"/>
      <c r="Y290" s="355"/>
      <c r="Z290" s="402"/>
      <c r="AA290" s="402"/>
      <c r="AB290" s="402"/>
      <c r="AC290" s="402"/>
      <c r="AD290" s="510">
        <v>44602</v>
      </c>
      <c r="AE290" s="451"/>
      <c r="AF290" s="452"/>
    </row>
    <row r="291" spans="1:32" s="453" customFormat="1" x14ac:dyDescent="0.2">
      <c r="A291" s="396"/>
      <c r="B291" s="396"/>
      <c r="C291" s="408"/>
      <c r="D291" s="408"/>
      <c r="E291" s="355"/>
      <c r="F291" s="355"/>
      <c r="G291" s="355"/>
      <c r="H291" s="355"/>
      <c r="I291" s="355"/>
      <c r="J291" s="355"/>
      <c r="K291" s="355"/>
      <c r="L291" s="355"/>
      <c r="M291" s="355"/>
      <c r="N291" s="355"/>
      <c r="O291" s="355"/>
      <c r="P291" s="355"/>
      <c r="Q291" s="355"/>
      <c r="R291" s="355"/>
      <c r="S291" s="408"/>
      <c r="T291" s="355"/>
      <c r="U291" s="355"/>
      <c r="V291" s="355"/>
      <c r="W291" s="355"/>
      <c r="X291" s="355"/>
      <c r="Y291" s="355"/>
      <c r="Z291" s="402"/>
      <c r="AA291" s="402"/>
      <c r="AB291" s="402"/>
      <c r="AC291" s="402"/>
      <c r="AD291" s="510">
        <v>44603</v>
      </c>
      <c r="AE291" s="451"/>
      <c r="AF291" s="452"/>
    </row>
    <row r="292" spans="1:32" s="453" customFormat="1" x14ac:dyDescent="0.2">
      <c r="A292" s="396"/>
      <c r="B292" s="396"/>
      <c r="C292" s="408"/>
      <c r="D292" s="408"/>
      <c r="E292" s="355"/>
      <c r="F292" s="355"/>
      <c r="G292" s="355"/>
      <c r="H292" s="355"/>
      <c r="I292" s="355"/>
      <c r="J292" s="355"/>
      <c r="K292" s="355"/>
      <c r="L292" s="355"/>
      <c r="M292" s="355"/>
      <c r="N292" s="355"/>
      <c r="O292" s="355"/>
      <c r="P292" s="355"/>
      <c r="Q292" s="355"/>
      <c r="R292" s="355"/>
      <c r="S292" s="408"/>
      <c r="T292" s="355"/>
      <c r="U292" s="355"/>
      <c r="V292" s="355"/>
      <c r="W292" s="355"/>
      <c r="X292" s="355"/>
      <c r="Y292" s="355"/>
      <c r="Z292" s="402"/>
      <c r="AA292" s="402"/>
      <c r="AB292" s="402"/>
      <c r="AC292" s="402"/>
      <c r="AD292" s="510">
        <v>44604</v>
      </c>
      <c r="AE292" s="451"/>
      <c r="AF292" s="452"/>
    </row>
    <row r="293" spans="1:32" s="453" customFormat="1" x14ac:dyDescent="0.2">
      <c r="A293" s="396"/>
      <c r="B293" s="396"/>
      <c r="C293" s="408"/>
      <c r="D293" s="408"/>
      <c r="E293" s="355"/>
      <c r="F293" s="355"/>
      <c r="G293" s="355"/>
      <c r="H293" s="355"/>
      <c r="I293" s="355"/>
      <c r="J293" s="355"/>
      <c r="K293" s="355"/>
      <c r="L293" s="355"/>
      <c r="M293" s="355"/>
      <c r="N293" s="355"/>
      <c r="O293" s="355"/>
      <c r="P293" s="355"/>
      <c r="Q293" s="355"/>
      <c r="R293" s="355"/>
      <c r="S293" s="408"/>
      <c r="T293" s="355"/>
      <c r="U293" s="355"/>
      <c r="V293" s="355"/>
      <c r="W293" s="355"/>
      <c r="X293" s="355"/>
      <c r="Y293" s="355"/>
      <c r="Z293" s="402"/>
      <c r="AA293" s="402"/>
      <c r="AB293" s="402"/>
      <c r="AC293" s="402"/>
      <c r="AD293" s="510">
        <v>44605</v>
      </c>
      <c r="AE293" s="451"/>
      <c r="AF293" s="452"/>
    </row>
    <row r="294" spans="1:32" s="453" customFormat="1" x14ac:dyDescent="0.2">
      <c r="A294" s="396"/>
      <c r="B294" s="396"/>
      <c r="C294" s="408"/>
      <c r="D294" s="408"/>
      <c r="E294" s="355"/>
      <c r="F294" s="355"/>
      <c r="G294" s="355"/>
      <c r="H294" s="355"/>
      <c r="I294" s="355"/>
      <c r="J294" s="355"/>
      <c r="K294" s="355"/>
      <c r="L294" s="355"/>
      <c r="M294" s="355"/>
      <c r="N294" s="355"/>
      <c r="O294" s="355"/>
      <c r="P294" s="355"/>
      <c r="Q294" s="355"/>
      <c r="R294" s="355"/>
      <c r="S294" s="408"/>
      <c r="T294" s="355"/>
      <c r="U294" s="355"/>
      <c r="V294" s="355"/>
      <c r="W294" s="355"/>
      <c r="X294" s="355"/>
      <c r="Y294" s="355"/>
      <c r="Z294" s="402"/>
      <c r="AA294" s="402"/>
      <c r="AB294" s="402"/>
      <c r="AC294" s="402"/>
      <c r="AD294" s="510">
        <v>44606</v>
      </c>
      <c r="AE294" s="451"/>
      <c r="AF294" s="452"/>
    </row>
    <row r="295" spans="1:32" s="453" customFormat="1" x14ac:dyDescent="0.2">
      <c r="A295" s="396"/>
      <c r="B295" s="396"/>
      <c r="C295" s="408"/>
      <c r="D295" s="408"/>
      <c r="E295" s="355"/>
      <c r="F295" s="355"/>
      <c r="G295" s="355"/>
      <c r="H295" s="355"/>
      <c r="I295" s="355"/>
      <c r="J295" s="355"/>
      <c r="K295" s="355"/>
      <c r="L295" s="355"/>
      <c r="M295" s="355"/>
      <c r="N295" s="355"/>
      <c r="O295" s="355"/>
      <c r="P295" s="355"/>
      <c r="Q295" s="355"/>
      <c r="R295" s="355"/>
      <c r="S295" s="408"/>
      <c r="T295" s="355"/>
      <c r="U295" s="355"/>
      <c r="V295" s="355"/>
      <c r="W295" s="355"/>
      <c r="X295" s="355"/>
      <c r="Y295" s="355"/>
      <c r="Z295" s="402"/>
      <c r="AA295" s="402"/>
      <c r="AB295" s="402"/>
      <c r="AC295" s="402"/>
      <c r="AD295" s="510">
        <v>44607</v>
      </c>
      <c r="AE295" s="451"/>
      <c r="AF295" s="452"/>
    </row>
    <row r="296" spans="1:32" s="453" customFormat="1" x14ac:dyDescent="0.2">
      <c r="A296" s="396"/>
      <c r="B296" s="396"/>
      <c r="C296" s="408"/>
      <c r="D296" s="408"/>
      <c r="E296" s="355"/>
      <c r="F296" s="355"/>
      <c r="G296" s="355"/>
      <c r="H296" s="355"/>
      <c r="I296" s="355"/>
      <c r="J296" s="355"/>
      <c r="K296" s="355"/>
      <c r="L296" s="355"/>
      <c r="M296" s="355"/>
      <c r="N296" s="355"/>
      <c r="O296" s="355"/>
      <c r="P296" s="355"/>
      <c r="Q296" s="355"/>
      <c r="R296" s="355"/>
      <c r="S296" s="408"/>
      <c r="T296" s="355"/>
      <c r="U296" s="355"/>
      <c r="V296" s="355"/>
      <c r="W296" s="355"/>
      <c r="X296" s="355"/>
      <c r="Y296" s="355"/>
      <c r="Z296" s="402"/>
      <c r="AA296" s="402"/>
      <c r="AB296" s="402"/>
      <c r="AC296" s="402"/>
      <c r="AD296" s="510">
        <v>44608</v>
      </c>
      <c r="AE296" s="451"/>
      <c r="AF296" s="452"/>
    </row>
    <row r="297" spans="1:32" s="453" customFormat="1" x14ac:dyDescent="0.2">
      <c r="A297" s="396"/>
      <c r="B297" s="396"/>
      <c r="C297" s="408"/>
      <c r="D297" s="408"/>
      <c r="E297" s="355"/>
      <c r="F297" s="355"/>
      <c r="G297" s="355"/>
      <c r="H297" s="355"/>
      <c r="I297" s="355"/>
      <c r="J297" s="355"/>
      <c r="K297" s="355"/>
      <c r="L297" s="355"/>
      <c r="M297" s="355"/>
      <c r="N297" s="355"/>
      <c r="O297" s="355"/>
      <c r="P297" s="355"/>
      <c r="Q297" s="355"/>
      <c r="R297" s="355"/>
      <c r="S297" s="408"/>
      <c r="T297" s="355"/>
      <c r="U297" s="355"/>
      <c r="V297" s="355"/>
      <c r="W297" s="355"/>
      <c r="X297" s="355"/>
      <c r="Y297" s="355"/>
      <c r="Z297" s="402"/>
      <c r="AA297" s="402"/>
      <c r="AB297" s="402"/>
      <c r="AC297" s="402"/>
      <c r="AD297" s="510">
        <v>44609</v>
      </c>
      <c r="AE297" s="451"/>
      <c r="AF297" s="452"/>
    </row>
    <row r="298" spans="1:32" s="453" customFormat="1" x14ac:dyDescent="0.2">
      <c r="A298" s="396"/>
      <c r="B298" s="396"/>
      <c r="C298" s="408"/>
      <c r="D298" s="408"/>
      <c r="E298" s="355"/>
      <c r="F298" s="355"/>
      <c r="G298" s="355"/>
      <c r="H298" s="355"/>
      <c r="I298" s="355"/>
      <c r="J298" s="355"/>
      <c r="K298" s="355"/>
      <c r="L298" s="355"/>
      <c r="M298" s="355"/>
      <c r="N298" s="355"/>
      <c r="O298" s="355"/>
      <c r="P298" s="355"/>
      <c r="Q298" s="355"/>
      <c r="R298" s="355"/>
      <c r="S298" s="408"/>
      <c r="T298" s="355"/>
      <c r="U298" s="355"/>
      <c r="V298" s="355"/>
      <c r="W298" s="355"/>
      <c r="X298" s="355"/>
      <c r="Y298" s="355"/>
      <c r="Z298" s="402"/>
      <c r="AA298" s="402"/>
      <c r="AB298" s="402"/>
      <c r="AC298" s="402"/>
      <c r="AD298" s="510">
        <v>44610</v>
      </c>
      <c r="AE298" s="451"/>
      <c r="AF298" s="452"/>
    </row>
    <row r="299" spans="1:32" s="453" customFormat="1" x14ac:dyDescent="0.2">
      <c r="A299" s="396"/>
      <c r="B299" s="396"/>
      <c r="C299" s="408"/>
      <c r="D299" s="408"/>
      <c r="E299" s="355"/>
      <c r="F299" s="355"/>
      <c r="G299" s="355"/>
      <c r="H299" s="355"/>
      <c r="I299" s="355"/>
      <c r="J299" s="355"/>
      <c r="K299" s="355"/>
      <c r="L299" s="355"/>
      <c r="M299" s="355"/>
      <c r="N299" s="355"/>
      <c r="O299" s="355"/>
      <c r="P299" s="355"/>
      <c r="Q299" s="355"/>
      <c r="R299" s="355"/>
      <c r="S299" s="408"/>
      <c r="T299" s="355"/>
      <c r="U299" s="355"/>
      <c r="V299" s="355"/>
      <c r="W299" s="355"/>
      <c r="X299" s="355"/>
      <c r="Y299" s="355"/>
      <c r="Z299" s="402"/>
      <c r="AA299" s="402"/>
      <c r="AB299" s="402"/>
      <c r="AC299" s="402"/>
      <c r="AD299" s="510">
        <v>44611</v>
      </c>
      <c r="AE299" s="451"/>
      <c r="AF299" s="452"/>
    </row>
    <row r="300" spans="1:32" s="453" customFormat="1" x14ac:dyDescent="0.2">
      <c r="A300" s="396"/>
      <c r="B300" s="396"/>
      <c r="C300" s="408"/>
      <c r="D300" s="408"/>
      <c r="E300" s="355"/>
      <c r="F300" s="355"/>
      <c r="G300" s="355"/>
      <c r="H300" s="355"/>
      <c r="I300" s="355"/>
      <c r="J300" s="355"/>
      <c r="K300" s="355"/>
      <c r="L300" s="355"/>
      <c r="M300" s="355"/>
      <c r="N300" s="355"/>
      <c r="O300" s="355"/>
      <c r="P300" s="355"/>
      <c r="Q300" s="355"/>
      <c r="R300" s="355"/>
      <c r="S300" s="408"/>
      <c r="T300" s="355"/>
      <c r="U300" s="355"/>
      <c r="V300" s="355"/>
      <c r="W300" s="355"/>
      <c r="X300" s="355"/>
      <c r="Y300" s="355"/>
      <c r="Z300" s="402"/>
      <c r="AA300" s="402"/>
      <c r="AB300" s="402"/>
      <c r="AC300" s="402"/>
      <c r="AD300" s="510">
        <v>44612</v>
      </c>
      <c r="AE300" s="451"/>
      <c r="AF300" s="452"/>
    </row>
    <row r="301" spans="1:32" s="453" customFormat="1" x14ac:dyDescent="0.2">
      <c r="A301" s="396"/>
      <c r="B301" s="396"/>
      <c r="C301" s="408"/>
      <c r="D301" s="408"/>
      <c r="E301" s="355"/>
      <c r="F301" s="355"/>
      <c r="G301" s="355"/>
      <c r="H301" s="355"/>
      <c r="I301" s="355"/>
      <c r="J301" s="355"/>
      <c r="K301" s="355"/>
      <c r="L301" s="355"/>
      <c r="M301" s="355"/>
      <c r="N301" s="355"/>
      <c r="O301" s="355"/>
      <c r="P301" s="355"/>
      <c r="Q301" s="355"/>
      <c r="R301" s="355"/>
      <c r="S301" s="408"/>
      <c r="T301" s="355"/>
      <c r="U301" s="355"/>
      <c r="V301" s="355"/>
      <c r="W301" s="355"/>
      <c r="X301" s="355"/>
      <c r="Y301" s="355"/>
      <c r="Z301" s="402"/>
      <c r="AA301" s="402"/>
      <c r="AB301" s="402"/>
      <c r="AC301" s="402"/>
      <c r="AD301" s="510">
        <v>44613</v>
      </c>
      <c r="AE301" s="451"/>
      <c r="AF301" s="452"/>
    </row>
    <row r="302" spans="1:32" s="453" customFormat="1" x14ac:dyDescent="0.2">
      <c r="A302" s="396"/>
      <c r="B302" s="396"/>
      <c r="C302" s="408"/>
      <c r="D302" s="408"/>
      <c r="E302" s="355"/>
      <c r="F302" s="355"/>
      <c r="G302" s="355"/>
      <c r="H302" s="355"/>
      <c r="I302" s="355"/>
      <c r="J302" s="355"/>
      <c r="K302" s="355"/>
      <c r="L302" s="355"/>
      <c r="M302" s="355"/>
      <c r="N302" s="355"/>
      <c r="O302" s="355"/>
      <c r="P302" s="355"/>
      <c r="Q302" s="355"/>
      <c r="R302" s="355"/>
      <c r="S302" s="408"/>
      <c r="T302" s="355"/>
      <c r="U302" s="355"/>
      <c r="V302" s="355"/>
      <c r="W302" s="355"/>
      <c r="X302" s="355"/>
      <c r="Y302" s="355"/>
      <c r="Z302" s="402"/>
      <c r="AA302" s="402"/>
      <c r="AB302" s="402"/>
      <c r="AC302" s="402"/>
      <c r="AD302" s="510">
        <v>44614</v>
      </c>
      <c r="AE302" s="451"/>
      <c r="AF302" s="452"/>
    </row>
    <row r="303" spans="1:32" s="453" customFormat="1" x14ac:dyDescent="0.2">
      <c r="A303" s="396"/>
      <c r="B303" s="396"/>
      <c r="C303" s="408"/>
      <c r="D303" s="408"/>
      <c r="E303" s="355"/>
      <c r="F303" s="355"/>
      <c r="G303" s="355"/>
      <c r="H303" s="355"/>
      <c r="I303" s="355"/>
      <c r="J303" s="355"/>
      <c r="K303" s="355"/>
      <c r="L303" s="355"/>
      <c r="M303" s="355"/>
      <c r="N303" s="355"/>
      <c r="O303" s="355"/>
      <c r="P303" s="355"/>
      <c r="Q303" s="355"/>
      <c r="R303" s="355"/>
      <c r="S303" s="408"/>
      <c r="T303" s="355"/>
      <c r="U303" s="355"/>
      <c r="V303" s="355"/>
      <c r="W303" s="355"/>
      <c r="X303" s="355"/>
      <c r="Y303" s="355"/>
      <c r="Z303" s="402"/>
      <c r="AA303" s="402"/>
      <c r="AB303" s="402"/>
      <c r="AC303" s="402"/>
      <c r="AD303" s="510">
        <v>44615</v>
      </c>
      <c r="AE303" s="451"/>
      <c r="AF303" s="452"/>
    </row>
    <row r="304" spans="1:32" s="453" customFormat="1" x14ac:dyDescent="0.2">
      <c r="A304" s="396"/>
      <c r="B304" s="396"/>
      <c r="C304" s="408"/>
      <c r="D304" s="408"/>
      <c r="E304" s="355"/>
      <c r="F304" s="355"/>
      <c r="G304" s="355"/>
      <c r="H304" s="355"/>
      <c r="I304" s="355"/>
      <c r="J304" s="355"/>
      <c r="K304" s="355"/>
      <c r="L304" s="355"/>
      <c r="M304" s="355"/>
      <c r="N304" s="355"/>
      <c r="O304" s="355"/>
      <c r="P304" s="355"/>
      <c r="Q304" s="355"/>
      <c r="R304" s="355"/>
      <c r="S304" s="408"/>
      <c r="T304" s="355"/>
      <c r="U304" s="355"/>
      <c r="V304" s="355"/>
      <c r="W304" s="355"/>
      <c r="X304" s="355"/>
      <c r="Y304" s="355"/>
      <c r="Z304" s="402"/>
      <c r="AA304" s="402"/>
      <c r="AB304" s="402"/>
      <c r="AC304" s="402"/>
      <c r="AD304" s="510">
        <v>44616</v>
      </c>
      <c r="AE304" s="451"/>
      <c r="AF304" s="452"/>
    </row>
    <row r="305" spans="1:32" s="453" customFormat="1" x14ac:dyDescent="0.2">
      <c r="A305" s="396"/>
      <c r="B305" s="396"/>
      <c r="C305" s="408"/>
      <c r="D305" s="408"/>
      <c r="E305" s="355"/>
      <c r="F305" s="355"/>
      <c r="G305" s="355"/>
      <c r="H305" s="355"/>
      <c r="I305" s="355"/>
      <c r="J305" s="355"/>
      <c r="K305" s="355"/>
      <c r="L305" s="355"/>
      <c r="M305" s="355"/>
      <c r="N305" s="355"/>
      <c r="O305" s="355"/>
      <c r="P305" s="355"/>
      <c r="Q305" s="355"/>
      <c r="R305" s="355"/>
      <c r="S305" s="408"/>
      <c r="T305" s="355"/>
      <c r="U305" s="355"/>
      <c r="V305" s="355"/>
      <c r="W305" s="355"/>
      <c r="X305" s="355"/>
      <c r="Y305" s="355"/>
      <c r="Z305" s="402"/>
      <c r="AA305" s="402"/>
      <c r="AB305" s="402"/>
      <c r="AC305" s="402"/>
      <c r="AD305" s="510">
        <v>44617</v>
      </c>
      <c r="AE305" s="451"/>
      <c r="AF305" s="452"/>
    </row>
    <row r="306" spans="1:32" s="453" customFormat="1" x14ac:dyDescent="0.2">
      <c r="A306" s="396"/>
      <c r="B306" s="396"/>
      <c r="C306" s="408"/>
      <c r="D306" s="408"/>
      <c r="E306" s="355"/>
      <c r="F306" s="355"/>
      <c r="G306" s="355"/>
      <c r="H306" s="355"/>
      <c r="I306" s="355"/>
      <c r="J306" s="355"/>
      <c r="K306" s="355"/>
      <c r="L306" s="355"/>
      <c r="M306" s="355"/>
      <c r="N306" s="355"/>
      <c r="O306" s="355"/>
      <c r="P306" s="355"/>
      <c r="Q306" s="355"/>
      <c r="R306" s="355"/>
      <c r="S306" s="408"/>
      <c r="T306" s="355"/>
      <c r="U306" s="355"/>
      <c r="V306" s="355"/>
      <c r="W306" s="355"/>
      <c r="X306" s="355"/>
      <c r="Y306" s="355"/>
      <c r="Z306" s="402"/>
      <c r="AA306" s="402"/>
      <c r="AB306" s="402"/>
      <c r="AC306" s="402"/>
      <c r="AD306" s="510">
        <v>44618</v>
      </c>
      <c r="AE306" s="451"/>
      <c r="AF306" s="452"/>
    </row>
    <row r="307" spans="1:32" s="453" customFormat="1" x14ac:dyDescent="0.2">
      <c r="A307" s="396"/>
      <c r="B307" s="396"/>
      <c r="C307" s="408"/>
      <c r="D307" s="408"/>
      <c r="E307" s="355"/>
      <c r="F307" s="355"/>
      <c r="G307" s="355"/>
      <c r="H307" s="355"/>
      <c r="I307" s="355"/>
      <c r="J307" s="355"/>
      <c r="K307" s="355"/>
      <c r="L307" s="355"/>
      <c r="M307" s="355"/>
      <c r="N307" s="355"/>
      <c r="O307" s="355"/>
      <c r="P307" s="355"/>
      <c r="Q307" s="355"/>
      <c r="R307" s="355"/>
      <c r="S307" s="408"/>
      <c r="T307" s="355"/>
      <c r="U307" s="355"/>
      <c r="V307" s="355"/>
      <c r="W307" s="355"/>
      <c r="X307" s="355"/>
      <c r="Y307" s="355"/>
      <c r="Z307" s="402"/>
      <c r="AA307" s="402"/>
      <c r="AB307" s="402"/>
      <c r="AC307" s="402"/>
      <c r="AD307" s="510">
        <v>44619</v>
      </c>
      <c r="AE307" s="451"/>
      <c r="AF307" s="452"/>
    </row>
    <row r="308" spans="1:32" s="453" customFormat="1" x14ac:dyDescent="0.2">
      <c r="A308" s="396"/>
      <c r="B308" s="396"/>
      <c r="C308" s="408"/>
      <c r="D308" s="408"/>
      <c r="E308" s="355"/>
      <c r="F308" s="355"/>
      <c r="G308" s="355"/>
      <c r="H308" s="355"/>
      <c r="I308" s="355"/>
      <c r="J308" s="355"/>
      <c r="K308" s="355"/>
      <c r="L308" s="355"/>
      <c r="M308" s="355"/>
      <c r="N308" s="355"/>
      <c r="O308" s="355"/>
      <c r="P308" s="355"/>
      <c r="Q308" s="355"/>
      <c r="R308" s="355"/>
      <c r="S308" s="408"/>
      <c r="T308" s="355"/>
      <c r="U308" s="355"/>
      <c r="V308" s="355"/>
      <c r="W308" s="355"/>
      <c r="X308" s="355"/>
      <c r="Y308" s="355"/>
      <c r="Z308" s="402"/>
      <c r="AA308" s="402"/>
      <c r="AB308" s="402"/>
      <c r="AC308" s="402"/>
      <c r="AD308" s="510">
        <v>44620</v>
      </c>
      <c r="AE308" s="451"/>
      <c r="AF308" s="452"/>
    </row>
    <row r="309" spans="1:32" s="453" customFormat="1" x14ac:dyDescent="0.2">
      <c r="A309" s="396"/>
      <c r="B309" s="396"/>
      <c r="C309" s="408"/>
      <c r="D309" s="408"/>
      <c r="E309" s="355"/>
      <c r="F309" s="355"/>
      <c r="G309" s="355"/>
      <c r="H309" s="355"/>
      <c r="I309" s="355"/>
      <c r="J309" s="355"/>
      <c r="K309" s="355"/>
      <c r="L309" s="355"/>
      <c r="M309" s="355"/>
      <c r="N309" s="355"/>
      <c r="O309" s="355"/>
      <c r="P309" s="355"/>
      <c r="Q309" s="355"/>
      <c r="R309" s="355"/>
      <c r="S309" s="408"/>
      <c r="T309" s="355"/>
      <c r="U309" s="355"/>
      <c r="V309" s="355"/>
      <c r="W309" s="355"/>
      <c r="X309" s="355"/>
      <c r="Y309" s="355"/>
      <c r="Z309" s="402"/>
      <c r="AA309" s="402"/>
      <c r="AB309" s="402"/>
      <c r="AC309" s="402"/>
      <c r="AD309" s="510">
        <v>44621</v>
      </c>
      <c r="AE309" s="451"/>
      <c r="AF309" s="452"/>
    </row>
    <row r="310" spans="1:32" s="453" customFormat="1" x14ac:dyDescent="0.2">
      <c r="A310" s="396"/>
      <c r="B310" s="396"/>
      <c r="C310" s="408"/>
      <c r="D310" s="408"/>
      <c r="E310" s="355"/>
      <c r="F310" s="355"/>
      <c r="G310" s="355"/>
      <c r="H310" s="355"/>
      <c r="I310" s="355"/>
      <c r="J310" s="355"/>
      <c r="K310" s="355"/>
      <c r="L310" s="355"/>
      <c r="M310" s="355"/>
      <c r="N310" s="355"/>
      <c r="O310" s="355"/>
      <c r="P310" s="355"/>
      <c r="Q310" s="355"/>
      <c r="R310" s="355"/>
      <c r="S310" s="408"/>
      <c r="T310" s="355"/>
      <c r="U310" s="355"/>
      <c r="V310" s="355"/>
      <c r="W310" s="355"/>
      <c r="X310" s="355"/>
      <c r="Y310" s="355"/>
      <c r="Z310" s="402"/>
      <c r="AA310" s="402"/>
      <c r="AB310" s="402"/>
      <c r="AC310" s="402"/>
      <c r="AD310" s="510">
        <v>44622</v>
      </c>
      <c r="AE310" s="451"/>
      <c r="AF310" s="452"/>
    </row>
    <row r="311" spans="1:32" s="453" customFormat="1" x14ac:dyDescent="0.2">
      <c r="A311" s="396"/>
      <c r="B311" s="396"/>
      <c r="C311" s="408"/>
      <c r="D311" s="408"/>
      <c r="E311" s="355"/>
      <c r="F311" s="355"/>
      <c r="G311" s="355"/>
      <c r="H311" s="355"/>
      <c r="I311" s="355"/>
      <c r="J311" s="355"/>
      <c r="K311" s="355"/>
      <c r="L311" s="355"/>
      <c r="M311" s="355"/>
      <c r="N311" s="355"/>
      <c r="O311" s="355"/>
      <c r="P311" s="355"/>
      <c r="Q311" s="355"/>
      <c r="R311" s="355"/>
      <c r="S311" s="408"/>
      <c r="T311" s="355"/>
      <c r="U311" s="355"/>
      <c r="V311" s="355"/>
      <c r="W311" s="355"/>
      <c r="X311" s="355"/>
      <c r="Y311" s="355"/>
      <c r="Z311" s="402"/>
      <c r="AA311" s="402"/>
      <c r="AB311" s="402"/>
      <c r="AC311" s="402"/>
      <c r="AD311" s="510">
        <v>44623</v>
      </c>
      <c r="AE311" s="451"/>
      <c r="AF311" s="452"/>
    </row>
    <row r="312" spans="1:32" s="453" customFormat="1" x14ac:dyDescent="0.2">
      <c r="A312" s="396"/>
      <c r="B312" s="396"/>
      <c r="C312" s="408"/>
      <c r="D312" s="408"/>
      <c r="E312" s="355"/>
      <c r="F312" s="355"/>
      <c r="G312" s="355"/>
      <c r="H312" s="355"/>
      <c r="I312" s="355"/>
      <c r="J312" s="355"/>
      <c r="K312" s="355"/>
      <c r="L312" s="355"/>
      <c r="M312" s="355"/>
      <c r="N312" s="355"/>
      <c r="O312" s="355"/>
      <c r="P312" s="355"/>
      <c r="Q312" s="355"/>
      <c r="R312" s="355"/>
      <c r="S312" s="408"/>
      <c r="T312" s="355"/>
      <c r="U312" s="355"/>
      <c r="V312" s="355"/>
      <c r="W312" s="355"/>
      <c r="X312" s="355"/>
      <c r="Y312" s="355"/>
      <c r="Z312" s="402"/>
      <c r="AA312" s="402"/>
      <c r="AB312" s="402"/>
      <c r="AC312" s="402"/>
      <c r="AD312" s="510">
        <v>44624</v>
      </c>
      <c r="AE312" s="451"/>
      <c r="AF312" s="452"/>
    </row>
    <row r="313" spans="1:32" s="453" customFormat="1" x14ac:dyDescent="0.2">
      <c r="A313" s="396"/>
      <c r="B313" s="396"/>
      <c r="C313" s="408"/>
      <c r="D313" s="408"/>
      <c r="E313" s="355"/>
      <c r="F313" s="355"/>
      <c r="G313" s="355"/>
      <c r="H313" s="355"/>
      <c r="I313" s="355"/>
      <c r="J313" s="355"/>
      <c r="K313" s="355"/>
      <c r="L313" s="355"/>
      <c r="M313" s="355"/>
      <c r="N313" s="355"/>
      <c r="O313" s="355"/>
      <c r="P313" s="355"/>
      <c r="Q313" s="355"/>
      <c r="R313" s="355"/>
      <c r="S313" s="408"/>
      <c r="T313" s="355"/>
      <c r="U313" s="355"/>
      <c r="V313" s="355"/>
      <c r="W313" s="355"/>
      <c r="X313" s="355"/>
      <c r="Y313" s="355"/>
      <c r="Z313" s="402"/>
      <c r="AA313" s="402"/>
      <c r="AB313" s="402"/>
      <c r="AC313" s="402"/>
      <c r="AD313" s="510">
        <v>44625</v>
      </c>
      <c r="AE313" s="451"/>
      <c r="AF313" s="452"/>
    </row>
    <row r="314" spans="1:32" s="453" customFormat="1" x14ac:dyDescent="0.2">
      <c r="A314" s="396"/>
      <c r="B314" s="396"/>
      <c r="C314" s="408"/>
      <c r="D314" s="408"/>
      <c r="E314" s="355"/>
      <c r="F314" s="355"/>
      <c r="G314" s="355"/>
      <c r="H314" s="355"/>
      <c r="I314" s="355"/>
      <c r="J314" s="355"/>
      <c r="K314" s="355"/>
      <c r="L314" s="355"/>
      <c r="M314" s="355"/>
      <c r="N314" s="355"/>
      <c r="O314" s="355"/>
      <c r="P314" s="355"/>
      <c r="Q314" s="355"/>
      <c r="R314" s="355"/>
      <c r="S314" s="408"/>
      <c r="T314" s="355"/>
      <c r="U314" s="355"/>
      <c r="V314" s="355"/>
      <c r="W314" s="355"/>
      <c r="X314" s="355"/>
      <c r="Y314" s="355"/>
      <c r="Z314" s="402"/>
      <c r="AA314" s="402"/>
      <c r="AB314" s="402"/>
      <c r="AC314" s="402"/>
      <c r="AD314" s="510">
        <v>44626</v>
      </c>
      <c r="AE314" s="451"/>
      <c r="AF314" s="452"/>
    </row>
    <row r="315" spans="1:32" s="453" customFormat="1" x14ac:dyDescent="0.2">
      <c r="A315" s="396"/>
      <c r="B315" s="396"/>
      <c r="C315" s="408"/>
      <c r="D315" s="408"/>
      <c r="E315" s="355"/>
      <c r="F315" s="355"/>
      <c r="G315" s="355"/>
      <c r="H315" s="355"/>
      <c r="I315" s="355"/>
      <c r="J315" s="355"/>
      <c r="K315" s="355"/>
      <c r="L315" s="355"/>
      <c r="M315" s="355"/>
      <c r="N315" s="355"/>
      <c r="O315" s="355"/>
      <c r="P315" s="355"/>
      <c r="Q315" s="355"/>
      <c r="R315" s="355"/>
      <c r="S315" s="408"/>
      <c r="T315" s="355"/>
      <c r="U315" s="355"/>
      <c r="V315" s="355"/>
      <c r="W315" s="355"/>
      <c r="X315" s="355"/>
      <c r="Y315" s="355"/>
      <c r="Z315" s="402"/>
      <c r="AA315" s="402"/>
      <c r="AB315" s="402"/>
      <c r="AC315" s="402"/>
      <c r="AD315" s="510">
        <v>44627</v>
      </c>
      <c r="AE315" s="451"/>
      <c r="AF315" s="452"/>
    </row>
    <row r="316" spans="1:32" s="453" customFormat="1" x14ac:dyDescent="0.2">
      <c r="A316" s="396"/>
      <c r="B316" s="396"/>
      <c r="C316" s="408"/>
      <c r="D316" s="408"/>
      <c r="E316" s="355"/>
      <c r="F316" s="355"/>
      <c r="G316" s="355"/>
      <c r="H316" s="355"/>
      <c r="I316" s="355"/>
      <c r="J316" s="355"/>
      <c r="K316" s="355"/>
      <c r="L316" s="355"/>
      <c r="M316" s="355"/>
      <c r="N316" s="355"/>
      <c r="O316" s="355"/>
      <c r="P316" s="355"/>
      <c r="Q316" s="355"/>
      <c r="R316" s="355"/>
      <c r="S316" s="408"/>
      <c r="T316" s="355"/>
      <c r="U316" s="355"/>
      <c r="V316" s="355"/>
      <c r="W316" s="355"/>
      <c r="X316" s="355"/>
      <c r="Y316" s="355"/>
      <c r="Z316" s="402"/>
      <c r="AA316" s="402"/>
      <c r="AB316" s="402"/>
      <c r="AC316" s="402"/>
      <c r="AD316" s="510">
        <v>44628</v>
      </c>
      <c r="AE316" s="451"/>
      <c r="AF316" s="452"/>
    </row>
    <row r="317" spans="1:32" s="453" customFormat="1" x14ac:dyDescent="0.2">
      <c r="A317" s="396"/>
      <c r="B317" s="396"/>
      <c r="C317" s="408"/>
      <c r="D317" s="408"/>
      <c r="E317" s="355"/>
      <c r="F317" s="355"/>
      <c r="G317" s="355"/>
      <c r="H317" s="355"/>
      <c r="I317" s="355"/>
      <c r="J317" s="355"/>
      <c r="K317" s="355"/>
      <c r="L317" s="355"/>
      <c r="M317" s="355"/>
      <c r="N317" s="355"/>
      <c r="O317" s="355"/>
      <c r="P317" s="355"/>
      <c r="Q317" s="355"/>
      <c r="R317" s="355"/>
      <c r="S317" s="408"/>
      <c r="T317" s="355"/>
      <c r="U317" s="355"/>
      <c r="V317" s="355"/>
      <c r="W317" s="355"/>
      <c r="X317" s="355"/>
      <c r="Y317" s="355"/>
      <c r="Z317" s="402"/>
      <c r="AA317" s="402"/>
      <c r="AB317" s="402"/>
      <c r="AC317" s="402"/>
      <c r="AD317" s="510">
        <v>44629</v>
      </c>
      <c r="AE317" s="451"/>
      <c r="AF317" s="452"/>
    </row>
    <row r="318" spans="1:32" s="453" customFormat="1" x14ac:dyDescent="0.2">
      <c r="A318" s="396"/>
      <c r="B318" s="396"/>
      <c r="C318" s="408"/>
      <c r="D318" s="408"/>
      <c r="E318" s="355"/>
      <c r="F318" s="355"/>
      <c r="G318" s="355"/>
      <c r="H318" s="355"/>
      <c r="I318" s="355"/>
      <c r="J318" s="355"/>
      <c r="K318" s="355"/>
      <c r="L318" s="355"/>
      <c r="M318" s="355"/>
      <c r="N318" s="355"/>
      <c r="O318" s="355"/>
      <c r="P318" s="355"/>
      <c r="Q318" s="355"/>
      <c r="R318" s="355"/>
      <c r="S318" s="408"/>
      <c r="T318" s="355"/>
      <c r="U318" s="355"/>
      <c r="V318" s="355"/>
      <c r="W318" s="355"/>
      <c r="X318" s="355"/>
      <c r="Y318" s="355"/>
      <c r="Z318" s="402"/>
      <c r="AA318" s="402"/>
      <c r="AB318" s="402"/>
      <c r="AC318" s="402"/>
      <c r="AD318" s="510">
        <v>44630</v>
      </c>
      <c r="AE318" s="451"/>
      <c r="AF318" s="452"/>
    </row>
    <row r="319" spans="1:32" s="453" customFormat="1" x14ac:dyDescent="0.2">
      <c r="A319" s="396"/>
      <c r="B319" s="396"/>
      <c r="C319" s="408"/>
      <c r="D319" s="408"/>
      <c r="E319" s="355"/>
      <c r="F319" s="355"/>
      <c r="G319" s="355"/>
      <c r="H319" s="355"/>
      <c r="I319" s="355"/>
      <c r="J319" s="355"/>
      <c r="K319" s="355"/>
      <c r="L319" s="355"/>
      <c r="M319" s="355"/>
      <c r="N319" s="355"/>
      <c r="O319" s="355"/>
      <c r="P319" s="355"/>
      <c r="Q319" s="355"/>
      <c r="R319" s="355"/>
      <c r="S319" s="408"/>
      <c r="T319" s="355"/>
      <c r="U319" s="355"/>
      <c r="V319" s="355"/>
      <c r="W319" s="355"/>
      <c r="X319" s="355"/>
      <c r="Y319" s="355"/>
      <c r="Z319" s="402"/>
      <c r="AA319" s="402"/>
      <c r="AB319" s="402"/>
      <c r="AC319" s="402"/>
      <c r="AD319" s="510">
        <v>44631</v>
      </c>
      <c r="AE319" s="451"/>
      <c r="AF319" s="452"/>
    </row>
    <row r="320" spans="1:32" s="453" customFormat="1" x14ac:dyDescent="0.2">
      <c r="A320" s="396"/>
      <c r="B320" s="396"/>
      <c r="C320" s="408"/>
      <c r="D320" s="408"/>
      <c r="E320" s="355"/>
      <c r="F320" s="355"/>
      <c r="G320" s="355"/>
      <c r="H320" s="355"/>
      <c r="I320" s="355"/>
      <c r="J320" s="355"/>
      <c r="K320" s="355"/>
      <c r="L320" s="355"/>
      <c r="M320" s="355"/>
      <c r="N320" s="355"/>
      <c r="O320" s="355"/>
      <c r="P320" s="355"/>
      <c r="Q320" s="355"/>
      <c r="R320" s="355"/>
      <c r="S320" s="408"/>
      <c r="T320" s="355"/>
      <c r="U320" s="355"/>
      <c r="V320" s="355"/>
      <c r="W320" s="355"/>
      <c r="X320" s="355"/>
      <c r="Y320" s="355"/>
      <c r="Z320" s="402"/>
      <c r="AA320" s="402"/>
      <c r="AB320" s="402"/>
      <c r="AC320" s="402"/>
      <c r="AD320" s="510">
        <v>44632</v>
      </c>
      <c r="AE320" s="451"/>
      <c r="AF320" s="452"/>
    </row>
    <row r="321" spans="1:32" s="453" customFormat="1" x14ac:dyDescent="0.2">
      <c r="A321" s="396"/>
      <c r="B321" s="396"/>
      <c r="C321" s="408"/>
      <c r="D321" s="408"/>
      <c r="E321" s="355"/>
      <c r="F321" s="355"/>
      <c r="G321" s="355"/>
      <c r="H321" s="355"/>
      <c r="I321" s="355"/>
      <c r="J321" s="355"/>
      <c r="K321" s="355"/>
      <c r="L321" s="355"/>
      <c r="M321" s="355"/>
      <c r="N321" s="355"/>
      <c r="O321" s="355"/>
      <c r="P321" s="355"/>
      <c r="Q321" s="355"/>
      <c r="R321" s="355"/>
      <c r="S321" s="408"/>
      <c r="T321" s="355"/>
      <c r="U321" s="355"/>
      <c r="V321" s="355"/>
      <c r="W321" s="355"/>
      <c r="X321" s="355"/>
      <c r="Y321" s="355"/>
      <c r="Z321" s="402"/>
      <c r="AA321" s="402"/>
      <c r="AB321" s="402"/>
      <c r="AC321" s="402"/>
      <c r="AD321" s="510">
        <v>44633</v>
      </c>
      <c r="AE321" s="451"/>
      <c r="AF321" s="452"/>
    </row>
    <row r="322" spans="1:32" s="453" customFormat="1" x14ac:dyDescent="0.2">
      <c r="A322" s="396"/>
      <c r="B322" s="396"/>
      <c r="C322" s="408"/>
      <c r="D322" s="408"/>
      <c r="E322" s="355"/>
      <c r="F322" s="355"/>
      <c r="G322" s="355"/>
      <c r="H322" s="355"/>
      <c r="I322" s="355"/>
      <c r="J322" s="355"/>
      <c r="K322" s="355"/>
      <c r="L322" s="355"/>
      <c r="M322" s="355"/>
      <c r="N322" s="355"/>
      <c r="O322" s="355"/>
      <c r="P322" s="355"/>
      <c r="Q322" s="355"/>
      <c r="R322" s="355"/>
      <c r="S322" s="408"/>
      <c r="T322" s="355"/>
      <c r="U322" s="355"/>
      <c r="V322" s="355"/>
      <c r="W322" s="355"/>
      <c r="X322" s="355"/>
      <c r="Y322" s="355"/>
      <c r="Z322" s="402"/>
      <c r="AA322" s="402"/>
      <c r="AB322" s="402"/>
      <c r="AC322" s="402"/>
      <c r="AD322" s="510">
        <v>44634</v>
      </c>
      <c r="AE322" s="451"/>
      <c r="AF322" s="452"/>
    </row>
    <row r="323" spans="1:32" s="453" customFormat="1" x14ac:dyDescent="0.2">
      <c r="A323" s="396"/>
      <c r="B323" s="396"/>
      <c r="C323" s="408"/>
      <c r="D323" s="408"/>
      <c r="E323" s="355"/>
      <c r="F323" s="355"/>
      <c r="G323" s="355"/>
      <c r="H323" s="355"/>
      <c r="I323" s="355"/>
      <c r="J323" s="355"/>
      <c r="K323" s="355"/>
      <c r="L323" s="355"/>
      <c r="M323" s="355"/>
      <c r="N323" s="355"/>
      <c r="O323" s="355"/>
      <c r="P323" s="355"/>
      <c r="Q323" s="355"/>
      <c r="R323" s="355"/>
      <c r="S323" s="408"/>
      <c r="T323" s="355"/>
      <c r="U323" s="355"/>
      <c r="V323" s="355"/>
      <c r="W323" s="355"/>
      <c r="X323" s="355"/>
      <c r="Y323" s="355"/>
      <c r="Z323" s="402"/>
      <c r="AA323" s="402"/>
      <c r="AB323" s="402"/>
      <c r="AC323" s="402"/>
      <c r="AD323" s="510">
        <v>44635</v>
      </c>
      <c r="AE323" s="451"/>
      <c r="AF323" s="452"/>
    </row>
    <row r="324" spans="1:32" s="453" customFormat="1" x14ac:dyDescent="0.2">
      <c r="A324" s="396"/>
      <c r="B324" s="396"/>
      <c r="C324" s="408"/>
      <c r="D324" s="408"/>
      <c r="E324" s="355"/>
      <c r="F324" s="355"/>
      <c r="G324" s="355"/>
      <c r="H324" s="355"/>
      <c r="I324" s="355"/>
      <c r="J324" s="355"/>
      <c r="K324" s="355"/>
      <c r="L324" s="355"/>
      <c r="M324" s="355"/>
      <c r="N324" s="355"/>
      <c r="O324" s="355"/>
      <c r="P324" s="355"/>
      <c r="Q324" s="355"/>
      <c r="R324" s="355"/>
      <c r="S324" s="408"/>
      <c r="T324" s="355"/>
      <c r="U324" s="355"/>
      <c r="V324" s="355"/>
      <c r="W324" s="355"/>
      <c r="X324" s="355"/>
      <c r="Y324" s="355"/>
      <c r="Z324" s="402"/>
      <c r="AA324" s="402"/>
      <c r="AB324" s="402"/>
      <c r="AC324" s="402"/>
      <c r="AD324" s="510">
        <v>44636</v>
      </c>
      <c r="AE324" s="451"/>
      <c r="AF324" s="452"/>
    </row>
    <row r="325" spans="1:32" s="453" customFormat="1" x14ac:dyDescent="0.2">
      <c r="A325" s="396"/>
      <c r="B325" s="396"/>
      <c r="C325" s="408"/>
      <c r="D325" s="408"/>
      <c r="E325" s="355"/>
      <c r="F325" s="355"/>
      <c r="G325" s="355"/>
      <c r="H325" s="355"/>
      <c r="I325" s="355"/>
      <c r="J325" s="355"/>
      <c r="K325" s="355"/>
      <c r="L325" s="355"/>
      <c r="M325" s="355"/>
      <c r="N325" s="355"/>
      <c r="O325" s="355"/>
      <c r="P325" s="355"/>
      <c r="Q325" s="355"/>
      <c r="R325" s="355"/>
      <c r="S325" s="408"/>
      <c r="T325" s="355"/>
      <c r="U325" s="355"/>
      <c r="V325" s="355"/>
      <c r="W325" s="355"/>
      <c r="X325" s="355"/>
      <c r="Y325" s="355"/>
      <c r="Z325" s="402"/>
      <c r="AA325" s="402"/>
      <c r="AB325" s="402"/>
      <c r="AC325" s="402"/>
      <c r="AD325" s="510">
        <v>44637</v>
      </c>
      <c r="AE325" s="451"/>
      <c r="AF325" s="452"/>
    </row>
    <row r="326" spans="1:32" s="453" customFormat="1" x14ac:dyDescent="0.2">
      <c r="A326" s="396"/>
      <c r="B326" s="396"/>
      <c r="C326" s="408"/>
      <c r="D326" s="408"/>
      <c r="E326" s="355"/>
      <c r="F326" s="355"/>
      <c r="G326" s="355"/>
      <c r="H326" s="355"/>
      <c r="I326" s="355"/>
      <c r="J326" s="355"/>
      <c r="K326" s="355"/>
      <c r="L326" s="355"/>
      <c r="M326" s="355"/>
      <c r="N326" s="355"/>
      <c r="O326" s="355"/>
      <c r="P326" s="355"/>
      <c r="Q326" s="355"/>
      <c r="R326" s="355"/>
      <c r="S326" s="408"/>
      <c r="T326" s="355"/>
      <c r="U326" s="355"/>
      <c r="V326" s="355"/>
      <c r="W326" s="355"/>
      <c r="X326" s="355"/>
      <c r="Y326" s="355"/>
      <c r="Z326" s="402"/>
      <c r="AA326" s="402"/>
      <c r="AB326" s="402"/>
      <c r="AC326" s="402"/>
      <c r="AD326" s="510">
        <v>44638</v>
      </c>
      <c r="AE326" s="451"/>
      <c r="AF326" s="452"/>
    </row>
    <row r="327" spans="1:32" s="453" customFormat="1" x14ac:dyDescent="0.2">
      <c r="A327" s="396"/>
      <c r="B327" s="396"/>
      <c r="C327" s="408"/>
      <c r="D327" s="408"/>
      <c r="E327" s="355"/>
      <c r="F327" s="355"/>
      <c r="G327" s="355"/>
      <c r="H327" s="355"/>
      <c r="I327" s="355"/>
      <c r="J327" s="355"/>
      <c r="K327" s="355"/>
      <c r="L327" s="355"/>
      <c r="M327" s="355"/>
      <c r="N327" s="355"/>
      <c r="O327" s="355"/>
      <c r="P327" s="355"/>
      <c r="Q327" s="355"/>
      <c r="R327" s="355"/>
      <c r="S327" s="408"/>
      <c r="T327" s="355"/>
      <c r="U327" s="355"/>
      <c r="V327" s="355"/>
      <c r="W327" s="355"/>
      <c r="X327" s="355"/>
      <c r="Y327" s="355"/>
      <c r="Z327" s="402"/>
      <c r="AA327" s="402"/>
      <c r="AB327" s="402"/>
      <c r="AC327" s="402"/>
      <c r="AD327" s="510">
        <v>44639</v>
      </c>
      <c r="AE327" s="451"/>
      <c r="AF327" s="452"/>
    </row>
    <row r="328" spans="1:32" s="453" customFormat="1" x14ac:dyDescent="0.2">
      <c r="A328" s="396"/>
      <c r="B328" s="396"/>
      <c r="C328" s="408"/>
      <c r="D328" s="408"/>
      <c r="E328" s="355"/>
      <c r="F328" s="355"/>
      <c r="G328" s="355"/>
      <c r="H328" s="355"/>
      <c r="I328" s="355"/>
      <c r="J328" s="355"/>
      <c r="K328" s="355"/>
      <c r="L328" s="355"/>
      <c r="M328" s="355"/>
      <c r="N328" s="355"/>
      <c r="O328" s="355"/>
      <c r="P328" s="355"/>
      <c r="Q328" s="355"/>
      <c r="R328" s="355"/>
      <c r="S328" s="408"/>
      <c r="T328" s="355"/>
      <c r="U328" s="355"/>
      <c r="V328" s="355"/>
      <c r="W328" s="355"/>
      <c r="X328" s="355"/>
      <c r="Y328" s="355"/>
      <c r="Z328" s="402"/>
      <c r="AA328" s="402"/>
      <c r="AB328" s="402"/>
      <c r="AC328" s="402"/>
      <c r="AD328" s="510">
        <v>44640</v>
      </c>
      <c r="AE328" s="451"/>
      <c r="AF328" s="452"/>
    </row>
    <row r="329" spans="1:32" s="453" customFormat="1" x14ac:dyDescent="0.2">
      <c r="A329" s="396"/>
      <c r="B329" s="396"/>
      <c r="C329" s="408"/>
      <c r="D329" s="408"/>
      <c r="E329" s="355"/>
      <c r="F329" s="355"/>
      <c r="G329" s="355"/>
      <c r="H329" s="355"/>
      <c r="I329" s="355"/>
      <c r="J329" s="355"/>
      <c r="K329" s="355"/>
      <c r="L329" s="355"/>
      <c r="M329" s="355"/>
      <c r="N329" s="355"/>
      <c r="O329" s="355"/>
      <c r="P329" s="355"/>
      <c r="Q329" s="355"/>
      <c r="R329" s="355"/>
      <c r="S329" s="408"/>
      <c r="T329" s="355"/>
      <c r="U329" s="355"/>
      <c r="V329" s="355"/>
      <c r="W329" s="355"/>
      <c r="X329" s="355"/>
      <c r="Y329" s="355"/>
      <c r="Z329" s="402"/>
      <c r="AA329" s="402"/>
      <c r="AB329" s="402"/>
      <c r="AC329" s="402"/>
      <c r="AD329" s="510">
        <v>44641</v>
      </c>
      <c r="AE329" s="451"/>
      <c r="AF329" s="452"/>
    </row>
    <row r="330" spans="1:32" s="453" customFormat="1" x14ac:dyDescent="0.2">
      <c r="A330" s="396"/>
      <c r="B330" s="396"/>
      <c r="C330" s="408"/>
      <c r="D330" s="408"/>
      <c r="E330" s="355"/>
      <c r="F330" s="355"/>
      <c r="G330" s="355"/>
      <c r="H330" s="355"/>
      <c r="I330" s="355"/>
      <c r="J330" s="355"/>
      <c r="K330" s="355"/>
      <c r="L330" s="355"/>
      <c r="M330" s="355"/>
      <c r="N330" s="355"/>
      <c r="O330" s="355"/>
      <c r="P330" s="355"/>
      <c r="Q330" s="355"/>
      <c r="R330" s="355"/>
      <c r="S330" s="408"/>
      <c r="T330" s="355"/>
      <c r="U330" s="355"/>
      <c r="V330" s="355"/>
      <c r="W330" s="355"/>
      <c r="X330" s="355"/>
      <c r="Y330" s="355"/>
      <c r="Z330" s="402"/>
      <c r="AA330" s="402"/>
      <c r="AB330" s="402"/>
      <c r="AC330" s="402"/>
      <c r="AD330" s="510">
        <v>44642</v>
      </c>
      <c r="AE330" s="451"/>
      <c r="AF330" s="452"/>
    </row>
    <row r="331" spans="1:32" s="453" customFormat="1" x14ac:dyDescent="0.2">
      <c r="A331" s="396"/>
      <c r="B331" s="396"/>
      <c r="C331" s="408"/>
      <c r="D331" s="408"/>
      <c r="E331" s="355"/>
      <c r="F331" s="355"/>
      <c r="G331" s="355"/>
      <c r="H331" s="355"/>
      <c r="I331" s="355"/>
      <c r="J331" s="355"/>
      <c r="K331" s="355"/>
      <c r="L331" s="355"/>
      <c r="M331" s="355"/>
      <c r="N331" s="355"/>
      <c r="O331" s="355"/>
      <c r="P331" s="355"/>
      <c r="Q331" s="355"/>
      <c r="R331" s="355"/>
      <c r="S331" s="408"/>
      <c r="T331" s="355"/>
      <c r="U331" s="355"/>
      <c r="V331" s="355"/>
      <c r="W331" s="355"/>
      <c r="X331" s="355"/>
      <c r="Y331" s="355"/>
      <c r="Z331" s="402"/>
      <c r="AA331" s="402"/>
      <c r="AB331" s="402"/>
      <c r="AC331" s="402"/>
      <c r="AD331" s="510">
        <v>44643</v>
      </c>
      <c r="AE331" s="451"/>
      <c r="AF331" s="452"/>
    </row>
    <row r="332" spans="1:32" x14ac:dyDescent="0.2">
      <c r="Z332" s="402"/>
      <c r="AA332" s="402"/>
      <c r="AB332" s="402"/>
      <c r="AC332" s="402"/>
      <c r="AD332" s="510">
        <v>44644</v>
      </c>
    </row>
    <row r="333" spans="1:32" s="453" customFormat="1" x14ac:dyDescent="0.2">
      <c r="A333" s="396"/>
      <c r="B333" s="396"/>
      <c r="C333" s="408"/>
      <c r="D333" s="408"/>
      <c r="E333" s="355"/>
      <c r="F333" s="355"/>
      <c r="G333" s="355"/>
      <c r="H333" s="355"/>
      <c r="I333" s="355"/>
      <c r="J333" s="355"/>
      <c r="K333" s="355"/>
      <c r="L333" s="355"/>
      <c r="M333" s="355"/>
      <c r="N333" s="355"/>
      <c r="O333" s="355"/>
      <c r="P333" s="355"/>
      <c r="Q333" s="355"/>
      <c r="R333" s="355"/>
      <c r="S333" s="408"/>
      <c r="T333" s="355"/>
      <c r="U333" s="355"/>
      <c r="V333" s="355"/>
      <c r="W333" s="355"/>
      <c r="X333" s="355"/>
      <c r="Y333" s="355"/>
      <c r="Z333" s="402"/>
      <c r="AA333" s="402"/>
      <c r="AB333" s="402"/>
      <c r="AC333" s="402"/>
      <c r="AD333" s="510">
        <v>44645</v>
      </c>
      <c r="AE333" s="451"/>
      <c r="AF333" s="452"/>
    </row>
    <row r="334" spans="1:32" s="453" customFormat="1" x14ac:dyDescent="0.2">
      <c r="A334" s="396"/>
      <c r="B334" s="396"/>
      <c r="C334" s="408"/>
      <c r="D334" s="408"/>
      <c r="E334" s="355"/>
      <c r="F334" s="355"/>
      <c r="G334" s="355"/>
      <c r="H334" s="355"/>
      <c r="I334" s="355"/>
      <c r="J334" s="355"/>
      <c r="K334" s="355"/>
      <c r="L334" s="355"/>
      <c r="M334" s="355"/>
      <c r="N334" s="355"/>
      <c r="O334" s="355"/>
      <c r="P334" s="355"/>
      <c r="Q334" s="355"/>
      <c r="R334" s="355"/>
      <c r="S334" s="408"/>
      <c r="T334" s="355"/>
      <c r="U334" s="355"/>
      <c r="V334" s="355"/>
      <c r="W334" s="355"/>
      <c r="X334" s="355"/>
      <c r="Y334" s="355"/>
      <c r="Z334" s="402"/>
      <c r="AA334" s="402"/>
      <c r="AB334" s="402"/>
      <c r="AC334" s="402"/>
      <c r="AD334" s="510">
        <v>44646</v>
      </c>
      <c r="AE334" s="451"/>
      <c r="AF334" s="452"/>
    </row>
    <row r="335" spans="1:32" s="453" customFormat="1" x14ac:dyDescent="0.2">
      <c r="A335" s="396"/>
      <c r="B335" s="396"/>
      <c r="C335" s="408"/>
      <c r="D335" s="408"/>
      <c r="E335" s="355"/>
      <c r="F335" s="355"/>
      <c r="G335" s="355"/>
      <c r="H335" s="355"/>
      <c r="I335" s="355"/>
      <c r="J335" s="355"/>
      <c r="K335" s="355"/>
      <c r="L335" s="355"/>
      <c r="M335" s="355"/>
      <c r="N335" s="355"/>
      <c r="O335" s="355"/>
      <c r="P335" s="355"/>
      <c r="Q335" s="355"/>
      <c r="R335" s="355"/>
      <c r="S335" s="408"/>
      <c r="T335" s="355"/>
      <c r="U335" s="355"/>
      <c r="V335" s="355"/>
      <c r="W335" s="355"/>
      <c r="X335" s="355"/>
      <c r="Y335" s="355"/>
      <c r="Z335" s="402"/>
      <c r="AA335" s="402"/>
      <c r="AB335" s="402"/>
      <c r="AC335" s="402"/>
      <c r="AD335" s="510">
        <v>44647</v>
      </c>
      <c r="AE335" s="451"/>
      <c r="AF335" s="452"/>
    </row>
    <row r="336" spans="1:32" s="453" customFormat="1" x14ac:dyDescent="0.2">
      <c r="A336" s="396"/>
      <c r="B336" s="396"/>
      <c r="C336" s="408"/>
      <c r="D336" s="408"/>
      <c r="E336" s="355"/>
      <c r="F336" s="355"/>
      <c r="G336" s="355"/>
      <c r="H336" s="355"/>
      <c r="I336" s="355"/>
      <c r="J336" s="355"/>
      <c r="K336" s="355"/>
      <c r="L336" s="355"/>
      <c r="M336" s="355"/>
      <c r="N336" s="355"/>
      <c r="O336" s="355"/>
      <c r="P336" s="355"/>
      <c r="Q336" s="355"/>
      <c r="R336" s="355"/>
      <c r="S336" s="408"/>
      <c r="T336" s="355"/>
      <c r="U336" s="355"/>
      <c r="V336" s="355"/>
      <c r="W336" s="355"/>
      <c r="X336" s="355"/>
      <c r="Y336" s="355"/>
      <c r="Z336" s="402"/>
      <c r="AA336" s="402"/>
      <c r="AB336" s="402"/>
      <c r="AC336" s="402"/>
      <c r="AD336" s="510">
        <v>44648</v>
      </c>
      <c r="AE336" s="451"/>
      <c r="AF336" s="452"/>
    </row>
    <row r="337" spans="1:32" s="453" customFormat="1" x14ac:dyDescent="0.2">
      <c r="A337" s="396"/>
      <c r="B337" s="396"/>
      <c r="C337" s="408"/>
      <c r="D337" s="408"/>
      <c r="E337" s="355"/>
      <c r="F337" s="355"/>
      <c r="G337" s="355"/>
      <c r="H337" s="355"/>
      <c r="I337" s="355"/>
      <c r="J337" s="355"/>
      <c r="K337" s="355"/>
      <c r="L337" s="355"/>
      <c r="M337" s="355"/>
      <c r="N337" s="355"/>
      <c r="O337" s="355"/>
      <c r="P337" s="355"/>
      <c r="Q337" s="355"/>
      <c r="R337" s="355"/>
      <c r="S337" s="408"/>
      <c r="T337" s="355"/>
      <c r="U337" s="355"/>
      <c r="V337" s="355"/>
      <c r="W337" s="355"/>
      <c r="X337" s="355"/>
      <c r="Y337" s="355"/>
      <c r="Z337" s="402"/>
      <c r="AA337" s="402"/>
      <c r="AB337" s="402"/>
      <c r="AC337" s="402"/>
      <c r="AD337" s="510">
        <v>44649</v>
      </c>
      <c r="AE337" s="451"/>
      <c r="AF337" s="452"/>
    </row>
    <row r="338" spans="1:32" s="453" customFormat="1" x14ac:dyDescent="0.2">
      <c r="A338" s="396"/>
      <c r="B338" s="396"/>
      <c r="C338" s="408"/>
      <c r="D338" s="408"/>
      <c r="E338" s="355"/>
      <c r="F338" s="355"/>
      <c r="G338" s="355"/>
      <c r="H338" s="355"/>
      <c r="I338" s="355"/>
      <c r="J338" s="355"/>
      <c r="K338" s="355"/>
      <c r="L338" s="355"/>
      <c r="M338" s="355"/>
      <c r="N338" s="355"/>
      <c r="O338" s="355"/>
      <c r="P338" s="355"/>
      <c r="Q338" s="355"/>
      <c r="R338" s="355"/>
      <c r="S338" s="408"/>
      <c r="T338" s="355"/>
      <c r="U338" s="355"/>
      <c r="V338" s="355"/>
      <c r="W338" s="355"/>
      <c r="X338" s="355"/>
      <c r="Y338" s="355"/>
      <c r="Z338" s="402"/>
      <c r="AA338" s="402"/>
      <c r="AB338" s="402"/>
      <c r="AC338" s="402"/>
      <c r="AD338" s="510">
        <v>44650</v>
      </c>
      <c r="AE338" s="451"/>
      <c r="AF338" s="452"/>
    </row>
    <row r="339" spans="1:32" s="453" customFormat="1" x14ac:dyDescent="0.2">
      <c r="A339" s="396"/>
      <c r="B339" s="396"/>
      <c r="C339" s="408"/>
      <c r="D339" s="408"/>
      <c r="E339" s="355"/>
      <c r="F339" s="355"/>
      <c r="G339" s="355"/>
      <c r="H339" s="355"/>
      <c r="I339" s="355"/>
      <c r="J339" s="355"/>
      <c r="K339" s="355"/>
      <c r="L339" s="355"/>
      <c r="M339" s="355"/>
      <c r="N339" s="355"/>
      <c r="O339" s="355"/>
      <c r="P339" s="355"/>
      <c r="Q339" s="355"/>
      <c r="R339" s="355"/>
      <c r="S339" s="408"/>
      <c r="T339" s="355"/>
      <c r="U339" s="355"/>
      <c r="V339" s="355"/>
      <c r="W339" s="355"/>
      <c r="X339" s="355"/>
      <c r="Y339" s="355"/>
      <c r="Z339" s="402"/>
      <c r="AA339" s="402"/>
      <c r="AB339" s="402"/>
      <c r="AC339" s="402"/>
      <c r="AD339" s="510">
        <v>44651</v>
      </c>
      <c r="AE339" s="451"/>
      <c r="AF339" s="452"/>
    </row>
    <row r="340" spans="1:32" s="453" customFormat="1" x14ac:dyDescent="0.2">
      <c r="A340" s="396"/>
      <c r="B340" s="396"/>
      <c r="C340" s="408"/>
      <c r="D340" s="408"/>
      <c r="E340" s="355"/>
      <c r="F340" s="355"/>
      <c r="G340" s="355"/>
      <c r="H340" s="355"/>
      <c r="I340" s="355"/>
      <c r="J340" s="355"/>
      <c r="K340" s="355"/>
      <c r="L340" s="355"/>
      <c r="M340" s="355"/>
      <c r="N340" s="355"/>
      <c r="O340" s="355"/>
      <c r="P340" s="355"/>
      <c r="Q340" s="355"/>
      <c r="R340" s="355"/>
      <c r="S340" s="408"/>
      <c r="T340" s="355"/>
      <c r="U340" s="355"/>
      <c r="V340" s="355"/>
      <c r="W340" s="355"/>
      <c r="X340" s="355"/>
      <c r="Y340" s="355"/>
      <c r="Z340" s="402"/>
      <c r="AA340" s="402"/>
      <c r="AB340" s="402"/>
      <c r="AC340" s="402"/>
      <c r="AD340" s="510">
        <v>44652</v>
      </c>
      <c r="AE340" s="451"/>
      <c r="AF340" s="452"/>
    </row>
    <row r="341" spans="1:32" s="453" customFormat="1" x14ac:dyDescent="0.2">
      <c r="A341" s="396"/>
      <c r="B341" s="396"/>
      <c r="C341" s="408"/>
      <c r="D341" s="408"/>
      <c r="E341" s="355"/>
      <c r="F341" s="355"/>
      <c r="G341" s="355"/>
      <c r="H341" s="355"/>
      <c r="I341" s="355"/>
      <c r="J341" s="355"/>
      <c r="K341" s="355"/>
      <c r="L341" s="355"/>
      <c r="M341" s="355"/>
      <c r="N341" s="355"/>
      <c r="O341" s="355"/>
      <c r="P341" s="355"/>
      <c r="Q341" s="355"/>
      <c r="R341" s="355"/>
      <c r="S341" s="408"/>
      <c r="T341" s="355"/>
      <c r="U341" s="355"/>
      <c r="V341" s="355"/>
      <c r="W341" s="355"/>
      <c r="X341" s="355"/>
      <c r="Y341" s="355"/>
      <c r="Z341" s="402"/>
      <c r="AA341" s="402"/>
      <c r="AB341" s="402"/>
      <c r="AC341" s="402"/>
      <c r="AD341" s="510">
        <v>44653</v>
      </c>
      <c r="AE341" s="451"/>
      <c r="AF341" s="452"/>
    </row>
    <row r="342" spans="1:32" s="453" customFormat="1" x14ac:dyDescent="0.2">
      <c r="A342" s="396"/>
      <c r="B342" s="396"/>
      <c r="C342" s="408"/>
      <c r="D342" s="408"/>
      <c r="E342" s="355"/>
      <c r="F342" s="355"/>
      <c r="G342" s="355"/>
      <c r="H342" s="355"/>
      <c r="I342" s="355"/>
      <c r="J342" s="355"/>
      <c r="K342" s="355"/>
      <c r="L342" s="355"/>
      <c r="M342" s="355"/>
      <c r="N342" s="355"/>
      <c r="O342" s="355"/>
      <c r="P342" s="355"/>
      <c r="Q342" s="355"/>
      <c r="R342" s="355"/>
      <c r="S342" s="408"/>
      <c r="T342" s="355"/>
      <c r="U342" s="355"/>
      <c r="V342" s="355"/>
      <c r="W342" s="355"/>
      <c r="X342" s="355"/>
      <c r="Y342" s="355"/>
      <c r="Z342" s="402"/>
      <c r="AA342" s="402"/>
      <c r="AB342" s="402"/>
      <c r="AC342" s="402"/>
      <c r="AD342" s="510">
        <v>44654</v>
      </c>
      <c r="AE342" s="451"/>
      <c r="AF342" s="452"/>
    </row>
    <row r="343" spans="1:32" s="453" customFormat="1" x14ac:dyDescent="0.2">
      <c r="A343" s="396"/>
      <c r="B343" s="396"/>
      <c r="C343" s="408"/>
      <c r="D343" s="408"/>
      <c r="E343" s="355"/>
      <c r="F343" s="355"/>
      <c r="G343" s="355"/>
      <c r="H343" s="355"/>
      <c r="I343" s="355"/>
      <c r="J343" s="355"/>
      <c r="K343" s="355"/>
      <c r="L343" s="355"/>
      <c r="M343" s="355"/>
      <c r="N343" s="355"/>
      <c r="O343" s="355"/>
      <c r="P343" s="355"/>
      <c r="Q343" s="355"/>
      <c r="R343" s="355"/>
      <c r="S343" s="408"/>
      <c r="T343" s="355"/>
      <c r="U343" s="355"/>
      <c r="V343" s="355"/>
      <c r="W343" s="355"/>
      <c r="X343" s="355"/>
      <c r="Y343" s="355"/>
      <c r="Z343" s="402"/>
      <c r="AA343" s="402"/>
      <c r="AB343" s="402"/>
      <c r="AC343" s="402"/>
      <c r="AD343" s="510">
        <v>44655</v>
      </c>
      <c r="AE343" s="451"/>
      <c r="AF343" s="452"/>
    </row>
    <row r="344" spans="1:32" s="453" customFormat="1" x14ac:dyDescent="0.2">
      <c r="A344" s="396"/>
      <c r="B344" s="396"/>
      <c r="C344" s="408"/>
      <c r="D344" s="408"/>
      <c r="E344" s="355"/>
      <c r="F344" s="355"/>
      <c r="G344" s="355"/>
      <c r="H344" s="355"/>
      <c r="I344" s="355"/>
      <c r="J344" s="355"/>
      <c r="K344" s="355"/>
      <c r="L344" s="355"/>
      <c r="M344" s="355"/>
      <c r="N344" s="355"/>
      <c r="O344" s="355"/>
      <c r="P344" s="355"/>
      <c r="Q344" s="355"/>
      <c r="R344" s="355"/>
      <c r="S344" s="408"/>
      <c r="T344" s="355"/>
      <c r="U344" s="355"/>
      <c r="V344" s="355"/>
      <c r="W344" s="355"/>
      <c r="X344" s="355"/>
      <c r="Y344" s="355"/>
      <c r="Z344" s="402"/>
      <c r="AA344" s="402"/>
      <c r="AB344" s="402"/>
      <c r="AC344" s="402"/>
      <c r="AD344" s="510">
        <v>44656</v>
      </c>
      <c r="AE344" s="451"/>
      <c r="AF344" s="452"/>
    </row>
    <row r="345" spans="1:32" s="453" customFormat="1" x14ac:dyDescent="0.2">
      <c r="A345" s="396"/>
      <c r="B345" s="396"/>
      <c r="C345" s="408"/>
      <c r="D345" s="408"/>
      <c r="E345" s="355"/>
      <c r="F345" s="355"/>
      <c r="G345" s="355"/>
      <c r="H345" s="355"/>
      <c r="I345" s="355"/>
      <c r="J345" s="355"/>
      <c r="K345" s="355"/>
      <c r="L345" s="355"/>
      <c r="M345" s="355"/>
      <c r="N345" s="355"/>
      <c r="O345" s="355"/>
      <c r="P345" s="355"/>
      <c r="Q345" s="355"/>
      <c r="R345" s="355"/>
      <c r="S345" s="408"/>
      <c r="T345" s="355"/>
      <c r="U345" s="355"/>
      <c r="V345" s="355"/>
      <c r="W345" s="355"/>
      <c r="X345" s="355"/>
      <c r="Y345" s="355"/>
      <c r="Z345" s="402"/>
      <c r="AA345" s="402"/>
      <c r="AB345" s="402"/>
      <c r="AC345" s="402"/>
      <c r="AD345" s="510">
        <v>44657</v>
      </c>
      <c r="AE345" s="451"/>
      <c r="AF345" s="452"/>
    </row>
    <row r="346" spans="1:32" s="453" customFormat="1" x14ac:dyDescent="0.2">
      <c r="A346" s="396"/>
      <c r="B346" s="396"/>
      <c r="C346" s="408"/>
      <c r="D346" s="408"/>
      <c r="E346" s="355"/>
      <c r="F346" s="355"/>
      <c r="G346" s="355"/>
      <c r="H346" s="355"/>
      <c r="I346" s="355"/>
      <c r="J346" s="355"/>
      <c r="K346" s="355"/>
      <c r="L346" s="355"/>
      <c r="M346" s="355"/>
      <c r="N346" s="355"/>
      <c r="O346" s="355"/>
      <c r="P346" s="355"/>
      <c r="Q346" s="355"/>
      <c r="R346" s="355"/>
      <c r="S346" s="408"/>
      <c r="T346" s="355"/>
      <c r="U346" s="355"/>
      <c r="V346" s="355"/>
      <c r="W346" s="355"/>
      <c r="X346" s="355"/>
      <c r="Y346" s="355"/>
      <c r="Z346" s="402"/>
      <c r="AA346" s="402"/>
      <c r="AB346" s="402"/>
      <c r="AC346" s="402"/>
      <c r="AD346" s="510">
        <v>44658</v>
      </c>
      <c r="AE346" s="451"/>
      <c r="AF346" s="452"/>
    </row>
    <row r="347" spans="1:32" s="453" customFormat="1" x14ac:dyDescent="0.2">
      <c r="A347" s="396"/>
      <c r="B347" s="396"/>
      <c r="C347" s="408"/>
      <c r="D347" s="408"/>
      <c r="E347" s="355"/>
      <c r="F347" s="355"/>
      <c r="G347" s="355"/>
      <c r="H347" s="355"/>
      <c r="I347" s="355"/>
      <c r="J347" s="355"/>
      <c r="K347" s="355"/>
      <c r="L347" s="355"/>
      <c r="M347" s="355"/>
      <c r="N347" s="355"/>
      <c r="O347" s="355"/>
      <c r="P347" s="355"/>
      <c r="Q347" s="355"/>
      <c r="R347" s="355"/>
      <c r="S347" s="408"/>
      <c r="T347" s="355"/>
      <c r="U347" s="355"/>
      <c r="V347" s="355"/>
      <c r="W347" s="355"/>
      <c r="X347" s="355"/>
      <c r="Y347" s="355"/>
      <c r="Z347" s="402"/>
      <c r="AA347" s="402"/>
      <c r="AB347" s="402"/>
      <c r="AC347" s="402"/>
      <c r="AD347" s="510">
        <v>44659</v>
      </c>
      <c r="AE347" s="451"/>
      <c r="AF347" s="452"/>
    </row>
    <row r="348" spans="1:32" s="453" customFormat="1" x14ac:dyDescent="0.2">
      <c r="A348" s="396"/>
      <c r="B348" s="396"/>
      <c r="C348" s="408"/>
      <c r="D348" s="408"/>
      <c r="E348" s="355"/>
      <c r="F348" s="355"/>
      <c r="G348" s="355"/>
      <c r="H348" s="355"/>
      <c r="I348" s="355"/>
      <c r="J348" s="355"/>
      <c r="K348" s="355"/>
      <c r="L348" s="355"/>
      <c r="M348" s="355"/>
      <c r="N348" s="355"/>
      <c r="O348" s="355"/>
      <c r="P348" s="355"/>
      <c r="Q348" s="355"/>
      <c r="R348" s="355"/>
      <c r="S348" s="408"/>
      <c r="T348" s="355"/>
      <c r="U348" s="355"/>
      <c r="V348" s="355"/>
      <c r="W348" s="355"/>
      <c r="X348" s="355"/>
      <c r="Y348" s="355"/>
      <c r="Z348" s="402"/>
      <c r="AA348" s="402"/>
      <c r="AB348" s="402"/>
      <c r="AC348" s="402"/>
      <c r="AD348" s="510">
        <v>44660</v>
      </c>
      <c r="AE348" s="451"/>
      <c r="AF348" s="452"/>
    </row>
    <row r="349" spans="1:32" s="453" customFormat="1" x14ac:dyDescent="0.2">
      <c r="A349" s="396"/>
      <c r="B349" s="396"/>
      <c r="C349" s="408"/>
      <c r="D349" s="408"/>
      <c r="E349" s="355"/>
      <c r="F349" s="355"/>
      <c r="G349" s="355"/>
      <c r="H349" s="355"/>
      <c r="I349" s="355"/>
      <c r="J349" s="355"/>
      <c r="K349" s="355"/>
      <c r="L349" s="355"/>
      <c r="M349" s="355"/>
      <c r="N349" s="355"/>
      <c r="O349" s="355"/>
      <c r="P349" s="355"/>
      <c r="Q349" s="355"/>
      <c r="R349" s="355"/>
      <c r="S349" s="408"/>
      <c r="T349" s="355"/>
      <c r="U349" s="355"/>
      <c r="V349" s="355"/>
      <c r="W349" s="355"/>
      <c r="X349" s="355"/>
      <c r="Y349" s="355"/>
      <c r="Z349" s="402"/>
      <c r="AA349" s="402"/>
      <c r="AB349" s="402"/>
      <c r="AC349" s="402"/>
      <c r="AD349" s="510">
        <v>44661</v>
      </c>
      <c r="AE349" s="451"/>
      <c r="AF349" s="452"/>
    </row>
    <row r="350" spans="1:32" s="453" customFormat="1" x14ac:dyDescent="0.2">
      <c r="A350" s="396"/>
      <c r="B350" s="396"/>
      <c r="C350" s="408"/>
      <c r="D350" s="408"/>
      <c r="E350" s="355"/>
      <c r="F350" s="355"/>
      <c r="G350" s="355"/>
      <c r="H350" s="355"/>
      <c r="I350" s="355"/>
      <c r="J350" s="355"/>
      <c r="K350" s="355"/>
      <c r="L350" s="355"/>
      <c r="M350" s="355"/>
      <c r="N350" s="355"/>
      <c r="O350" s="355"/>
      <c r="P350" s="355"/>
      <c r="Q350" s="355"/>
      <c r="R350" s="355"/>
      <c r="S350" s="408"/>
      <c r="T350" s="355"/>
      <c r="U350" s="355"/>
      <c r="V350" s="355"/>
      <c r="W350" s="355"/>
      <c r="X350" s="355"/>
      <c r="Y350" s="355"/>
      <c r="Z350" s="402"/>
      <c r="AA350" s="402"/>
      <c r="AB350" s="402"/>
      <c r="AC350" s="402"/>
      <c r="AD350" s="510">
        <v>44662</v>
      </c>
      <c r="AE350" s="451"/>
      <c r="AF350" s="452"/>
    </row>
    <row r="351" spans="1:32" s="453" customFormat="1" x14ac:dyDescent="0.2">
      <c r="A351" s="396"/>
      <c r="B351" s="396"/>
      <c r="C351" s="408"/>
      <c r="D351" s="408"/>
      <c r="E351" s="355"/>
      <c r="F351" s="355"/>
      <c r="G351" s="355"/>
      <c r="H351" s="355"/>
      <c r="I351" s="355"/>
      <c r="J351" s="355"/>
      <c r="K351" s="355"/>
      <c r="L351" s="355"/>
      <c r="M351" s="355"/>
      <c r="N351" s="355"/>
      <c r="O351" s="355"/>
      <c r="P351" s="355"/>
      <c r="Q351" s="355"/>
      <c r="R351" s="355"/>
      <c r="S351" s="408"/>
      <c r="T351" s="355"/>
      <c r="U351" s="355"/>
      <c r="V351" s="355"/>
      <c r="W351" s="355"/>
      <c r="X351" s="355"/>
      <c r="Y351" s="355"/>
      <c r="Z351" s="402"/>
      <c r="AA351" s="402"/>
      <c r="AB351" s="402"/>
      <c r="AC351" s="402"/>
      <c r="AD351" s="510">
        <v>44663</v>
      </c>
      <c r="AE351" s="451"/>
      <c r="AF351" s="452"/>
    </row>
    <row r="352" spans="1:32" s="453" customFormat="1" x14ac:dyDescent="0.2">
      <c r="A352" s="396"/>
      <c r="B352" s="396"/>
      <c r="C352" s="408"/>
      <c r="D352" s="408"/>
      <c r="E352" s="355"/>
      <c r="F352" s="355"/>
      <c r="G352" s="355"/>
      <c r="H352" s="355"/>
      <c r="I352" s="355"/>
      <c r="J352" s="355"/>
      <c r="K352" s="355"/>
      <c r="L352" s="355"/>
      <c r="M352" s="355"/>
      <c r="N352" s="355"/>
      <c r="O352" s="355"/>
      <c r="P352" s="355"/>
      <c r="Q352" s="355"/>
      <c r="R352" s="355"/>
      <c r="S352" s="408"/>
      <c r="T352" s="355"/>
      <c r="U352" s="355"/>
      <c r="V352" s="355"/>
      <c r="W352" s="355"/>
      <c r="X352" s="355"/>
      <c r="Y352" s="355"/>
      <c r="Z352" s="402"/>
      <c r="AA352" s="402"/>
      <c r="AB352" s="402"/>
      <c r="AC352" s="402"/>
      <c r="AD352" s="510">
        <v>44664</v>
      </c>
      <c r="AE352" s="451"/>
      <c r="AF352" s="452"/>
    </row>
    <row r="353" spans="1:32" s="453" customFormat="1" x14ac:dyDescent="0.2">
      <c r="A353" s="396"/>
      <c r="B353" s="396"/>
      <c r="C353" s="408"/>
      <c r="D353" s="408"/>
      <c r="E353" s="355"/>
      <c r="F353" s="355"/>
      <c r="G353" s="355"/>
      <c r="H353" s="355"/>
      <c r="I353" s="355"/>
      <c r="J353" s="355"/>
      <c r="K353" s="355"/>
      <c r="L353" s="355"/>
      <c r="M353" s="355"/>
      <c r="N353" s="355"/>
      <c r="O353" s="355"/>
      <c r="P353" s="355"/>
      <c r="Q353" s="355"/>
      <c r="R353" s="355"/>
      <c r="S353" s="408"/>
      <c r="T353" s="355"/>
      <c r="U353" s="355"/>
      <c r="V353" s="355"/>
      <c r="W353" s="355"/>
      <c r="X353" s="355"/>
      <c r="Y353" s="355"/>
      <c r="Z353" s="402"/>
      <c r="AA353" s="402"/>
      <c r="AB353" s="402"/>
      <c r="AC353" s="402"/>
      <c r="AD353" s="510">
        <v>44665</v>
      </c>
      <c r="AE353" s="451"/>
      <c r="AF353" s="452"/>
    </row>
    <row r="354" spans="1:32" s="453" customFormat="1" x14ac:dyDescent="0.2">
      <c r="A354" s="396"/>
      <c r="B354" s="396"/>
      <c r="C354" s="408"/>
      <c r="D354" s="408"/>
      <c r="E354" s="355"/>
      <c r="F354" s="355"/>
      <c r="G354" s="355"/>
      <c r="H354" s="355"/>
      <c r="I354" s="355"/>
      <c r="J354" s="355"/>
      <c r="K354" s="355"/>
      <c r="L354" s="355"/>
      <c r="M354" s="355"/>
      <c r="N354" s="355"/>
      <c r="O354" s="355"/>
      <c r="P354" s="355"/>
      <c r="Q354" s="355"/>
      <c r="R354" s="355"/>
      <c r="S354" s="408"/>
      <c r="T354" s="355"/>
      <c r="U354" s="355"/>
      <c r="V354" s="355"/>
      <c r="W354" s="355"/>
      <c r="X354" s="355"/>
      <c r="Y354" s="355"/>
      <c r="Z354" s="402"/>
      <c r="AA354" s="402"/>
      <c r="AB354" s="402"/>
      <c r="AC354" s="402"/>
      <c r="AD354" s="510">
        <v>44666</v>
      </c>
      <c r="AE354" s="451"/>
      <c r="AF354" s="452"/>
    </row>
    <row r="355" spans="1:32" s="453" customFormat="1" x14ac:dyDescent="0.2">
      <c r="A355" s="396"/>
      <c r="B355" s="396"/>
      <c r="C355" s="408"/>
      <c r="D355" s="408"/>
      <c r="E355" s="355"/>
      <c r="F355" s="355"/>
      <c r="G355" s="355"/>
      <c r="H355" s="355"/>
      <c r="I355" s="355"/>
      <c r="J355" s="355"/>
      <c r="K355" s="355"/>
      <c r="L355" s="355"/>
      <c r="M355" s="355"/>
      <c r="N355" s="355"/>
      <c r="O355" s="355"/>
      <c r="P355" s="355"/>
      <c r="Q355" s="355"/>
      <c r="R355" s="355"/>
      <c r="S355" s="408"/>
      <c r="T355" s="355"/>
      <c r="U355" s="355"/>
      <c r="V355" s="355"/>
      <c r="W355" s="355"/>
      <c r="X355" s="355"/>
      <c r="Y355" s="355"/>
      <c r="Z355" s="402"/>
      <c r="AA355" s="402"/>
      <c r="AB355" s="402"/>
      <c r="AC355" s="402"/>
      <c r="AD355" s="510">
        <v>44667</v>
      </c>
      <c r="AE355" s="451"/>
      <c r="AF355" s="452"/>
    </row>
    <row r="356" spans="1:32" s="453" customFormat="1" x14ac:dyDescent="0.2">
      <c r="A356" s="396"/>
      <c r="B356" s="396"/>
      <c r="C356" s="408"/>
      <c r="D356" s="408"/>
      <c r="E356" s="355"/>
      <c r="F356" s="355"/>
      <c r="G356" s="355"/>
      <c r="H356" s="355"/>
      <c r="I356" s="355"/>
      <c r="J356" s="355"/>
      <c r="K356" s="355"/>
      <c r="L356" s="355"/>
      <c r="M356" s="355"/>
      <c r="N356" s="355"/>
      <c r="O356" s="355"/>
      <c r="P356" s="355"/>
      <c r="Q356" s="355"/>
      <c r="R356" s="355"/>
      <c r="S356" s="408"/>
      <c r="T356" s="355"/>
      <c r="U356" s="355"/>
      <c r="V356" s="355"/>
      <c r="W356" s="355"/>
      <c r="X356" s="355"/>
      <c r="Y356" s="355"/>
      <c r="Z356" s="402"/>
      <c r="AA356" s="402"/>
      <c r="AB356" s="402"/>
      <c r="AC356" s="402"/>
      <c r="AD356" s="510">
        <v>44668</v>
      </c>
      <c r="AE356" s="451"/>
      <c r="AF356" s="452"/>
    </row>
    <row r="357" spans="1:32" s="453" customFormat="1" x14ac:dyDescent="0.2">
      <c r="A357" s="396"/>
      <c r="B357" s="396"/>
      <c r="C357" s="408"/>
      <c r="D357" s="408"/>
      <c r="E357" s="355"/>
      <c r="F357" s="355"/>
      <c r="G357" s="355"/>
      <c r="H357" s="355"/>
      <c r="I357" s="355"/>
      <c r="J357" s="355"/>
      <c r="K357" s="355"/>
      <c r="L357" s="355"/>
      <c r="M357" s="355"/>
      <c r="N357" s="355"/>
      <c r="O357" s="355"/>
      <c r="P357" s="355"/>
      <c r="Q357" s="355"/>
      <c r="R357" s="355"/>
      <c r="S357" s="408"/>
      <c r="T357" s="355"/>
      <c r="U357" s="355"/>
      <c r="V357" s="355"/>
      <c r="W357" s="355"/>
      <c r="X357" s="355"/>
      <c r="Y357" s="355"/>
      <c r="Z357" s="402"/>
      <c r="AA357" s="402"/>
      <c r="AB357" s="402"/>
      <c r="AC357" s="402"/>
      <c r="AD357" s="510">
        <v>44669</v>
      </c>
      <c r="AE357" s="451"/>
      <c r="AF357" s="452"/>
    </row>
    <row r="358" spans="1:32" s="453" customFormat="1" x14ac:dyDescent="0.2">
      <c r="A358" s="396"/>
      <c r="B358" s="396"/>
      <c r="C358" s="408"/>
      <c r="D358" s="408"/>
      <c r="E358" s="355"/>
      <c r="F358" s="355"/>
      <c r="G358" s="355"/>
      <c r="H358" s="355"/>
      <c r="I358" s="355"/>
      <c r="J358" s="355"/>
      <c r="K358" s="355"/>
      <c r="L358" s="355"/>
      <c r="M358" s="355"/>
      <c r="N358" s="355"/>
      <c r="O358" s="355"/>
      <c r="P358" s="355"/>
      <c r="Q358" s="355"/>
      <c r="R358" s="355"/>
      <c r="S358" s="408"/>
      <c r="T358" s="355"/>
      <c r="U358" s="355"/>
      <c r="V358" s="355"/>
      <c r="W358" s="355"/>
      <c r="X358" s="355"/>
      <c r="Y358" s="355"/>
      <c r="Z358" s="402"/>
      <c r="AA358" s="402"/>
      <c r="AB358" s="402"/>
      <c r="AC358" s="402"/>
      <c r="AD358" s="510">
        <v>44670</v>
      </c>
      <c r="AE358" s="451"/>
      <c r="AF358" s="452"/>
    </row>
    <row r="359" spans="1:32" s="453" customFormat="1" x14ac:dyDescent="0.2">
      <c r="A359" s="396"/>
      <c r="B359" s="396"/>
      <c r="C359" s="408"/>
      <c r="D359" s="408"/>
      <c r="E359" s="355"/>
      <c r="F359" s="355"/>
      <c r="G359" s="355"/>
      <c r="H359" s="355"/>
      <c r="I359" s="355"/>
      <c r="J359" s="355"/>
      <c r="K359" s="355"/>
      <c r="L359" s="355"/>
      <c r="M359" s="355"/>
      <c r="N359" s="355"/>
      <c r="O359" s="355"/>
      <c r="P359" s="355"/>
      <c r="Q359" s="355"/>
      <c r="R359" s="355"/>
      <c r="S359" s="408"/>
      <c r="T359" s="355"/>
      <c r="U359" s="355"/>
      <c r="V359" s="355"/>
      <c r="W359" s="355"/>
      <c r="X359" s="355"/>
      <c r="Y359" s="355"/>
      <c r="Z359" s="402"/>
      <c r="AA359" s="402"/>
      <c r="AB359" s="402"/>
      <c r="AC359" s="402"/>
      <c r="AD359" s="510">
        <v>44671</v>
      </c>
      <c r="AE359" s="451"/>
      <c r="AF359" s="452"/>
    </row>
    <row r="360" spans="1:32" s="453" customFormat="1" x14ac:dyDescent="0.2">
      <c r="A360" s="396"/>
      <c r="B360" s="396"/>
      <c r="C360" s="408"/>
      <c r="D360" s="408"/>
      <c r="E360" s="355"/>
      <c r="F360" s="355"/>
      <c r="G360" s="355"/>
      <c r="H360" s="355"/>
      <c r="I360" s="355"/>
      <c r="J360" s="355"/>
      <c r="K360" s="355"/>
      <c r="L360" s="355"/>
      <c r="M360" s="355"/>
      <c r="N360" s="355"/>
      <c r="O360" s="355"/>
      <c r="P360" s="355"/>
      <c r="Q360" s="355"/>
      <c r="R360" s="355"/>
      <c r="S360" s="408"/>
      <c r="T360" s="355"/>
      <c r="U360" s="355"/>
      <c r="V360" s="355"/>
      <c r="W360" s="355"/>
      <c r="X360" s="355"/>
      <c r="Y360" s="355"/>
      <c r="Z360" s="402"/>
      <c r="AA360" s="402"/>
      <c r="AB360" s="402"/>
      <c r="AC360" s="402"/>
      <c r="AD360" s="510">
        <v>44672</v>
      </c>
      <c r="AE360" s="451"/>
      <c r="AF360" s="452"/>
    </row>
    <row r="361" spans="1:32" s="453" customFormat="1" x14ac:dyDescent="0.2">
      <c r="A361" s="396"/>
      <c r="B361" s="396"/>
      <c r="C361" s="408"/>
      <c r="D361" s="408"/>
      <c r="E361" s="355"/>
      <c r="F361" s="355"/>
      <c r="G361" s="355"/>
      <c r="H361" s="355"/>
      <c r="I361" s="355"/>
      <c r="J361" s="355"/>
      <c r="K361" s="355"/>
      <c r="L361" s="355"/>
      <c r="M361" s="355"/>
      <c r="N361" s="355"/>
      <c r="O361" s="355"/>
      <c r="P361" s="355"/>
      <c r="Q361" s="355"/>
      <c r="R361" s="355"/>
      <c r="S361" s="408"/>
      <c r="T361" s="355"/>
      <c r="U361" s="355"/>
      <c r="V361" s="355"/>
      <c r="W361" s="355"/>
      <c r="X361" s="355"/>
      <c r="Y361" s="355"/>
      <c r="Z361" s="402"/>
      <c r="AA361" s="402"/>
      <c r="AB361" s="402"/>
      <c r="AC361" s="402"/>
      <c r="AD361" s="510">
        <v>44673</v>
      </c>
      <c r="AE361" s="451"/>
      <c r="AF361" s="452"/>
    </row>
    <row r="362" spans="1:32" s="453" customFormat="1" x14ac:dyDescent="0.2">
      <c r="A362" s="396"/>
      <c r="B362" s="396"/>
      <c r="C362" s="408"/>
      <c r="D362" s="408"/>
      <c r="E362" s="355"/>
      <c r="F362" s="355"/>
      <c r="G362" s="355"/>
      <c r="H362" s="355"/>
      <c r="I362" s="355"/>
      <c r="J362" s="355"/>
      <c r="K362" s="355"/>
      <c r="L362" s="355"/>
      <c r="M362" s="355"/>
      <c r="N362" s="355"/>
      <c r="O362" s="355"/>
      <c r="P362" s="355"/>
      <c r="Q362" s="355"/>
      <c r="R362" s="355"/>
      <c r="S362" s="408"/>
      <c r="T362" s="355"/>
      <c r="U362" s="355"/>
      <c r="V362" s="355"/>
      <c r="W362" s="355"/>
      <c r="X362" s="355"/>
      <c r="Y362" s="355"/>
      <c r="Z362" s="402"/>
      <c r="AA362" s="402"/>
      <c r="AB362" s="402"/>
      <c r="AC362" s="402"/>
      <c r="AD362" s="510">
        <v>44674</v>
      </c>
      <c r="AE362" s="451"/>
      <c r="AF362" s="452"/>
    </row>
    <row r="363" spans="1:32" s="453" customFormat="1" x14ac:dyDescent="0.2">
      <c r="A363" s="396"/>
      <c r="B363" s="396"/>
      <c r="C363" s="408"/>
      <c r="D363" s="408"/>
      <c r="E363" s="355"/>
      <c r="F363" s="355"/>
      <c r="G363" s="355"/>
      <c r="H363" s="355"/>
      <c r="I363" s="355"/>
      <c r="J363" s="355"/>
      <c r="K363" s="355"/>
      <c r="L363" s="355"/>
      <c r="M363" s="355"/>
      <c r="N363" s="355"/>
      <c r="O363" s="355"/>
      <c r="P363" s="355"/>
      <c r="Q363" s="355"/>
      <c r="R363" s="355"/>
      <c r="S363" s="408"/>
      <c r="T363" s="355"/>
      <c r="U363" s="355"/>
      <c r="V363" s="355"/>
      <c r="W363" s="355"/>
      <c r="X363" s="355"/>
      <c r="Y363" s="355"/>
      <c r="Z363" s="402"/>
      <c r="AA363" s="402"/>
      <c r="AB363" s="402"/>
      <c r="AC363" s="402"/>
      <c r="AD363" s="510">
        <v>44675</v>
      </c>
      <c r="AE363" s="451"/>
      <c r="AF363" s="452"/>
    </row>
    <row r="364" spans="1:32" s="453" customFormat="1" x14ac:dyDescent="0.2">
      <c r="A364" s="396"/>
      <c r="B364" s="396"/>
      <c r="C364" s="408"/>
      <c r="D364" s="408"/>
      <c r="E364" s="355"/>
      <c r="F364" s="355"/>
      <c r="G364" s="355"/>
      <c r="H364" s="355"/>
      <c r="I364" s="355"/>
      <c r="J364" s="355"/>
      <c r="K364" s="355"/>
      <c r="L364" s="355"/>
      <c r="M364" s="355"/>
      <c r="N364" s="355"/>
      <c r="O364" s="355"/>
      <c r="P364" s="355"/>
      <c r="Q364" s="355"/>
      <c r="R364" s="355"/>
      <c r="S364" s="408"/>
      <c r="T364" s="355"/>
      <c r="U364" s="355"/>
      <c r="V364" s="355"/>
      <c r="W364" s="355"/>
      <c r="X364" s="355"/>
      <c r="Y364" s="355"/>
      <c r="Z364" s="402"/>
      <c r="AA364" s="402"/>
      <c r="AB364" s="402"/>
      <c r="AC364" s="402"/>
      <c r="AD364" s="510">
        <v>44676</v>
      </c>
      <c r="AE364" s="451"/>
      <c r="AF364" s="452"/>
    </row>
    <row r="365" spans="1:32" s="453" customFormat="1" x14ac:dyDescent="0.2">
      <c r="A365" s="396"/>
      <c r="B365" s="396"/>
      <c r="C365" s="408"/>
      <c r="D365" s="408"/>
      <c r="E365" s="355"/>
      <c r="F365" s="355"/>
      <c r="G365" s="355"/>
      <c r="H365" s="355"/>
      <c r="I365" s="355"/>
      <c r="J365" s="355"/>
      <c r="K365" s="355"/>
      <c r="L365" s="355"/>
      <c r="M365" s="355"/>
      <c r="N365" s="355"/>
      <c r="O365" s="355"/>
      <c r="P365" s="355"/>
      <c r="Q365" s="355"/>
      <c r="R365" s="355"/>
      <c r="S365" s="408"/>
      <c r="T365" s="355"/>
      <c r="U365" s="355"/>
      <c r="V365" s="355"/>
      <c r="W365" s="355"/>
      <c r="X365" s="355"/>
      <c r="Y365" s="355"/>
      <c r="Z365" s="402"/>
      <c r="AA365" s="402"/>
      <c r="AB365" s="402"/>
      <c r="AC365" s="402"/>
      <c r="AD365" s="510">
        <v>44677</v>
      </c>
      <c r="AE365" s="451"/>
      <c r="AF365" s="452"/>
    </row>
    <row r="366" spans="1:32" s="453" customFormat="1" x14ac:dyDescent="0.2">
      <c r="A366" s="396"/>
      <c r="B366" s="396"/>
      <c r="C366" s="408"/>
      <c r="D366" s="408"/>
      <c r="E366" s="355"/>
      <c r="F366" s="355"/>
      <c r="G366" s="355"/>
      <c r="H366" s="355"/>
      <c r="I366" s="355"/>
      <c r="J366" s="355"/>
      <c r="K366" s="355"/>
      <c r="L366" s="355"/>
      <c r="M366" s="355"/>
      <c r="N366" s="355"/>
      <c r="O366" s="355"/>
      <c r="P366" s="355"/>
      <c r="Q366" s="355"/>
      <c r="R366" s="355"/>
      <c r="S366" s="408"/>
      <c r="T366" s="355"/>
      <c r="U366" s="355"/>
      <c r="V366" s="355"/>
      <c r="W366" s="355"/>
      <c r="X366" s="355"/>
      <c r="Y366" s="355"/>
      <c r="Z366" s="402"/>
      <c r="AA366" s="402"/>
      <c r="AB366" s="402"/>
      <c r="AC366" s="402"/>
      <c r="AD366" s="510">
        <v>44678</v>
      </c>
      <c r="AE366" s="451"/>
      <c r="AF366" s="452"/>
    </row>
    <row r="367" spans="1:32" s="453" customFormat="1" x14ac:dyDescent="0.2">
      <c r="A367" s="396"/>
      <c r="B367" s="396"/>
      <c r="C367" s="408"/>
      <c r="D367" s="408"/>
      <c r="E367" s="355"/>
      <c r="F367" s="355"/>
      <c r="G367" s="355"/>
      <c r="H367" s="355"/>
      <c r="I367" s="355"/>
      <c r="J367" s="355"/>
      <c r="K367" s="355"/>
      <c r="L367" s="355"/>
      <c r="M367" s="355"/>
      <c r="N367" s="355"/>
      <c r="O367" s="355"/>
      <c r="P367" s="355"/>
      <c r="Q367" s="355"/>
      <c r="R367" s="355"/>
      <c r="S367" s="408"/>
      <c r="T367" s="355"/>
      <c r="U367" s="355"/>
      <c r="V367" s="355"/>
      <c r="W367" s="355"/>
      <c r="X367" s="355"/>
      <c r="Y367" s="355"/>
      <c r="Z367" s="402"/>
      <c r="AA367" s="402"/>
      <c r="AB367" s="402"/>
      <c r="AC367" s="402"/>
      <c r="AD367" s="510">
        <v>44679</v>
      </c>
      <c r="AE367" s="451"/>
      <c r="AF367" s="452"/>
    </row>
    <row r="368" spans="1:32" s="453" customFormat="1" x14ac:dyDescent="0.2">
      <c r="A368" s="396"/>
      <c r="B368" s="396"/>
      <c r="C368" s="408"/>
      <c r="D368" s="408"/>
      <c r="E368" s="355"/>
      <c r="F368" s="355"/>
      <c r="G368" s="355"/>
      <c r="H368" s="355"/>
      <c r="I368" s="355"/>
      <c r="J368" s="355"/>
      <c r="K368" s="355"/>
      <c r="L368" s="355"/>
      <c r="M368" s="355"/>
      <c r="N368" s="355"/>
      <c r="O368" s="355"/>
      <c r="P368" s="355"/>
      <c r="Q368" s="355"/>
      <c r="R368" s="355"/>
      <c r="S368" s="408"/>
      <c r="T368" s="355"/>
      <c r="U368" s="355"/>
      <c r="V368" s="355"/>
      <c r="W368" s="355"/>
      <c r="X368" s="355"/>
      <c r="Y368" s="355"/>
      <c r="Z368" s="402"/>
      <c r="AA368" s="402"/>
      <c r="AB368" s="402"/>
      <c r="AC368" s="402"/>
      <c r="AD368" s="510">
        <v>44680</v>
      </c>
      <c r="AE368" s="451"/>
      <c r="AF368" s="452"/>
    </row>
    <row r="369" spans="1:32" s="453" customFormat="1" x14ac:dyDescent="0.2">
      <c r="A369" s="396"/>
      <c r="B369" s="396"/>
      <c r="C369" s="408"/>
      <c r="D369" s="408"/>
      <c r="E369" s="355"/>
      <c r="F369" s="355"/>
      <c r="G369" s="355"/>
      <c r="H369" s="355"/>
      <c r="I369" s="355"/>
      <c r="J369" s="355"/>
      <c r="K369" s="355"/>
      <c r="L369" s="355"/>
      <c r="M369" s="355"/>
      <c r="N369" s="355"/>
      <c r="O369" s="355"/>
      <c r="P369" s="355"/>
      <c r="Q369" s="355"/>
      <c r="R369" s="355"/>
      <c r="S369" s="408"/>
      <c r="T369" s="355"/>
      <c r="U369" s="355"/>
      <c r="V369" s="355"/>
      <c r="W369" s="355"/>
      <c r="X369" s="355"/>
      <c r="Y369" s="355"/>
      <c r="Z369" s="402"/>
      <c r="AA369" s="402"/>
      <c r="AB369" s="402"/>
      <c r="AC369" s="402"/>
      <c r="AD369" s="510">
        <v>44681</v>
      </c>
      <c r="AE369" s="451"/>
      <c r="AF369" s="452"/>
    </row>
    <row r="370" spans="1:32" s="453" customFormat="1" x14ac:dyDescent="0.2">
      <c r="A370" s="396"/>
      <c r="B370" s="396"/>
      <c r="C370" s="408"/>
      <c r="D370" s="408"/>
      <c r="E370" s="355"/>
      <c r="F370" s="355"/>
      <c r="G370" s="355"/>
      <c r="H370" s="355"/>
      <c r="I370" s="355"/>
      <c r="J370" s="355"/>
      <c r="K370" s="355"/>
      <c r="L370" s="355"/>
      <c r="M370" s="355"/>
      <c r="N370" s="355"/>
      <c r="O370" s="355"/>
      <c r="P370" s="355"/>
      <c r="Q370" s="355"/>
      <c r="R370" s="355"/>
      <c r="S370" s="408"/>
      <c r="T370" s="355"/>
      <c r="U370" s="355"/>
      <c r="V370" s="355"/>
      <c r="W370" s="355"/>
      <c r="X370" s="355"/>
      <c r="Y370" s="355"/>
      <c r="Z370" s="402"/>
      <c r="AA370" s="402"/>
      <c r="AB370" s="402"/>
      <c r="AC370" s="402"/>
      <c r="AD370" s="510">
        <v>44682</v>
      </c>
      <c r="AE370" s="451"/>
      <c r="AF370" s="452"/>
    </row>
    <row r="371" spans="1:32" s="453" customFormat="1" x14ac:dyDescent="0.2">
      <c r="A371" s="396"/>
      <c r="B371" s="396"/>
      <c r="C371" s="408"/>
      <c r="D371" s="408"/>
      <c r="E371" s="355"/>
      <c r="F371" s="355"/>
      <c r="G371" s="355"/>
      <c r="H371" s="355"/>
      <c r="I371" s="355"/>
      <c r="J371" s="355"/>
      <c r="K371" s="355"/>
      <c r="L371" s="355"/>
      <c r="M371" s="355"/>
      <c r="N371" s="355"/>
      <c r="O371" s="355"/>
      <c r="P371" s="355"/>
      <c r="Q371" s="355"/>
      <c r="R371" s="355"/>
      <c r="S371" s="408"/>
      <c r="T371" s="355"/>
      <c r="U371" s="355"/>
      <c r="V371" s="355"/>
      <c r="W371" s="355"/>
      <c r="X371" s="355"/>
      <c r="Y371" s="355"/>
      <c r="Z371" s="402"/>
      <c r="AA371" s="402"/>
      <c r="AB371" s="402"/>
      <c r="AC371" s="402"/>
      <c r="AD371" s="510">
        <v>44683</v>
      </c>
      <c r="AE371" s="451"/>
      <c r="AF371" s="452"/>
    </row>
    <row r="372" spans="1:32" s="453" customFormat="1" x14ac:dyDescent="0.2">
      <c r="A372" s="396"/>
      <c r="B372" s="396"/>
      <c r="C372" s="408"/>
      <c r="D372" s="408"/>
      <c r="E372" s="355"/>
      <c r="F372" s="355"/>
      <c r="G372" s="355"/>
      <c r="H372" s="355"/>
      <c r="I372" s="355"/>
      <c r="J372" s="355"/>
      <c r="K372" s="355"/>
      <c r="L372" s="355"/>
      <c r="M372" s="355"/>
      <c r="N372" s="355"/>
      <c r="O372" s="355"/>
      <c r="P372" s="355"/>
      <c r="Q372" s="355"/>
      <c r="R372" s="355"/>
      <c r="S372" s="408"/>
      <c r="T372" s="355"/>
      <c r="U372" s="355"/>
      <c r="V372" s="355"/>
      <c r="W372" s="355"/>
      <c r="X372" s="355"/>
      <c r="Y372" s="355"/>
      <c r="Z372" s="402"/>
      <c r="AA372" s="402"/>
      <c r="AB372" s="402"/>
      <c r="AC372" s="402"/>
      <c r="AD372" s="510">
        <v>44684</v>
      </c>
      <c r="AE372" s="451"/>
      <c r="AF372" s="452"/>
    </row>
    <row r="373" spans="1:32" s="453" customFormat="1" x14ac:dyDescent="0.2">
      <c r="A373" s="396"/>
      <c r="B373" s="396"/>
      <c r="C373" s="408"/>
      <c r="D373" s="408"/>
      <c r="E373" s="355"/>
      <c r="F373" s="355"/>
      <c r="G373" s="355"/>
      <c r="H373" s="355"/>
      <c r="I373" s="355"/>
      <c r="J373" s="355"/>
      <c r="K373" s="355"/>
      <c r="L373" s="355"/>
      <c r="M373" s="355"/>
      <c r="N373" s="355"/>
      <c r="O373" s="355"/>
      <c r="P373" s="355"/>
      <c r="Q373" s="355"/>
      <c r="R373" s="355"/>
      <c r="S373" s="408"/>
      <c r="T373" s="355"/>
      <c r="U373" s="355"/>
      <c r="V373" s="355"/>
      <c r="W373" s="355"/>
      <c r="X373" s="355"/>
      <c r="Y373" s="355"/>
      <c r="Z373" s="402"/>
      <c r="AA373" s="402"/>
      <c r="AB373" s="402"/>
      <c r="AC373" s="402"/>
      <c r="AD373" s="510">
        <v>44685</v>
      </c>
      <c r="AE373" s="451"/>
      <c r="AF373" s="452"/>
    </row>
    <row r="374" spans="1:32" s="453" customFormat="1" x14ac:dyDescent="0.2">
      <c r="A374" s="396"/>
      <c r="B374" s="396"/>
      <c r="C374" s="408"/>
      <c r="D374" s="408"/>
      <c r="E374" s="355"/>
      <c r="F374" s="355"/>
      <c r="G374" s="355"/>
      <c r="H374" s="355"/>
      <c r="I374" s="355"/>
      <c r="J374" s="355"/>
      <c r="K374" s="355"/>
      <c r="L374" s="355"/>
      <c r="M374" s="355"/>
      <c r="N374" s="355"/>
      <c r="O374" s="355"/>
      <c r="P374" s="355"/>
      <c r="Q374" s="355"/>
      <c r="R374" s="355"/>
      <c r="S374" s="408"/>
      <c r="T374" s="355"/>
      <c r="U374" s="355"/>
      <c r="V374" s="355"/>
      <c r="W374" s="355"/>
      <c r="X374" s="355"/>
      <c r="Y374" s="355"/>
      <c r="Z374" s="402"/>
      <c r="AA374" s="402"/>
      <c r="AB374" s="402"/>
      <c r="AC374" s="402"/>
      <c r="AD374" s="510">
        <v>44686</v>
      </c>
      <c r="AE374" s="451"/>
      <c r="AF374" s="452"/>
    </row>
    <row r="375" spans="1:32" s="453" customFormat="1" x14ac:dyDescent="0.2">
      <c r="A375" s="396"/>
      <c r="B375" s="396"/>
      <c r="C375" s="408"/>
      <c r="D375" s="408"/>
      <c r="E375" s="355"/>
      <c r="F375" s="355"/>
      <c r="G375" s="355"/>
      <c r="H375" s="355"/>
      <c r="I375" s="355"/>
      <c r="J375" s="355"/>
      <c r="K375" s="355"/>
      <c r="L375" s="355"/>
      <c r="M375" s="355"/>
      <c r="N375" s="355"/>
      <c r="O375" s="355"/>
      <c r="P375" s="355"/>
      <c r="Q375" s="355"/>
      <c r="R375" s="355"/>
      <c r="S375" s="408"/>
      <c r="T375" s="355"/>
      <c r="U375" s="355"/>
      <c r="V375" s="355"/>
      <c r="W375" s="355"/>
      <c r="X375" s="355"/>
      <c r="Y375" s="355"/>
      <c r="Z375" s="402"/>
      <c r="AA375" s="402"/>
      <c r="AB375" s="402"/>
      <c r="AC375" s="402"/>
      <c r="AD375" s="510">
        <v>44687</v>
      </c>
      <c r="AE375" s="451"/>
      <c r="AF375" s="452"/>
    </row>
    <row r="376" spans="1:32" s="453" customFormat="1" x14ac:dyDescent="0.2">
      <c r="A376" s="396"/>
      <c r="B376" s="396"/>
      <c r="C376" s="408"/>
      <c r="D376" s="408"/>
      <c r="E376" s="355"/>
      <c r="F376" s="355"/>
      <c r="G376" s="355"/>
      <c r="H376" s="355"/>
      <c r="I376" s="355"/>
      <c r="J376" s="355"/>
      <c r="K376" s="355"/>
      <c r="L376" s="355"/>
      <c r="M376" s="355"/>
      <c r="N376" s="355"/>
      <c r="O376" s="355"/>
      <c r="P376" s="355"/>
      <c r="Q376" s="355"/>
      <c r="R376" s="355"/>
      <c r="S376" s="408"/>
      <c r="T376" s="355"/>
      <c r="U376" s="355"/>
      <c r="V376" s="355"/>
      <c r="W376" s="355"/>
      <c r="X376" s="355"/>
      <c r="Y376" s="355"/>
      <c r="Z376" s="402"/>
      <c r="AA376" s="402"/>
      <c r="AB376" s="402"/>
      <c r="AC376" s="402"/>
      <c r="AD376" s="510">
        <v>44688</v>
      </c>
      <c r="AE376" s="451"/>
      <c r="AF376" s="452"/>
    </row>
    <row r="377" spans="1:32" s="453" customFormat="1" x14ac:dyDescent="0.2">
      <c r="A377" s="396"/>
      <c r="B377" s="396"/>
      <c r="C377" s="408"/>
      <c r="D377" s="408"/>
      <c r="E377" s="355"/>
      <c r="F377" s="355"/>
      <c r="G377" s="355"/>
      <c r="H377" s="355"/>
      <c r="I377" s="355"/>
      <c r="J377" s="355"/>
      <c r="K377" s="355"/>
      <c r="L377" s="355"/>
      <c r="M377" s="355"/>
      <c r="N377" s="355"/>
      <c r="O377" s="355"/>
      <c r="P377" s="355"/>
      <c r="Q377" s="355"/>
      <c r="R377" s="355"/>
      <c r="S377" s="408"/>
      <c r="T377" s="355"/>
      <c r="U377" s="355"/>
      <c r="V377" s="355"/>
      <c r="W377" s="355"/>
      <c r="X377" s="355"/>
      <c r="Y377" s="355"/>
      <c r="Z377" s="402"/>
      <c r="AA377" s="402"/>
      <c r="AB377" s="402"/>
      <c r="AC377" s="402"/>
      <c r="AD377" s="510">
        <v>44689</v>
      </c>
      <c r="AE377" s="451"/>
      <c r="AF377" s="452"/>
    </row>
    <row r="378" spans="1:32" x14ac:dyDescent="0.2">
      <c r="Z378" s="402"/>
      <c r="AA378" s="402"/>
      <c r="AB378" s="402"/>
      <c r="AC378" s="402"/>
      <c r="AD378" s="510">
        <v>44690</v>
      </c>
    </row>
    <row r="379" spans="1:32" s="453" customFormat="1" x14ac:dyDescent="0.2">
      <c r="A379" s="396"/>
      <c r="B379" s="396"/>
      <c r="C379" s="408"/>
      <c r="D379" s="408"/>
      <c r="E379" s="355"/>
      <c r="F379" s="355"/>
      <c r="G379" s="355"/>
      <c r="H379" s="355"/>
      <c r="I379" s="355"/>
      <c r="J379" s="355"/>
      <c r="K379" s="355"/>
      <c r="L379" s="355"/>
      <c r="M379" s="355"/>
      <c r="N379" s="355"/>
      <c r="O379" s="355"/>
      <c r="P379" s="355"/>
      <c r="Q379" s="355"/>
      <c r="R379" s="355"/>
      <c r="S379" s="408"/>
      <c r="T379" s="355"/>
      <c r="U379" s="355"/>
      <c r="V379" s="355"/>
      <c r="W379" s="355"/>
      <c r="X379" s="355"/>
      <c r="Y379" s="355"/>
      <c r="Z379" s="402"/>
      <c r="AA379" s="402"/>
      <c r="AB379" s="402"/>
      <c r="AC379" s="402"/>
      <c r="AD379" s="510">
        <v>44691</v>
      </c>
      <c r="AE379" s="451"/>
      <c r="AF379" s="452"/>
    </row>
    <row r="380" spans="1:32" s="453" customFormat="1" x14ac:dyDescent="0.2">
      <c r="A380" s="396"/>
      <c r="B380" s="396"/>
      <c r="C380" s="408"/>
      <c r="D380" s="408"/>
      <c r="E380" s="355"/>
      <c r="F380" s="355"/>
      <c r="G380" s="355"/>
      <c r="H380" s="355"/>
      <c r="I380" s="355"/>
      <c r="J380" s="355"/>
      <c r="K380" s="355"/>
      <c r="L380" s="355"/>
      <c r="M380" s="355"/>
      <c r="N380" s="355"/>
      <c r="O380" s="355"/>
      <c r="P380" s="355"/>
      <c r="Q380" s="355"/>
      <c r="R380" s="355"/>
      <c r="S380" s="408"/>
      <c r="T380" s="355"/>
      <c r="U380" s="355"/>
      <c r="V380" s="355"/>
      <c r="W380" s="355"/>
      <c r="X380" s="355"/>
      <c r="Y380" s="355"/>
      <c r="Z380" s="402"/>
      <c r="AA380" s="402"/>
      <c r="AB380" s="402"/>
      <c r="AC380" s="402"/>
      <c r="AD380" s="510">
        <v>44692</v>
      </c>
      <c r="AE380" s="451"/>
      <c r="AF380" s="452"/>
    </row>
    <row r="381" spans="1:32" s="453" customFormat="1" x14ac:dyDescent="0.2">
      <c r="A381" s="396"/>
      <c r="B381" s="396"/>
      <c r="C381" s="408"/>
      <c r="D381" s="408"/>
      <c r="E381" s="355"/>
      <c r="F381" s="355"/>
      <c r="G381" s="355"/>
      <c r="H381" s="355"/>
      <c r="I381" s="355"/>
      <c r="J381" s="355"/>
      <c r="K381" s="355"/>
      <c r="L381" s="355"/>
      <c r="M381" s="355"/>
      <c r="N381" s="355"/>
      <c r="O381" s="355"/>
      <c r="P381" s="355"/>
      <c r="Q381" s="355"/>
      <c r="R381" s="355"/>
      <c r="S381" s="408"/>
      <c r="T381" s="355"/>
      <c r="U381" s="355"/>
      <c r="V381" s="355"/>
      <c r="W381" s="355"/>
      <c r="X381" s="355"/>
      <c r="Y381" s="355"/>
      <c r="Z381" s="402"/>
      <c r="AA381" s="402"/>
      <c r="AB381" s="402"/>
      <c r="AC381" s="402"/>
      <c r="AD381" s="510">
        <v>44693</v>
      </c>
      <c r="AE381" s="451"/>
      <c r="AF381" s="452"/>
    </row>
    <row r="382" spans="1:32" s="453" customFormat="1" x14ac:dyDescent="0.2">
      <c r="A382" s="396"/>
      <c r="B382" s="396"/>
      <c r="C382" s="408"/>
      <c r="D382" s="408"/>
      <c r="E382" s="355"/>
      <c r="F382" s="355"/>
      <c r="G382" s="355"/>
      <c r="H382" s="355"/>
      <c r="I382" s="355"/>
      <c r="J382" s="355"/>
      <c r="K382" s="355"/>
      <c r="L382" s="355"/>
      <c r="M382" s="355"/>
      <c r="N382" s="355"/>
      <c r="O382" s="355"/>
      <c r="P382" s="355"/>
      <c r="Q382" s="355"/>
      <c r="R382" s="355"/>
      <c r="S382" s="408"/>
      <c r="T382" s="355"/>
      <c r="U382" s="355"/>
      <c r="V382" s="355"/>
      <c r="W382" s="355"/>
      <c r="X382" s="355"/>
      <c r="Y382" s="355"/>
      <c r="Z382" s="402"/>
      <c r="AA382" s="402"/>
      <c r="AB382" s="402"/>
      <c r="AC382" s="402"/>
      <c r="AD382" s="510">
        <v>44694</v>
      </c>
      <c r="AE382" s="451"/>
      <c r="AF382" s="452"/>
    </row>
    <row r="383" spans="1:32" s="453" customFormat="1" x14ac:dyDescent="0.2">
      <c r="A383" s="396"/>
      <c r="B383" s="396"/>
      <c r="C383" s="408"/>
      <c r="D383" s="408"/>
      <c r="E383" s="355"/>
      <c r="F383" s="355"/>
      <c r="G383" s="355"/>
      <c r="H383" s="355"/>
      <c r="I383" s="355"/>
      <c r="J383" s="355"/>
      <c r="K383" s="355"/>
      <c r="L383" s="355"/>
      <c r="M383" s="355"/>
      <c r="N383" s="355"/>
      <c r="O383" s="355"/>
      <c r="P383" s="355"/>
      <c r="Q383" s="355"/>
      <c r="R383" s="355"/>
      <c r="S383" s="408"/>
      <c r="T383" s="355"/>
      <c r="U383" s="355"/>
      <c r="V383" s="355"/>
      <c r="W383" s="355"/>
      <c r="X383" s="355"/>
      <c r="Y383" s="355"/>
      <c r="Z383" s="402"/>
      <c r="AA383" s="402"/>
      <c r="AB383" s="402"/>
      <c r="AC383" s="402"/>
      <c r="AD383" s="510">
        <v>44695</v>
      </c>
      <c r="AE383" s="451"/>
      <c r="AF383" s="452"/>
    </row>
    <row r="384" spans="1:32" s="453" customFormat="1" x14ac:dyDescent="0.2">
      <c r="A384" s="396"/>
      <c r="B384" s="396"/>
      <c r="C384" s="408"/>
      <c r="D384" s="408"/>
      <c r="E384" s="355"/>
      <c r="F384" s="355"/>
      <c r="G384" s="355"/>
      <c r="H384" s="355"/>
      <c r="I384" s="355"/>
      <c r="J384" s="355"/>
      <c r="K384" s="355"/>
      <c r="L384" s="355"/>
      <c r="M384" s="355"/>
      <c r="N384" s="355"/>
      <c r="O384" s="355"/>
      <c r="P384" s="355"/>
      <c r="Q384" s="355"/>
      <c r="R384" s="355"/>
      <c r="S384" s="408"/>
      <c r="T384" s="355"/>
      <c r="U384" s="355"/>
      <c r="V384" s="355"/>
      <c r="W384" s="355"/>
      <c r="X384" s="355"/>
      <c r="Y384" s="355"/>
      <c r="Z384" s="402"/>
      <c r="AA384" s="402"/>
      <c r="AB384" s="402"/>
      <c r="AC384" s="402"/>
      <c r="AD384" s="510">
        <v>44696</v>
      </c>
      <c r="AE384" s="451"/>
      <c r="AF384" s="452"/>
    </row>
    <row r="385" spans="1:32" s="453" customFormat="1" x14ac:dyDescent="0.2">
      <c r="A385" s="396"/>
      <c r="B385" s="396"/>
      <c r="C385" s="408"/>
      <c r="D385" s="408"/>
      <c r="E385" s="355"/>
      <c r="F385" s="355"/>
      <c r="G385" s="355"/>
      <c r="H385" s="355"/>
      <c r="I385" s="355"/>
      <c r="J385" s="355"/>
      <c r="K385" s="355"/>
      <c r="L385" s="355"/>
      <c r="M385" s="355"/>
      <c r="N385" s="355"/>
      <c r="O385" s="355"/>
      <c r="P385" s="355"/>
      <c r="Q385" s="355"/>
      <c r="R385" s="355"/>
      <c r="S385" s="408"/>
      <c r="T385" s="355"/>
      <c r="U385" s="355"/>
      <c r="V385" s="355"/>
      <c r="W385" s="355"/>
      <c r="X385" s="355"/>
      <c r="Y385" s="355"/>
      <c r="Z385" s="402"/>
      <c r="AA385" s="402"/>
      <c r="AB385" s="402"/>
      <c r="AC385" s="402"/>
      <c r="AD385" s="510">
        <v>44697</v>
      </c>
      <c r="AE385" s="451"/>
      <c r="AF385" s="452"/>
    </row>
    <row r="386" spans="1:32" s="453" customFormat="1" x14ac:dyDescent="0.2">
      <c r="A386" s="396"/>
      <c r="B386" s="396"/>
      <c r="C386" s="408"/>
      <c r="D386" s="408"/>
      <c r="E386" s="355"/>
      <c r="F386" s="355"/>
      <c r="G386" s="355"/>
      <c r="H386" s="355"/>
      <c r="I386" s="355"/>
      <c r="J386" s="355"/>
      <c r="K386" s="355"/>
      <c r="L386" s="355"/>
      <c r="M386" s="355"/>
      <c r="N386" s="355"/>
      <c r="O386" s="355"/>
      <c r="P386" s="355"/>
      <c r="Q386" s="355"/>
      <c r="R386" s="355"/>
      <c r="S386" s="408"/>
      <c r="T386" s="355"/>
      <c r="U386" s="355"/>
      <c r="V386" s="355"/>
      <c r="W386" s="355"/>
      <c r="X386" s="355"/>
      <c r="Y386" s="355"/>
      <c r="Z386" s="402"/>
      <c r="AA386" s="402"/>
      <c r="AB386" s="402"/>
      <c r="AC386" s="402"/>
      <c r="AD386" s="510">
        <v>44698</v>
      </c>
      <c r="AE386" s="451"/>
      <c r="AF386" s="452"/>
    </row>
    <row r="387" spans="1:32" s="453" customFormat="1" x14ac:dyDescent="0.2">
      <c r="A387" s="396"/>
      <c r="B387" s="396"/>
      <c r="C387" s="408"/>
      <c r="D387" s="408"/>
      <c r="E387" s="355"/>
      <c r="F387" s="355"/>
      <c r="G387" s="355"/>
      <c r="H387" s="355"/>
      <c r="I387" s="355"/>
      <c r="J387" s="355"/>
      <c r="K387" s="355"/>
      <c r="L387" s="355"/>
      <c r="M387" s="355"/>
      <c r="N387" s="355"/>
      <c r="O387" s="355"/>
      <c r="P387" s="355"/>
      <c r="Q387" s="355"/>
      <c r="R387" s="355"/>
      <c r="S387" s="408"/>
      <c r="T387" s="355"/>
      <c r="U387" s="355"/>
      <c r="V387" s="355"/>
      <c r="W387" s="355"/>
      <c r="X387" s="355"/>
      <c r="Y387" s="355"/>
      <c r="Z387" s="402"/>
      <c r="AA387" s="402"/>
      <c r="AB387" s="402"/>
      <c r="AC387" s="402"/>
      <c r="AD387" s="510">
        <v>44699</v>
      </c>
      <c r="AE387" s="451"/>
      <c r="AF387" s="452"/>
    </row>
    <row r="388" spans="1:32" s="453" customFormat="1" x14ac:dyDescent="0.2">
      <c r="A388" s="396"/>
      <c r="B388" s="396"/>
      <c r="C388" s="408"/>
      <c r="D388" s="408"/>
      <c r="E388" s="355"/>
      <c r="F388" s="355"/>
      <c r="G388" s="355"/>
      <c r="H388" s="355"/>
      <c r="I388" s="355"/>
      <c r="J388" s="355"/>
      <c r="K388" s="355"/>
      <c r="L388" s="355"/>
      <c r="M388" s="355"/>
      <c r="N388" s="355"/>
      <c r="O388" s="355"/>
      <c r="P388" s="355"/>
      <c r="Q388" s="355"/>
      <c r="R388" s="355"/>
      <c r="S388" s="408"/>
      <c r="T388" s="355"/>
      <c r="U388" s="355"/>
      <c r="V388" s="355"/>
      <c r="W388" s="355"/>
      <c r="X388" s="355"/>
      <c r="Y388" s="355"/>
      <c r="Z388" s="402"/>
      <c r="AA388" s="402"/>
      <c r="AB388" s="402"/>
      <c r="AC388" s="402"/>
      <c r="AD388" s="510">
        <v>44700</v>
      </c>
      <c r="AE388" s="451"/>
      <c r="AF388" s="452"/>
    </row>
    <row r="389" spans="1:32" s="453" customFormat="1" x14ac:dyDescent="0.2">
      <c r="A389" s="396"/>
      <c r="B389" s="396"/>
      <c r="C389" s="408"/>
      <c r="D389" s="408"/>
      <c r="E389" s="355"/>
      <c r="F389" s="355"/>
      <c r="G389" s="355"/>
      <c r="H389" s="355"/>
      <c r="I389" s="355"/>
      <c r="J389" s="355"/>
      <c r="K389" s="355"/>
      <c r="L389" s="355"/>
      <c r="M389" s="355"/>
      <c r="N389" s="355"/>
      <c r="O389" s="355"/>
      <c r="P389" s="355"/>
      <c r="Q389" s="355"/>
      <c r="R389" s="355"/>
      <c r="S389" s="408"/>
      <c r="T389" s="355"/>
      <c r="U389" s="355"/>
      <c r="V389" s="355"/>
      <c r="W389" s="355"/>
      <c r="X389" s="355"/>
      <c r="Y389" s="355"/>
      <c r="Z389" s="402"/>
      <c r="AA389" s="402"/>
      <c r="AB389" s="402"/>
      <c r="AC389" s="402"/>
      <c r="AD389" s="510">
        <v>44701</v>
      </c>
      <c r="AE389" s="451"/>
      <c r="AF389" s="452"/>
    </row>
    <row r="390" spans="1:32" s="453" customFormat="1" x14ac:dyDescent="0.2">
      <c r="A390" s="396"/>
      <c r="B390" s="396"/>
      <c r="C390" s="408"/>
      <c r="D390" s="408"/>
      <c r="E390" s="355"/>
      <c r="F390" s="355"/>
      <c r="G390" s="355"/>
      <c r="H390" s="355"/>
      <c r="I390" s="355"/>
      <c r="J390" s="355"/>
      <c r="K390" s="355"/>
      <c r="L390" s="355"/>
      <c r="M390" s="355"/>
      <c r="N390" s="355"/>
      <c r="O390" s="355"/>
      <c r="P390" s="355"/>
      <c r="Q390" s="355"/>
      <c r="R390" s="355"/>
      <c r="S390" s="408"/>
      <c r="T390" s="355"/>
      <c r="U390" s="355"/>
      <c r="V390" s="355"/>
      <c r="W390" s="355"/>
      <c r="X390" s="355"/>
      <c r="Y390" s="355"/>
      <c r="Z390" s="402"/>
      <c r="AA390" s="402"/>
      <c r="AB390" s="402"/>
      <c r="AC390" s="402"/>
      <c r="AD390" s="510">
        <v>44702</v>
      </c>
      <c r="AE390" s="451"/>
      <c r="AF390" s="452"/>
    </row>
    <row r="391" spans="1:32" s="453" customFormat="1" x14ac:dyDescent="0.2">
      <c r="A391" s="396"/>
      <c r="B391" s="396"/>
      <c r="C391" s="408"/>
      <c r="D391" s="408"/>
      <c r="E391" s="355"/>
      <c r="F391" s="355"/>
      <c r="G391" s="355"/>
      <c r="H391" s="355"/>
      <c r="I391" s="355"/>
      <c r="J391" s="355"/>
      <c r="K391" s="355"/>
      <c r="L391" s="355"/>
      <c r="M391" s="355"/>
      <c r="N391" s="355"/>
      <c r="O391" s="355"/>
      <c r="P391" s="355"/>
      <c r="Q391" s="355"/>
      <c r="R391" s="355"/>
      <c r="S391" s="408"/>
      <c r="T391" s="355"/>
      <c r="U391" s="355"/>
      <c r="V391" s="355"/>
      <c r="W391" s="355"/>
      <c r="X391" s="355"/>
      <c r="Y391" s="355"/>
      <c r="Z391" s="402"/>
      <c r="AA391" s="402"/>
      <c r="AB391" s="402"/>
      <c r="AC391" s="402"/>
      <c r="AD391" s="510">
        <v>44703</v>
      </c>
      <c r="AE391" s="451"/>
      <c r="AF391" s="452"/>
    </row>
    <row r="392" spans="1:32" s="453" customFormat="1" x14ac:dyDescent="0.2">
      <c r="A392" s="396"/>
      <c r="B392" s="396"/>
      <c r="C392" s="408"/>
      <c r="D392" s="408"/>
      <c r="E392" s="355"/>
      <c r="F392" s="355"/>
      <c r="G392" s="355"/>
      <c r="H392" s="355"/>
      <c r="I392" s="355"/>
      <c r="J392" s="355"/>
      <c r="K392" s="355"/>
      <c r="L392" s="355"/>
      <c r="M392" s="355"/>
      <c r="N392" s="355"/>
      <c r="O392" s="355"/>
      <c r="P392" s="355"/>
      <c r="Q392" s="355"/>
      <c r="R392" s="355"/>
      <c r="S392" s="408"/>
      <c r="T392" s="355"/>
      <c r="U392" s="355"/>
      <c r="V392" s="355"/>
      <c r="W392" s="355"/>
      <c r="X392" s="355"/>
      <c r="Y392" s="355"/>
      <c r="Z392" s="402"/>
      <c r="AA392" s="402"/>
      <c r="AB392" s="402"/>
      <c r="AC392" s="402"/>
      <c r="AD392" s="510">
        <v>44704</v>
      </c>
      <c r="AE392" s="451"/>
      <c r="AF392" s="452"/>
    </row>
    <row r="393" spans="1:32" s="453" customFormat="1" x14ac:dyDescent="0.2">
      <c r="A393" s="396"/>
      <c r="B393" s="396"/>
      <c r="C393" s="408"/>
      <c r="D393" s="408"/>
      <c r="E393" s="355"/>
      <c r="F393" s="355"/>
      <c r="G393" s="355"/>
      <c r="H393" s="355"/>
      <c r="I393" s="355"/>
      <c r="J393" s="355"/>
      <c r="K393" s="355"/>
      <c r="L393" s="355"/>
      <c r="M393" s="355"/>
      <c r="N393" s="355"/>
      <c r="O393" s="355"/>
      <c r="P393" s="355"/>
      <c r="Q393" s="355"/>
      <c r="R393" s="355"/>
      <c r="S393" s="408"/>
      <c r="T393" s="355"/>
      <c r="U393" s="355"/>
      <c r="V393" s="355"/>
      <c r="W393" s="355"/>
      <c r="X393" s="355"/>
      <c r="Y393" s="355"/>
      <c r="Z393" s="402"/>
      <c r="AA393" s="402"/>
      <c r="AB393" s="402"/>
      <c r="AC393" s="402"/>
      <c r="AD393" s="510">
        <v>44705</v>
      </c>
      <c r="AE393" s="451"/>
      <c r="AF393" s="452"/>
    </row>
    <row r="394" spans="1:32" s="453" customFormat="1" x14ac:dyDescent="0.2">
      <c r="A394" s="396"/>
      <c r="B394" s="396"/>
      <c r="C394" s="408"/>
      <c r="D394" s="408"/>
      <c r="E394" s="355"/>
      <c r="F394" s="355"/>
      <c r="G394" s="355"/>
      <c r="H394" s="355"/>
      <c r="I394" s="355"/>
      <c r="J394" s="355"/>
      <c r="K394" s="355"/>
      <c r="L394" s="355"/>
      <c r="M394" s="355"/>
      <c r="N394" s="355"/>
      <c r="O394" s="355"/>
      <c r="P394" s="355"/>
      <c r="Q394" s="355"/>
      <c r="R394" s="355"/>
      <c r="S394" s="408"/>
      <c r="T394" s="355"/>
      <c r="U394" s="355"/>
      <c r="V394" s="355"/>
      <c r="W394" s="355"/>
      <c r="X394" s="355"/>
      <c r="Y394" s="355"/>
      <c r="Z394" s="402"/>
      <c r="AA394" s="402"/>
      <c r="AB394" s="402"/>
      <c r="AC394" s="402"/>
      <c r="AD394" s="510">
        <v>44706</v>
      </c>
      <c r="AE394" s="451"/>
      <c r="AF394" s="452"/>
    </row>
    <row r="395" spans="1:32" s="453" customFormat="1" x14ac:dyDescent="0.2">
      <c r="A395" s="396"/>
      <c r="B395" s="396"/>
      <c r="C395" s="408"/>
      <c r="D395" s="408"/>
      <c r="E395" s="355"/>
      <c r="F395" s="355"/>
      <c r="G395" s="355"/>
      <c r="H395" s="355"/>
      <c r="I395" s="355"/>
      <c r="J395" s="355"/>
      <c r="K395" s="355"/>
      <c r="L395" s="355"/>
      <c r="M395" s="355"/>
      <c r="N395" s="355"/>
      <c r="O395" s="355"/>
      <c r="P395" s="355"/>
      <c r="Q395" s="355"/>
      <c r="R395" s="355"/>
      <c r="S395" s="408"/>
      <c r="T395" s="355"/>
      <c r="U395" s="355"/>
      <c r="V395" s="355"/>
      <c r="W395" s="355"/>
      <c r="X395" s="355"/>
      <c r="Y395" s="355"/>
      <c r="Z395" s="402"/>
      <c r="AA395" s="402"/>
      <c r="AB395" s="402"/>
      <c r="AC395" s="402"/>
      <c r="AD395" s="510">
        <v>44707</v>
      </c>
      <c r="AE395" s="451"/>
      <c r="AF395" s="452"/>
    </row>
    <row r="396" spans="1:32" s="453" customFormat="1" x14ac:dyDescent="0.2">
      <c r="A396" s="396"/>
      <c r="B396" s="396"/>
      <c r="C396" s="408"/>
      <c r="D396" s="408"/>
      <c r="E396" s="355"/>
      <c r="F396" s="355"/>
      <c r="G396" s="355"/>
      <c r="H396" s="355"/>
      <c r="I396" s="355"/>
      <c r="J396" s="355"/>
      <c r="K396" s="355"/>
      <c r="L396" s="355"/>
      <c r="M396" s="355"/>
      <c r="N396" s="355"/>
      <c r="O396" s="355"/>
      <c r="P396" s="355"/>
      <c r="Q396" s="355"/>
      <c r="R396" s="355"/>
      <c r="S396" s="408"/>
      <c r="T396" s="355"/>
      <c r="U396" s="355"/>
      <c r="V396" s="355"/>
      <c r="W396" s="355"/>
      <c r="X396" s="355"/>
      <c r="Y396" s="355"/>
      <c r="Z396" s="402"/>
      <c r="AA396" s="402"/>
      <c r="AB396" s="402"/>
      <c r="AC396" s="402"/>
      <c r="AD396" s="510">
        <v>44708</v>
      </c>
      <c r="AE396" s="451"/>
      <c r="AF396" s="452"/>
    </row>
    <row r="397" spans="1:32" s="453" customFormat="1" x14ac:dyDescent="0.2">
      <c r="A397" s="396"/>
      <c r="B397" s="396"/>
      <c r="C397" s="408"/>
      <c r="D397" s="408"/>
      <c r="E397" s="355"/>
      <c r="F397" s="355"/>
      <c r="G397" s="355"/>
      <c r="H397" s="355"/>
      <c r="I397" s="355"/>
      <c r="J397" s="355"/>
      <c r="K397" s="355"/>
      <c r="L397" s="355"/>
      <c r="M397" s="355"/>
      <c r="N397" s="355"/>
      <c r="O397" s="355"/>
      <c r="P397" s="355"/>
      <c r="Q397" s="355"/>
      <c r="R397" s="355"/>
      <c r="S397" s="408"/>
      <c r="T397" s="355"/>
      <c r="U397" s="355"/>
      <c r="V397" s="355"/>
      <c r="W397" s="355"/>
      <c r="X397" s="355"/>
      <c r="Y397" s="355"/>
      <c r="Z397" s="402"/>
      <c r="AA397" s="402"/>
      <c r="AB397" s="402"/>
      <c r="AC397" s="402"/>
      <c r="AD397" s="510">
        <v>44709</v>
      </c>
      <c r="AE397" s="451"/>
      <c r="AF397" s="452"/>
    </row>
    <row r="398" spans="1:32" s="453" customFormat="1" x14ac:dyDescent="0.2">
      <c r="A398" s="396"/>
      <c r="B398" s="396"/>
      <c r="C398" s="408"/>
      <c r="D398" s="408"/>
      <c r="E398" s="355"/>
      <c r="F398" s="355"/>
      <c r="G398" s="355"/>
      <c r="H398" s="355"/>
      <c r="I398" s="355"/>
      <c r="J398" s="355"/>
      <c r="K398" s="355"/>
      <c r="L398" s="355"/>
      <c r="M398" s="355"/>
      <c r="N398" s="355"/>
      <c r="O398" s="355"/>
      <c r="P398" s="355"/>
      <c r="Q398" s="355"/>
      <c r="R398" s="355"/>
      <c r="S398" s="408"/>
      <c r="T398" s="355"/>
      <c r="U398" s="355"/>
      <c r="V398" s="355"/>
      <c r="W398" s="355"/>
      <c r="X398" s="355"/>
      <c r="Y398" s="355"/>
      <c r="Z398" s="402"/>
      <c r="AA398" s="402"/>
      <c r="AB398" s="402"/>
      <c r="AC398" s="402"/>
      <c r="AD398" s="510">
        <v>44710</v>
      </c>
      <c r="AE398" s="451"/>
      <c r="AF398" s="452"/>
    </row>
    <row r="399" spans="1:32" s="453" customFormat="1" x14ac:dyDescent="0.2">
      <c r="A399" s="396"/>
      <c r="B399" s="396"/>
      <c r="C399" s="408"/>
      <c r="D399" s="408"/>
      <c r="E399" s="355"/>
      <c r="F399" s="355"/>
      <c r="G399" s="355"/>
      <c r="H399" s="355"/>
      <c r="I399" s="355"/>
      <c r="J399" s="355"/>
      <c r="K399" s="355"/>
      <c r="L399" s="355"/>
      <c r="M399" s="355"/>
      <c r="N399" s="355"/>
      <c r="O399" s="355"/>
      <c r="P399" s="355"/>
      <c r="Q399" s="355"/>
      <c r="R399" s="355"/>
      <c r="S399" s="408"/>
      <c r="T399" s="355"/>
      <c r="U399" s="355"/>
      <c r="V399" s="355"/>
      <c r="W399" s="355"/>
      <c r="X399" s="355"/>
      <c r="Y399" s="355"/>
      <c r="Z399" s="402"/>
      <c r="AA399" s="402"/>
      <c r="AB399" s="402"/>
      <c r="AC399" s="402"/>
      <c r="AD399" s="510">
        <v>44711</v>
      </c>
      <c r="AE399" s="451"/>
      <c r="AF399" s="452"/>
    </row>
    <row r="400" spans="1:32" s="453" customFormat="1" x14ac:dyDescent="0.2">
      <c r="A400" s="396"/>
      <c r="B400" s="396"/>
      <c r="C400" s="408"/>
      <c r="D400" s="408"/>
      <c r="E400" s="355"/>
      <c r="F400" s="355"/>
      <c r="G400" s="355"/>
      <c r="H400" s="355"/>
      <c r="I400" s="355"/>
      <c r="J400" s="355"/>
      <c r="K400" s="355"/>
      <c r="L400" s="355"/>
      <c r="M400" s="355"/>
      <c r="N400" s="355"/>
      <c r="O400" s="355"/>
      <c r="P400" s="355"/>
      <c r="Q400" s="355"/>
      <c r="R400" s="355"/>
      <c r="S400" s="408"/>
      <c r="T400" s="355"/>
      <c r="U400" s="355"/>
      <c r="V400" s="355"/>
      <c r="W400" s="355"/>
      <c r="X400" s="355"/>
      <c r="Y400" s="355"/>
      <c r="Z400" s="402"/>
      <c r="AA400" s="402"/>
      <c r="AB400" s="402"/>
      <c r="AC400" s="402"/>
      <c r="AD400" s="510">
        <v>44712</v>
      </c>
      <c r="AE400" s="451"/>
      <c r="AF400" s="452"/>
    </row>
    <row r="401" spans="1:32" s="453" customFormat="1" x14ac:dyDescent="0.2">
      <c r="A401" s="396"/>
      <c r="B401" s="396"/>
      <c r="C401" s="408"/>
      <c r="D401" s="408"/>
      <c r="E401" s="355"/>
      <c r="F401" s="355"/>
      <c r="G401" s="355"/>
      <c r="H401" s="355"/>
      <c r="I401" s="355"/>
      <c r="J401" s="355"/>
      <c r="K401" s="355"/>
      <c r="L401" s="355"/>
      <c r="M401" s="355"/>
      <c r="N401" s="355"/>
      <c r="O401" s="355"/>
      <c r="P401" s="355"/>
      <c r="Q401" s="355"/>
      <c r="R401" s="355"/>
      <c r="S401" s="408"/>
      <c r="T401" s="355"/>
      <c r="U401" s="355"/>
      <c r="V401" s="355"/>
      <c r="W401" s="355"/>
      <c r="X401" s="355"/>
      <c r="Y401" s="355"/>
      <c r="Z401" s="402"/>
      <c r="AA401" s="402"/>
      <c r="AB401" s="402"/>
      <c r="AC401" s="402"/>
      <c r="AD401" s="510">
        <v>44713</v>
      </c>
      <c r="AE401" s="451"/>
      <c r="AF401" s="452"/>
    </row>
    <row r="402" spans="1:32" s="453" customFormat="1" x14ac:dyDescent="0.2">
      <c r="A402" s="396"/>
      <c r="B402" s="396"/>
      <c r="C402" s="408"/>
      <c r="D402" s="408"/>
      <c r="E402" s="355"/>
      <c r="F402" s="355"/>
      <c r="G402" s="355"/>
      <c r="H402" s="355"/>
      <c r="I402" s="355"/>
      <c r="J402" s="355"/>
      <c r="K402" s="355"/>
      <c r="L402" s="355"/>
      <c r="M402" s="355"/>
      <c r="N402" s="355"/>
      <c r="O402" s="355"/>
      <c r="P402" s="355"/>
      <c r="Q402" s="355"/>
      <c r="R402" s="355"/>
      <c r="S402" s="408"/>
      <c r="T402" s="355"/>
      <c r="U402" s="355"/>
      <c r="V402" s="355"/>
      <c r="W402" s="355"/>
      <c r="X402" s="355"/>
      <c r="Y402" s="355"/>
      <c r="Z402" s="402"/>
      <c r="AA402" s="402"/>
      <c r="AB402" s="402"/>
      <c r="AC402" s="402"/>
      <c r="AD402" s="510">
        <v>44714</v>
      </c>
      <c r="AE402" s="451"/>
      <c r="AF402" s="452"/>
    </row>
    <row r="403" spans="1:32" s="453" customFormat="1" x14ac:dyDescent="0.2">
      <c r="A403" s="396"/>
      <c r="B403" s="396"/>
      <c r="C403" s="408"/>
      <c r="D403" s="408"/>
      <c r="E403" s="355"/>
      <c r="F403" s="355"/>
      <c r="G403" s="355"/>
      <c r="H403" s="355"/>
      <c r="I403" s="355"/>
      <c r="J403" s="355"/>
      <c r="K403" s="355"/>
      <c r="L403" s="355"/>
      <c r="M403" s="355"/>
      <c r="N403" s="355"/>
      <c r="O403" s="355"/>
      <c r="P403" s="355"/>
      <c r="Q403" s="355"/>
      <c r="R403" s="355"/>
      <c r="S403" s="408"/>
      <c r="T403" s="355"/>
      <c r="U403" s="355"/>
      <c r="V403" s="355"/>
      <c r="W403" s="355"/>
      <c r="X403" s="355"/>
      <c r="Y403" s="355"/>
      <c r="Z403" s="402"/>
      <c r="AA403" s="402"/>
      <c r="AB403" s="402"/>
      <c r="AC403" s="402"/>
      <c r="AD403" s="510">
        <v>44715</v>
      </c>
      <c r="AE403" s="451"/>
      <c r="AF403" s="452"/>
    </row>
    <row r="404" spans="1:32" s="453" customFormat="1" x14ac:dyDescent="0.2">
      <c r="A404" s="396"/>
      <c r="B404" s="396"/>
      <c r="C404" s="408"/>
      <c r="D404" s="408"/>
      <c r="E404" s="355"/>
      <c r="F404" s="355"/>
      <c r="G404" s="355"/>
      <c r="H404" s="355"/>
      <c r="I404" s="355"/>
      <c r="J404" s="355"/>
      <c r="K404" s="355"/>
      <c r="L404" s="355"/>
      <c r="M404" s="355"/>
      <c r="N404" s="355"/>
      <c r="O404" s="355"/>
      <c r="P404" s="355"/>
      <c r="Q404" s="355"/>
      <c r="R404" s="355"/>
      <c r="S404" s="408"/>
      <c r="T404" s="355"/>
      <c r="U404" s="355"/>
      <c r="V404" s="355"/>
      <c r="W404" s="355"/>
      <c r="X404" s="355"/>
      <c r="Y404" s="355"/>
      <c r="Z404" s="402"/>
      <c r="AA404" s="402"/>
      <c r="AB404" s="402"/>
      <c r="AC404" s="402"/>
      <c r="AD404" s="510">
        <v>44716</v>
      </c>
      <c r="AE404" s="451"/>
      <c r="AF404" s="452"/>
    </row>
    <row r="405" spans="1:32" s="453" customFormat="1" x14ac:dyDescent="0.2">
      <c r="A405" s="396"/>
      <c r="B405" s="396"/>
      <c r="C405" s="408"/>
      <c r="D405" s="408"/>
      <c r="E405" s="355"/>
      <c r="F405" s="355"/>
      <c r="G405" s="355"/>
      <c r="H405" s="355"/>
      <c r="I405" s="355"/>
      <c r="J405" s="355"/>
      <c r="K405" s="355"/>
      <c r="L405" s="355"/>
      <c r="M405" s="355"/>
      <c r="N405" s="355"/>
      <c r="O405" s="355"/>
      <c r="P405" s="355"/>
      <c r="Q405" s="355"/>
      <c r="R405" s="355"/>
      <c r="S405" s="408"/>
      <c r="T405" s="355"/>
      <c r="U405" s="355"/>
      <c r="V405" s="355"/>
      <c r="W405" s="355"/>
      <c r="X405" s="355"/>
      <c r="Y405" s="355"/>
      <c r="Z405" s="402"/>
      <c r="AA405" s="402"/>
      <c r="AB405" s="402"/>
      <c r="AC405" s="402"/>
      <c r="AD405" s="510">
        <v>44717</v>
      </c>
      <c r="AE405" s="451"/>
      <c r="AF405" s="452"/>
    </row>
    <row r="406" spans="1:32" s="453" customFormat="1" x14ac:dyDescent="0.2">
      <c r="A406" s="396"/>
      <c r="B406" s="396"/>
      <c r="C406" s="408"/>
      <c r="D406" s="408"/>
      <c r="E406" s="355"/>
      <c r="F406" s="355"/>
      <c r="G406" s="355"/>
      <c r="H406" s="355"/>
      <c r="I406" s="355"/>
      <c r="J406" s="355"/>
      <c r="K406" s="355"/>
      <c r="L406" s="355"/>
      <c r="M406" s="355"/>
      <c r="N406" s="355"/>
      <c r="O406" s="355"/>
      <c r="P406" s="355"/>
      <c r="Q406" s="355"/>
      <c r="R406" s="355"/>
      <c r="S406" s="408"/>
      <c r="T406" s="355"/>
      <c r="U406" s="355"/>
      <c r="V406" s="355"/>
      <c r="W406" s="355"/>
      <c r="X406" s="355"/>
      <c r="Y406" s="355"/>
      <c r="Z406" s="402"/>
      <c r="AA406" s="402"/>
      <c r="AB406" s="402"/>
      <c r="AC406" s="402"/>
      <c r="AD406" s="510">
        <v>44718</v>
      </c>
      <c r="AE406" s="451"/>
      <c r="AF406" s="452"/>
    </row>
    <row r="407" spans="1:32" s="453" customFormat="1" x14ac:dyDescent="0.2">
      <c r="A407" s="396"/>
      <c r="B407" s="396"/>
      <c r="C407" s="408"/>
      <c r="D407" s="408"/>
      <c r="E407" s="355"/>
      <c r="F407" s="355"/>
      <c r="G407" s="355"/>
      <c r="H407" s="355"/>
      <c r="I407" s="355"/>
      <c r="J407" s="355"/>
      <c r="K407" s="355"/>
      <c r="L407" s="355"/>
      <c r="M407" s="355"/>
      <c r="N407" s="355"/>
      <c r="O407" s="355"/>
      <c r="P407" s="355"/>
      <c r="Q407" s="355"/>
      <c r="R407" s="355"/>
      <c r="S407" s="408"/>
      <c r="T407" s="355"/>
      <c r="U407" s="355"/>
      <c r="V407" s="355"/>
      <c r="W407" s="355"/>
      <c r="X407" s="355"/>
      <c r="Y407" s="355"/>
      <c r="Z407" s="402"/>
      <c r="AA407" s="402"/>
      <c r="AB407" s="402"/>
      <c r="AC407" s="402"/>
      <c r="AD407" s="510">
        <v>44719</v>
      </c>
      <c r="AE407" s="451"/>
      <c r="AF407" s="452"/>
    </row>
    <row r="408" spans="1:32" s="453" customFormat="1" x14ac:dyDescent="0.2">
      <c r="A408" s="396"/>
      <c r="B408" s="396"/>
      <c r="C408" s="408"/>
      <c r="D408" s="408"/>
      <c r="E408" s="355"/>
      <c r="F408" s="355"/>
      <c r="G408" s="355"/>
      <c r="H408" s="355"/>
      <c r="I408" s="355"/>
      <c r="J408" s="355"/>
      <c r="K408" s="355"/>
      <c r="L408" s="355"/>
      <c r="M408" s="355"/>
      <c r="N408" s="355"/>
      <c r="O408" s="355"/>
      <c r="P408" s="355"/>
      <c r="Q408" s="355"/>
      <c r="R408" s="355"/>
      <c r="S408" s="408"/>
      <c r="T408" s="355"/>
      <c r="U408" s="355"/>
      <c r="V408" s="355"/>
      <c r="W408" s="355"/>
      <c r="X408" s="355"/>
      <c r="Y408" s="355"/>
      <c r="Z408" s="402"/>
      <c r="AA408" s="402"/>
      <c r="AB408" s="402"/>
      <c r="AC408" s="402"/>
      <c r="AD408" s="510">
        <v>44720</v>
      </c>
      <c r="AE408" s="451"/>
      <c r="AF408" s="452"/>
    </row>
    <row r="409" spans="1:32" s="453" customFormat="1" x14ac:dyDescent="0.2">
      <c r="A409" s="396"/>
      <c r="B409" s="396"/>
      <c r="C409" s="408"/>
      <c r="D409" s="408"/>
      <c r="E409" s="355"/>
      <c r="F409" s="355"/>
      <c r="G409" s="355"/>
      <c r="H409" s="355"/>
      <c r="I409" s="355"/>
      <c r="J409" s="355"/>
      <c r="K409" s="355"/>
      <c r="L409" s="355"/>
      <c r="M409" s="355"/>
      <c r="N409" s="355"/>
      <c r="O409" s="355"/>
      <c r="P409" s="355"/>
      <c r="Q409" s="355"/>
      <c r="R409" s="355"/>
      <c r="S409" s="408"/>
      <c r="T409" s="355"/>
      <c r="U409" s="355"/>
      <c r="V409" s="355"/>
      <c r="W409" s="355"/>
      <c r="X409" s="355"/>
      <c r="Y409" s="355"/>
      <c r="Z409" s="402"/>
      <c r="AA409" s="402"/>
      <c r="AB409" s="402"/>
      <c r="AC409" s="402"/>
      <c r="AD409" s="510">
        <v>44721</v>
      </c>
      <c r="AE409" s="451"/>
      <c r="AF409" s="452"/>
    </row>
    <row r="410" spans="1:32" s="453" customFormat="1" x14ac:dyDescent="0.2">
      <c r="A410" s="396"/>
      <c r="B410" s="396"/>
      <c r="C410" s="408"/>
      <c r="D410" s="408"/>
      <c r="E410" s="355"/>
      <c r="F410" s="355"/>
      <c r="G410" s="355"/>
      <c r="H410" s="355"/>
      <c r="I410" s="355"/>
      <c r="J410" s="355"/>
      <c r="K410" s="355"/>
      <c r="L410" s="355"/>
      <c r="M410" s="355"/>
      <c r="N410" s="355"/>
      <c r="O410" s="355"/>
      <c r="P410" s="355"/>
      <c r="Q410" s="355"/>
      <c r="R410" s="355"/>
      <c r="S410" s="408"/>
      <c r="T410" s="355"/>
      <c r="U410" s="355"/>
      <c r="V410" s="355"/>
      <c r="W410" s="355"/>
      <c r="X410" s="355"/>
      <c r="Y410" s="355"/>
      <c r="Z410" s="402"/>
      <c r="AA410" s="402"/>
      <c r="AB410" s="402"/>
      <c r="AC410" s="402"/>
      <c r="AD410" s="510">
        <v>44722</v>
      </c>
      <c r="AE410" s="451"/>
      <c r="AF410" s="452"/>
    </row>
    <row r="411" spans="1:32" s="453" customFormat="1" x14ac:dyDescent="0.2">
      <c r="A411" s="396"/>
      <c r="B411" s="396"/>
      <c r="C411" s="408"/>
      <c r="D411" s="408"/>
      <c r="E411" s="355"/>
      <c r="F411" s="355"/>
      <c r="G411" s="355"/>
      <c r="H411" s="355"/>
      <c r="I411" s="355"/>
      <c r="J411" s="355"/>
      <c r="K411" s="355"/>
      <c r="L411" s="355"/>
      <c r="M411" s="355"/>
      <c r="N411" s="355"/>
      <c r="O411" s="355"/>
      <c r="P411" s="355"/>
      <c r="Q411" s="355"/>
      <c r="R411" s="355"/>
      <c r="S411" s="408"/>
      <c r="T411" s="355"/>
      <c r="U411" s="355"/>
      <c r="V411" s="355"/>
      <c r="W411" s="355"/>
      <c r="X411" s="355"/>
      <c r="Y411" s="355"/>
      <c r="Z411" s="402"/>
      <c r="AA411" s="402"/>
      <c r="AB411" s="402"/>
      <c r="AC411" s="402"/>
      <c r="AD411" s="510">
        <v>44723</v>
      </c>
      <c r="AE411" s="451"/>
      <c r="AF411" s="452"/>
    </row>
    <row r="412" spans="1:32" s="453" customFormat="1" x14ac:dyDescent="0.2">
      <c r="A412" s="396"/>
      <c r="B412" s="396"/>
      <c r="C412" s="408"/>
      <c r="D412" s="408"/>
      <c r="E412" s="355"/>
      <c r="F412" s="355"/>
      <c r="G412" s="355"/>
      <c r="H412" s="355"/>
      <c r="I412" s="355"/>
      <c r="J412" s="355"/>
      <c r="K412" s="355"/>
      <c r="L412" s="355"/>
      <c r="M412" s="355"/>
      <c r="N412" s="355"/>
      <c r="O412" s="355"/>
      <c r="P412" s="355"/>
      <c r="Q412" s="355"/>
      <c r="R412" s="355"/>
      <c r="S412" s="408"/>
      <c r="T412" s="355"/>
      <c r="U412" s="355"/>
      <c r="V412" s="355"/>
      <c r="W412" s="355"/>
      <c r="X412" s="355"/>
      <c r="Y412" s="355"/>
      <c r="Z412" s="402"/>
      <c r="AA412" s="402"/>
      <c r="AB412" s="402"/>
      <c r="AC412" s="402"/>
      <c r="AD412" s="510">
        <v>44724</v>
      </c>
      <c r="AE412" s="451"/>
      <c r="AF412" s="452"/>
    </row>
    <row r="413" spans="1:32" s="453" customFormat="1" x14ac:dyDescent="0.2">
      <c r="A413" s="396"/>
      <c r="B413" s="396"/>
      <c r="C413" s="408"/>
      <c r="D413" s="408"/>
      <c r="E413" s="355"/>
      <c r="F413" s="355"/>
      <c r="G413" s="355"/>
      <c r="H413" s="355"/>
      <c r="I413" s="355"/>
      <c r="J413" s="355"/>
      <c r="K413" s="355"/>
      <c r="L413" s="355"/>
      <c r="M413" s="355"/>
      <c r="N413" s="355"/>
      <c r="O413" s="355"/>
      <c r="P413" s="355"/>
      <c r="Q413" s="355"/>
      <c r="R413" s="355"/>
      <c r="S413" s="408"/>
      <c r="T413" s="355"/>
      <c r="U413" s="355"/>
      <c r="V413" s="355"/>
      <c r="W413" s="355"/>
      <c r="X413" s="355"/>
      <c r="Y413" s="355"/>
      <c r="Z413" s="402"/>
      <c r="AA413" s="402"/>
      <c r="AB413" s="402"/>
      <c r="AC413" s="402"/>
      <c r="AD413" s="510">
        <v>44725</v>
      </c>
      <c r="AE413" s="451"/>
      <c r="AF413" s="452"/>
    </row>
    <row r="414" spans="1:32" x14ac:dyDescent="0.2">
      <c r="Z414" s="402"/>
      <c r="AA414" s="402"/>
      <c r="AB414" s="402"/>
      <c r="AC414" s="402"/>
      <c r="AD414" s="510">
        <v>44726</v>
      </c>
    </row>
    <row r="415" spans="1:32" s="453" customFormat="1" x14ac:dyDescent="0.2">
      <c r="A415" s="396"/>
      <c r="B415" s="396"/>
      <c r="C415" s="408"/>
      <c r="D415" s="408"/>
      <c r="E415" s="355"/>
      <c r="F415" s="355"/>
      <c r="G415" s="355"/>
      <c r="H415" s="355"/>
      <c r="I415" s="355"/>
      <c r="J415" s="355"/>
      <c r="K415" s="355"/>
      <c r="L415" s="355"/>
      <c r="M415" s="355"/>
      <c r="N415" s="355"/>
      <c r="O415" s="355"/>
      <c r="P415" s="355"/>
      <c r="Q415" s="355"/>
      <c r="R415" s="355"/>
      <c r="S415" s="408"/>
      <c r="T415" s="355"/>
      <c r="U415" s="355"/>
      <c r="V415" s="355"/>
      <c r="W415" s="355"/>
      <c r="X415" s="355"/>
      <c r="Y415" s="355"/>
      <c r="Z415" s="402"/>
      <c r="AA415" s="402"/>
      <c r="AB415" s="402"/>
      <c r="AC415" s="402"/>
      <c r="AD415" s="510">
        <v>44727</v>
      </c>
      <c r="AE415" s="451"/>
      <c r="AF415" s="452"/>
    </row>
    <row r="416" spans="1:32" s="453" customFormat="1" x14ac:dyDescent="0.2">
      <c r="A416" s="396"/>
      <c r="B416" s="396"/>
      <c r="C416" s="408"/>
      <c r="D416" s="408"/>
      <c r="E416" s="355"/>
      <c r="F416" s="355"/>
      <c r="G416" s="355"/>
      <c r="H416" s="355"/>
      <c r="I416" s="355"/>
      <c r="J416" s="355"/>
      <c r="K416" s="355"/>
      <c r="L416" s="355"/>
      <c r="M416" s="355"/>
      <c r="N416" s="355"/>
      <c r="O416" s="355"/>
      <c r="P416" s="355"/>
      <c r="Q416" s="355"/>
      <c r="R416" s="355"/>
      <c r="S416" s="408"/>
      <c r="T416" s="355"/>
      <c r="U416" s="355"/>
      <c r="V416" s="355"/>
      <c r="W416" s="355"/>
      <c r="X416" s="355"/>
      <c r="Y416" s="355"/>
      <c r="Z416" s="402"/>
      <c r="AA416" s="402"/>
      <c r="AB416" s="402"/>
      <c r="AC416" s="402"/>
      <c r="AD416" s="510">
        <v>44728</v>
      </c>
      <c r="AE416" s="451"/>
      <c r="AF416" s="452"/>
    </row>
    <row r="417" spans="1:32" s="453" customFormat="1" x14ac:dyDescent="0.2">
      <c r="A417" s="396"/>
      <c r="B417" s="396"/>
      <c r="C417" s="408"/>
      <c r="D417" s="408"/>
      <c r="E417" s="355"/>
      <c r="F417" s="355"/>
      <c r="G417" s="355"/>
      <c r="H417" s="355"/>
      <c r="I417" s="355"/>
      <c r="J417" s="355"/>
      <c r="K417" s="355"/>
      <c r="L417" s="355"/>
      <c r="M417" s="355"/>
      <c r="N417" s="355"/>
      <c r="O417" s="355"/>
      <c r="P417" s="355"/>
      <c r="Q417" s="355"/>
      <c r="R417" s="355"/>
      <c r="S417" s="408"/>
      <c r="T417" s="355"/>
      <c r="U417" s="355"/>
      <c r="V417" s="355"/>
      <c r="W417" s="355"/>
      <c r="X417" s="355"/>
      <c r="Y417" s="355"/>
      <c r="Z417" s="402"/>
      <c r="AA417" s="402"/>
      <c r="AB417" s="402"/>
      <c r="AC417" s="366"/>
      <c r="AD417" s="510">
        <v>44729</v>
      </c>
      <c r="AE417" s="451"/>
      <c r="AF417" s="452"/>
    </row>
    <row r="418" spans="1:32" s="453" customFormat="1" x14ac:dyDescent="0.2">
      <c r="A418" s="396"/>
      <c r="B418" s="396"/>
      <c r="C418" s="408"/>
      <c r="D418" s="408"/>
      <c r="E418" s="355"/>
      <c r="F418" s="355"/>
      <c r="G418" s="355"/>
      <c r="H418" s="355"/>
      <c r="I418" s="355"/>
      <c r="J418" s="355"/>
      <c r="K418" s="355"/>
      <c r="L418" s="355"/>
      <c r="M418" s="355"/>
      <c r="N418" s="355"/>
      <c r="O418" s="355"/>
      <c r="P418" s="355"/>
      <c r="Q418" s="355"/>
      <c r="R418" s="355"/>
      <c r="S418" s="408"/>
      <c r="T418" s="355"/>
      <c r="U418" s="355"/>
      <c r="V418" s="355"/>
      <c r="W418" s="355"/>
      <c r="X418" s="355"/>
      <c r="Y418" s="355"/>
      <c r="Z418" s="402"/>
      <c r="AA418" s="402"/>
      <c r="AB418" s="402"/>
      <c r="AC418" s="366"/>
      <c r="AD418" s="510">
        <v>44730</v>
      </c>
      <c r="AE418" s="451"/>
      <c r="AF418" s="452"/>
    </row>
    <row r="419" spans="1:32" s="453" customFormat="1" x14ac:dyDescent="0.2">
      <c r="A419" s="396"/>
      <c r="B419" s="396"/>
      <c r="C419" s="408"/>
      <c r="D419" s="408"/>
      <c r="E419" s="355"/>
      <c r="F419" s="355"/>
      <c r="G419" s="355"/>
      <c r="H419" s="355"/>
      <c r="I419" s="355"/>
      <c r="J419" s="355"/>
      <c r="K419" s="355"/>
      <c r="L419" s="355"/>
      <c r="M419" s="355"/>
      <c r="N419" s="355"/>
      <c r="O419" s="355"/>
      <c r="P419" s="355"/>
      <c r="Q419" s="355"/>
      <c r="R419" s="355"/>
      <c r="S419" s="408"/>
      <c r="T419" s="355"/>
      <c r="U419" s="355"/>
      <c r="V419" s="355"/>
      <c r="W419" s="355"/>
      <c r="X419" s="355"/>
      <c r="Y419" s="355"/>
      <c r="Z419" s="402"/>
      <c r="AA419" s="402"/>
      <c r="AB419" s="402"/>
      <c r="AC419" s="366"/>
      <c r="AD419" s="510">
        <v>44731</v>
      </c>
      <c r="AE419" s="451"/>
      <c r="AF419" s="452"/>
    </row>
    <row r="420" spans="1:32" x14ac:dyDescent="0.2">
      <c r="Z420" s="402"/>
      <c r="AD420" s="510">
        <v>44732</v>
      </c>
    </row>
    <row r="421" spans="1:32" x14ac:dyDescent="0.2">
      <c r="AD421" s="510">
        <v>44733</v>
      </c>
    </row>
    <row r="422" spans="1:32" x14ac:dyDescent="0.2">
      <c r="AD422" s="510">
        <v>44734</v>
      </c>
    </row>
    <row r="423" spans="1:32" x14ac:dyDescent="0.2">
      <c r="AD423" s="510">
        <v>44735</v>
      </c>
    </row>
    <row r="424" spans="1:32" x14ac:dyDescent="0.2">
      <c r="AD424" s="510">
        <v>44736</v>
      </c>
    </row>
    <row r="425" spans="1:32" x14ac:dyDescent="0.2">
      <c r="AD425" s="510">
        <v>44737</v>
      </c>
    </row>
    <row r="426" spans="1:32" x14ac:dyDescent="0.2">
      <c r="AD426" s="510">
        <v>44738</v>
      </c>
    </row>
    <row r="427" spans="1:32" x14ac:dyDescent="0.2">
      <c r="AD427" s="510">
        <v>44739</v>
      </c>
    </row>
    <row r="428" spans="1:32" x14ac:dyDescent="0.2">
      <c r="AD428" s="510">
        <v>44740</v>
      </c>
    </row>
    <row r="429" spans="1:32" x14ac:dyDescent="0.2">
      <c r="AD429" s="510">
        <v>44741</v>
      </c>
    </row>
    <row r="430" spans="1:32" x14ac:dyDescent="0.2">
      <c r="AD430" s="510">
        <v>44742</v>
      </c>
    </row>
    <row r="431" spans="1:32" x14ac:dyDescent="0.2">
      <c r="AD431" s="510">
        <v>44743</v>
      </c>
    </row>
  </sheetData>
  <sheetProtection algorithmName="SHA-512" hashValue="jmwOfPwEdhzOkxnA+VfxQfqcfEQTQvu5NEPAUqyb+iGfsVR6qss2V86lxALddFiu4NnXdqZhkZIRFm5fhkzfMg==" saltValue="m6UCKoML94BjfPFnynFXRQ==" spinCount="100000" sheet="1" insertColumns="0" insertRows="0" selectLockedCells="1" sort="0" autoFilter="0" pivotTables="0"/>
  <autoFilter ref="Z3:AC425" xr:uid="{00000000-0009-0000-0000-000003000000}"/>
  <mergeCells count="24">
    <mergeCell ref="K23:R32"/>
    <mergeCell ref="B23:E23"/>
    <mergeCell ref="K12:L12"/>
    <mergeCell ref="H12:I12"/>
    <mergeCell ref="C7:E7"/>
    <mergeCell ref="C8:E8"/>
    <mergeCell ref="C9:E9"/>
    <mergeCell ref="C10:E10"/>
    <mergeCell ref="K15:L15"/>
    <mergeCell ref="H15:I15"/>
    <mergeCell ref="K16:L16"/>
    <mergeCell ref="H16:I16"/>
    <mergeCell ref="K13:L13"/>
    <mergeCell ref="H13:I13"/>
    <mergeCell ref="K14:L14"/>
    <mergeCell ref="H14:I14"/>
    <mergeCell ref="H19:I19"/>
    <mergeCell ref="K20:L20"/>
    <mergeCell ref="H20:I20"/>
    <mergeCell ref="K17:L17"/>
    <mergeCell ref="H17:I17"/>
    <mergeCell ref="K18:L18"/>
    <mergeCell ref="H18:I18"/>
    <mergeCell ref="K19:L19"/>
  </mergeCells>
  <dataValidations count="10">
    <dataValidation type="list" allowBlank="1" showInputMessage="1" showErrorMessage="1" sqref="C9:E9" xr:uid="{00000000-0002-0000-0300-000000000000}">
      <formula1>$X$4:$X$7</formula1>
    </dataValidation>
    <dataValidation type="list" allowBlank="1" showInputMessage="1" showErrorMessage="1" sqref="C13:C20" xr:uid="{00000000-0002-0000-0300-000001000000}">
      <formula1>$Z$4:$Z$15</formula1>
    </dataValidation>
    <dataValidation type="list" allowBlank="1" showInputMessage="1" showErrorMessage="1" sqref="AC36:AC38" xr:uid="{00000000-0002-0000-0300-000002000000}">
      <formula1>#REF!</formula1>
    </dataValidation>
    <dataValidation type="list" allowBlank="1" showInputMessage="1" showErrorMessage="1" sqref="AC196:AC197 AC193:AC194 AC199:AC200 AC187:AC188 AC190:AC191" xr:uid="{00000000-0002-0000-0300-000003000000}">
      <formula1>INDIRECT(SUBSTITUTE(#REF!," ","_"))</formula1>
    </dataValidation>
    <dataValidation type="list" allowBlank="1" showInputMessage="1" showErrorMessage="1" sqref="C10:E10" xr:uid="{00000000-0002-0000-0300-000004000000}">
      <formula1>$AC$4:$AC$7</formula1>
    </dataValidation>
    <dataValidation type="list" allowBlank="1" showInputMessage="1" showErrorMessage="1" sqref="G13:G20" xr:uid="{00000000-0002-0000-0300-000005000000}">
      <formula1>$AA$4:$AA$9</formula1>
    </dataValidation>
    <dataValidation type="list" allowBlank="1" showInputMessage="1" showErrorMessage="1" sqref="K8" xr:uid="{00000000-0002-0000-0300-000008000000}">
      <formula1>DateRange</formula1>
    </dataValidation>
    <dataValidation type="list" allowBlank="1" showInputMessage="1" showErrorMessage="1" sqref="B13:B20" xr:uid="{00000000-0002-0000-0300-000009000000}">
      <formula1>list_level2</formula1>
    </dataValidation>
    <dataValidation type="list" allowBlank="1" showInputMessage="1" showErrorMessage="1" sqref="E13:E20" xr:uid="{00000000-0002-0000-0300-00000A000000}">
      <formula1>list_level3</formula1>
    </dataValidation>
    <dataValidation type="list" allowBlank="1" showInputMessage="1" showErrorMessage="1" sqref="F13 F14:F19 F20" xr:uid="{C12FDE86-B189-4903-A7C0-A390A2F124C5}">
      <formula1>IF($C$7="Tax Levy", CodeDescr, INDIRECT(SUBSTITUTE($E13," ","_")))</formula1>
    </dataValidation>
  </dataValidations>
  <hyperlinks>
    <hyperlink ref="J4" r:id="rId1" xr:uid="{00000000-0004-0000-0300-000000000000}"/>
  </hyperlinks>
  <printOptions horizontalCentered="1"/>
  <pageMargins left="0" right="0" top="0.65" bottom="0.69" header="0.44" footer="0.5"/>
  <pageSetup scale="46" fitToHeight="0" orientation="landscape" r:id="rId2"/>
  <headerFooter alignWithMargins="0"/>
  <drawing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104"/>
  <sheetViews>
    <sheetView workbookViewId="0">
      <selection sqref="A1:U136"/>
    </sheetView>
  </sheetViews>
  <sheetFormatPr defaultRowHeight="12.75" x14ac:dyDescent="0.2"/>
  <cols>
    <col min="1" max="1" width="14.42578125" bestFit="1" customWidth="1"/>
    <col min="2" max="2" width="15.140625" bestFit="1" customWidth="1"/>
    <col min="3" max="3" width="68.5703125" bestFit="1" customWidth="1"/>
    <col min="4" max="4" width="12.5703125" bestFit="1" customWidth="1"/>
    <col min="5" max="5" width="20.28515625" bestFit="1" customWidth="1"/>
    <col min="6" max="6" width="30.42578125" bestFit="1" customWidth="1"/>
    <col min="7" max="7" width="32.28515625" bestFit="1" customWidth="1"/>
    <col min="8" max="8" width="33.28515625" bestFit="1" customWidth="1"/>
    <col min="9" max="9" width="69.7109375" bestFit="1" customWidth="1"/>
    <col min="10" max="10" width="33.85546875" bestFit="1" customWidth="1"/>
    <col min="11" max="11" width="39.42578125" bestFit="1" customWidth="1"/>
    <col min="12" max="12" width="21.42578125" bestFit="1" customWidth="1"/>
    <col min="13" max="13" width="27.42578125" bestFit="1" customWidth="1"/>
    <col min="14" max="14" width="27.5703125" bestFit="1" customWidth="1"/>
    <col min="15" max="15" width="22" bestFit="1" customWidth="1"/>
    <col min="16" max="16" width="27.42578125" bestFit="1" customWidth="1"/>
    <col min="17" max="17" width="16.5703125" bestFit="1" customWidth="1"/>
    <col min="18" max="18" width="28.5703125" bestFit="1" customWidth="1"/>
    <col min="19" max="19" width="22.7109375" bestFit="1" customWidth="1"/>
    <col min="20" max="20" width="30.85546875" bestFit="1" customWidth="1"/>
    <col min="21" max="21" width="25.140625" bestFit="1" customWidth="1"/>
  </cols>
  <sheetData>
    <row r="1" spans="1:21" x14ac:dyDescent="0.2">
      <c r="A1" s="580" t="s">
        <v>783</v>
      </c>
      <c r="B1" s="580" t="s">
        <v>784</v>
      </c>
      <c r="C1" s="580" t="s">
        <v>785</v>
      </c>
      <c r="D1" s="580" t="s">
        <v>786</v>
      </c>
      <c r="E1" s="580" t="s">
        <v>787</v>
      </c>
      <c r="F1" s="580" t="s">
        <v>788</v>
      </c>
      <c r="G1" s="580" t="s">
        <v>789</v>
      </c>
      <c r="H1" s="580" t="s">
        <v>790</v>
      </c>
      <c r="I1" s="580" t="s">
        <v>791</v>
      </c>
      <c r="J1" s="580" t="s">
        <v>792</v>
      </c>
      <c r="K1" s="580" t="s">
        <v>793</v>
      </c>
      <c r="L1" s="580" t="s">
        <v>794</v>
      </c>
      <c r="M1" s="580" t="s">
        <v>795</v>
      </c>
      <c r="N1" s="580" t="s">
        <v>796</v>
      </c>
      <c r="O1" s="580" t="s">
        <v>797</v>
      </c>
      <c r="P1" s="580" t="s">
        <v>798</v>
      </c>
      <c r="Q1" s="580" t="s">
        <v>799</v>
      </c>
      <c r="R1" s="580" t="s">
        <v>800</v>
      </c>
      <c r="S1" s="580" t="s">
        <v>801</v>
      </c>
      <c r="T1" s="580" t="s">
        <v>802</v>
      </c>
      <c r="U1" s="580" t="s">
        <v>803</v>
      </c>
    </row>
    <row r="2" spans="1:21" x14ac:dyDescent="0.2">
      <c r="A2" s="580" t="s">
        <v>416</v>
      </c>
      <c r="B2" s="580" t="s">
        <v>182</v>
      </c>
      <c r="C2" s="580" t="s">
        <v>242</v>
      </c>
      <c r="D2" s="580">
        <v>10</v>
      </c>
      <c r="E2" s="580" t="s">
        <v>579</v>
      </c>
      <c r="F2" s="580" t="s">
        <v>804</v>
      </c>
      <c r="G2" s="580">
        <v>10377</v>
      </c>
      <c r="H2" s="580">
        <v>10377</v>
      </c>
      <c r="I2" s="580" t="s">
        <v>242</v>
      </c>
      <c r="J2" s="580">
        <v>10377</v>
      </c>
      <c r="K2" s="580" t="s">
        <v>241</v>
      </c>
      <c r="L2" s="580">
        <v>100</v>
      </c>
      <c r="M2" s="580" t="s">
        <v>449</v>
      </c>
      <c r="N2" s="580"/>
      <c r="O2" s="580">
        <v>9999</v>
      </c>
      <c r="P2" s="580"/>
      <c r="Q2" s="580">
        <v>99999</v>
      </c>
      <c r="R2" s="580" t="s">
        <v>805</v>
      </c>
      <c r="S2" s="580">
        <v>999999</v>
      </c>
      <c r="T2" s="580"/>
      <c r="U2" s="580">
        <v>9999</v>
      </c>
    </row>
    <row r="3" spans="1:21" x14ac:dyDescent="0.2">
      <c r="A3" t="s">
        <v>416</v>
      </c>
      <c r="B3" t="s">
        <v>182</v>
      </c>
      <c r="C3" t="s">
        <v>235</v>
      </c>
      <c r="D3">
        <v>10</v>
      </c>
      <c r="E3" t="s">
        <v>579</v>
      </c>
      <c r="F3" t="s">
        <v>806</v>
      </c>
      <c r="G3">
        <v>60024</v>
      </c>
      <c r="H3">
        <v>60024</v>
      </c>
      <c r="I3" t="s">
        <v>235</v>
      </c>
      <c r="J3">
        <v>60024</v>
      </c>
      <c r="K3" t="s">
        <v>234</v>
      </c>
      <c r="L3">
        <v>350</v>
      </c>
      <c r="M3" t="s">
        <v>450</v>
      </c>
      <c r="O3">
        <v>9999</v>
      </c>
      <c r="Q3">
        <v>99999</v>
      </c>
      <c r="R3" t="s">
        <v>805</v>
      </c>
      <c r="S3">
        <v>999999</v>
      </c>
      <c r="U3">
        <v>9999</v>
      </c>
    </row>
    <row r="4" spans="1:21" x14ac:dyDescent="0.2">
      <c r="A4" t="s">
        <v>416</v>
      </c>
      <c r="B4" t="s">
        <v>182</v>
      </c>
      <c r="C4" t="s">
        <v>226</v>
      </c>
      <c r="D4">
        <v>10</v>
      </c>
      <c r="E4" t="s">
        <v>579</v>
      </c>
      <c r="F4" t="s">
        <v>807</v>
      </c>
      <c r="G4">
        <v>60083</v>
      </c>
      <c r="H4">
        <v>60083</v>
      </c>
      <c r="I4" t="s">
        <v>226</v>
      </c>
      <c r="J4">
        <v>60083</v>
      </c>
      <c r="K4" t="s">
        <v>225</v>
      </c>
      <c r="L4">
        <v>100</v>
      </c>
      <c r="M4" t="s">
        <v>449</v>
      </c>
      <c r="O4">
        <v>9999</v>
      </c>
      <c r="Q4">
        <v>99999</v>
      </c>
      <c r="R4" t="s">
        <v>805</v>
      </c>
      <c r="S4">
        <v>999999</v>
      </c>
      <c r="U4">
        <v>9999</v>
      </c>
    </row>
    <row r="5" spans="1:21" x14ac:dyDescent="0.2">
      <c r="A5" t="s">
        <v>416</v>
      </c>
      <c r="B5" t="s">
        <v>182</v>
      </c>
      <c r="C5" t="s">
        <v>217</v>
      </c>
      <c r="D5">
        <v>10</v>
      </c>
      <c r="E5" t="s">
        <v>579</v>
      </c>
      <c r="F5" t="s">
        <v>808</v>
      </c>
      <c r="G5">
        <v>60196</v>
      </c>
      <c r="H5">
        <v>60196</v>
      </c>
      <c r="I5" t="s">
        <v>217</v>
      </c>
      <c r="J5">
        <v>60196</v>
      </c>
      <c r="K5" t="s">
        <v>216</v>
      </c>
      <c r="L5">
        <v>100</v>
      </c>
      <c r="M5" t="s">
        <v>449</v>
      </c>
      <c r="O5">
        <v>9999</v>
      </c>
      <c r="Q5">
        <v>99999</v>
      </c>
      <c r="R5" t="s">
        <v>805</v>
      </c>
      <c r="S5">
        <v>999999</v>
      </c>
      <c r="U5">
        <v>9999</v>
      </c>
    </row>
    <row r="6" spans="1:21" x14ac:dyDescent="0.2">
      <c r="A6" t="s">
        <v>416</v>
      </c>
      <c r="B6" t="s">
        <v>90</v>
      </c>
      <c r="C6" t="s">
        <v>213</v>
      </c>
      <c r="D6">
        <v>10</v>
      </c>
      <c r="E6" t="s">
        <v>579</v>
      </c>
      <c r="F6" t="s">
        <v>809</v>
      </c>
      <c r="G6">
        <v>65017</v>
      </c>
      <c r="H6">
        <v>65017</v>
      </c>
      <c r="I6" t="s">
        <v>213</v>
      </c>
      <c r="J6">
        <v>65017</v>
      </c>
      <c r="K6" t="s">
        <v>213</v>
      </c>
      <c r="L6">
        <v>100</v>
      </c>
      <c r="M6" t="s">
        <v>449</v>
      </c>
      <c r="O6">
        <v>9999</v>
      </c>
      <c r="Q6">
        <v>99999</v>
      </c>
      <c r="R6" t="s">
        <v>805</v>
      </c>
      <c r="S6">
        <v>999999</v>
      </c>
      <c r="U6">
        <v>9999</v>
      </c>
    </row>
    <row r="7" spans="1:21" x14ac:dyDescent="0.2">
      <c r="A7" t="s">
        <v>416</v>
      </c>
      <c r="B7" t="s">
        <v>182</v>
      </c>
      <c r="C7" t="s">
        <v>211</v>
      </c>
      <c r="D7">
        <v>10</v>
      </c>
      <c r="E7" t="s">
        <v>579</v>
      </c>
      <c r="F7" t="s">
        <v>810</v>
      </c>
      <c r="G7">
        <v>65054</v>
      </c>
      <c r="H7">
        <v>65054</v>
      </c>
      <c r="I7" t="s">
        <v>211</v>
      </c>
      <c r="J7">
        <v>65054</v>
      </c>
      <c r="K7" t="s">
        <v>210</v>
      </c>
      <c r="L7">
        <v>100</v>
      </c>
      <c r="M7" t="s">
        <v>449</v>
      </c>
      <c r="O7">
        <v>9999</v>
      </c>
      <c r="Q7">
        <v>99999</v>
      </c>
      <c r="R7" t="s">
        <v>805</v>
      </c>
      <c r="S7">
        <v>999999</v>
      </c>
      <c r="U7">
        <v>9999</v>
      </c>
    </row>
    <row r="8" spans="1:21" x14ac:dyDescent="0.2">
      <c r="A8" t="s">
        <v>416</v>
      </c>
      <c r="B8" t="s">
        <v>182</v>
      </c>
      <c r="C8" t="s">
        <v>433</v>
      </c>
      <c r="D8">
        <v>10</v>
      </c>
      <c r="E8" t="s">
        <v>579</v>
      </c>
      <c r="F8" t="s">
        <v>811</v>
      </c>
      <c r="G8">
        <v>70001</v>
      </c>
      <c r="H8">
        <v>70001</v>
      </c>
      <c r="I8" t="s">
        <v>433</v>
      </c>
      <c r="J8">
        <v>70001</v>
      </c>
      <c r="K8" t="s">
        <v>207</v>
      </c>
      <c r="L8">
        <v>100</v>
      </c>
      <c r="M8" t="s">
        <v>449</v>
      </c>
      <c r="O8">
        <v>9999</v>
      </c>
      <c r="Q8">
        <v>99999</v>
      </c>
      <c r="R8" t="s">
        <v>805</v>
      </c>
      <c r="S8">
        <v>999999</v>
      </c>
      <c r="U8">
        <v>9999</v>
      </c>
    </row>
    <row r="9" spans="1:21" x14ac:dyDescent="0.2">
      <c r="A9" t="s">
        <v>416</v>
      </c>
      <c r="B9" t="s">
        <v>182</v>
      </c>
      <c r="C9" t="s">
        <v>195</v>
      </c>
      <c r="D9">
        <v>10</v>
      </c>
      <c r="E9" t="s">
        <v>579</v>
      </c>
      <c r="F9" t="s">
        <v>812</v>
      </c>
      <c r="G9">
        <v>70062</v>
      </c>
      <c r="H9">
        <v>70062</v>
      </c>
      <c r="I9" t="s">
        <v>195</v>
      </c>
      <c r="J9">
        <v>70062</v>
      </c>
      <c r="K9" t="s">
        <v>192</v>
      </c>
      <c r="L9">
        <v>100</v>
      </c>
      <c r="M9" t="s">
        <v>449</v>
      </c>
      <c r="O9">
        <v>9999</v>
      </c>
      <c r="Q9">
        <v>99999</v>
      </c>
      <c r="R9" t="s">
        <v>805</v>
      </c>
      <c r="S9">
        <v>999999</v>
      </c>
      <c r="U9">
        <v>9999</v>
      </c>
    </row>
    <row r="10" spans="1:21" x14ac:dyDescent="0.2">
      <c r="A10" t="s">
        <v>416</v>
      </c>
      <c r="B10" t="s">
        <v>182</v>
      </c>
      <c r="C10" t="s">
        <v>190</v>
      </c>
      <c r="D10">
        <v>10</v>
      </c>
      <c r="E10" t="s">
        <v>579</v>
      </c>
      <c r="F10" t="s">
        <v>813</v>
      </c>
      <c r="G10">
        <v>80170</v>
      </c>
      <c r="H10">
        <v>80170</v>
      </c>
      <c r="I10" t="s">
        <v>190</v>
      </c>
      <c r="J10">
        <v>80170</v>
      </c>
      <c r="K10" t="s">
        <v>189</v>
      </c>
      <c r="L10">
        <v>355</v>
      </c>
      <c r="M10" t="s">
        <v>451</v>
      </c>
      <c r="O10">
        <v>9999</v>
      </c>
      <c r="Q10">
        <v>99999</v>
      </c>
      <c r="R10" t="s">
        <v>805</v>
      </c>
      <c r="S10">
        <v>999999</v>
      </c>
      <c r="U10">
        <v>9999</v>
      </c>
    </row>
    <row r="11" spans="1:21" x14ac:dyDescent="0.2">
      <c r="A11" t="s">
        <v>416</v>
      </c>
      <c r="B11" t="s">
        <v>182</v>
      </c>
      <c r="C11" t="s">
        <v>187</v>
      </c>
      <c r="D11">
        <v>10</v>
      </c>
      <c r="E11" t="s">
        <v>579</v>
      </c>
      <c r="F11" t="s">
        <v>814</v>
      </c>
      <c r="G11">
        <v>80188</v>
      </c>
      <c r="H11">
        <v>80188</v>
      </c>
      <c r="I11" t="s">
        <v>187</v>
      </c>
      <c r="J11">
        <v>80188</v>
      </c>
      <c r="K11" t="s">
        <v>186</v>
      </c>
      <c r="L11">
        <v>100</v>
      </c>
      <c r="M11" t="s">
        <v>449</v>
      </c>
      <c r="O11">
        <v>9999</v>
      </c>
      <c r="Q11">
        <v>99999</v>
      </c>
      <c r="R11" t="s">
        <v>805</v>
      </c>
      <c r="S11">
        <v>999999</v>
      </c>
      <c r="U11">
        <v>9999</v>
      </c>
    </row>
    <row r="12" spans="1:21" x14ac:dyDescent="0.2">
      <c r="A12" t="s">
        <v>416</v>
      </c>
      <c r="B12" t="s">
        <v>182</v>
      </c>
      <c r="C12" t="s">
        <v>184</v>
      </c>
      <c r="D12">
        <v>10</v>
      </c>
      <c r="E12" t="s">
        <v>579</v>
      </c>
      <c r="F12" t="s">
        <v>815</v>
      </c>
      <c r="G12">
        <v>80259</v>
      </c>
      <c r="H12">
        <v>80259</v>
      </c>
      <c r="I12" t="s">
        <v>184</v>
      </c>
      <c r="J12">
        <v>80259</v>
      </c>
      <c r="K12" t="s">
        <v>183</v>
      </c>
      <c r="L12">
        <v>355</v>
      </c>
      <c r="M12" t="s">
        <v>451</v>
      </c>
      <c r="O12">
        <v>9999</v>
      </c>
      <c r="Q12">
        <v>99999</v>
      </c>
      <c r="R12" t="s">
        <v>805</v>
      </c>
      <c r="S12">
        <v>999999</v>
      </c>
      <c r="U12">
        <v>9999</v>
      </c>
    </row>
    <row r="13" spans="1:21" x14ac:dyDescent="0.2">
      <c r="A13" t="s">
        <v>416</v>
      </c>
      <c r="B13" t="s">
        <v>182</v>
      </c>
      <c r="C13" t="s">
        <v>671</v>
      </c>
      <c r="D13">
        <v>10</v>
      </c>
      <c r="E13" t="s">
        <v>579</v>
      </c>
      <c r="F13" t="s">
        <v>816</v>
      </c>
      <c r="G13">
        <v>80522</v>
      </c>
      <c r="H13">
        <v>80522</v>
      </c>
      <c r="I13" t="s">
        <v>671</v>
      </c>
      <c r="J13">
        <v>80522</v>
      </c>
      <c r="K13" t="s">
        <v>679</v>
      </c>
      <c r="L13">
        <v>355</v>
      </c>
      <c r="O13">
        <v>9999</v>
      </c>
      <c r="Q13">
        <v>99999</v>
      </c>
      <c r="R13" t="s">
        <v>805</v>
      </c>
      <c r="S13">
        <v>999999</v>
      </c>
      <c r="U13">
        <v>9999</v>
      </c>
    </row>
    <row r="14" spans="1:21" x14ac:dyDescent="0.2">
      <c r="A14" t="s">
        <v>416</v>
      </c>
      <c r="B14" t="s">
        <v>182</v>
      </c>
      <c r="C14" t="s">
        <v>673</v>
      </c>
      <c r="D14">
        <v>10</v>
      </c>
      <c r="E14" t="s">
        <v>579</v>
      </c>
      <c r="F14" t="s">
        <v>817</v>
      </c>
      <c r="G14">
        <v>10103</v>
      </c>
      <c r="H14">
        <v>10103</v>
      </c>
      <c r="I14" t="s">
        <v>673</v>
      </c>
      <c r="J14">
        <v>10103</v>
      </c>
      <c r="K14" t="s">
        <v>474</v>
      </c>
      <c r="L14">
        <v>100</v>
      </c>
      <c r="O14">
        <v>9999</v>
      </c>
      <c r="Q14">
        <v>99999</v>
      </c>
      <c r="R14" t="s">
        <v>805</v>
      </c>
      <c r="S14">
        <v>999999</v>
      </c>
      <c r="U14">
        <v>9999</v>
      </c>
    </row>
    <row r="15" spans="1:21" x14ac:dyDescent="0.2">
      <c r="A15" t="s">
        <v>416</v>
      </c>
      <c r="B15" t="s">
        <v>182</v>
      </c>
      <c r="C15" t="s">
        <v>672</v>
      </c>
      <c r="D15">
        <v>10</v>
      </c>
      <c r="E15" t="s">
        <v>579</v>
      </c>
      <c r="F15" t="s">
        <v>818</v>
      </c>
      <c r="G15">
        <v>70027</v>
      </c>
      <c r="H15">
        <v>70027</v>
      </c>
      <c r="I15" t="s">
        <v>672</v>
      </c>
      <c r="J15">
        <v>70027</v>
      </c>
      <c r="K15" t="s">
        <v>680</v>
      </c>
      <c r="L15">
        <v>100</v>
      </c>
      <c r="O15">
        <v>9999</v>
      </c>
      <c r="Q15">
        <v>99999</v>
      </c>
      <c r="R15" t="s">
        <v>805</v>
      </c>
      <c r="S15">
        <v>999999</v>
      </c>
      <c r="U15">
        <v>9999</v>
      </c>
    </row>
    <row r="16" spans="1:21" x14ac:dyDescent="0.2">
      <c r="A16" t="s">
        <v>416</v>
      </c>
      <c r="B16" t="s">
        <v>222</v>
      </c>
      <c r="C16" t="s">
        <v>173</v>
      </c>
      <c r="D16">
        <v>10</v>
      </c>
      <c r="E16" t="s">
        <v>579</v>
      </c>
      <c r="F16" t="s">
        <v>819</v>
      </c>
      <c r="G16">
        <v>10250</v>
      </c>
      <c r="H16">
        <v>10250</v>
      </c>
      <c r="I16" t="s">
        <v>173</v>
      </c>
      <c r="J16">
        <v>10250</v>
      </c>
      <c r="K16" t="s">
        <v>173</v>
      </c>
      <c r="L16">
        <v>100</v>
      </c>
      <c r="M16" t="s">
        <v>449</v>
      </c>
      <c r="O16">
        <v>9999</v>
      </c>
      <c r="Q16">
        <v>99999</v>
      </c>
      <c r="R16" t="s">
        <v>805</v>
      </c>
      <c r="S16">
        <v>999999</v>
      </c>
      <c r="U16">
        <v>9999</v>
      </c>
    </row>
    <row r="17" spans="1:21" x14ac:dyDescent="0.2">
      <c r="A17" t="s">
        <v>416</v>
      </c>
      <c r="B17" t="s">
        <v>222</v>
      </c>
      <c r="C17" t="s">
        <v>437</v>
      </c>
      <c r="D17">
        <v>10</v>
      </c>
      <c r="E17" t="s">
        <v>579</v>
      </c>
      <c r="F17" t="s">
        <v>820</v>
      </c>
      <c r="G17">
        <v>10405</v>
      </c>
      <c r="H17">
        <v>10405</v>
      </c>
      <c r="I17" t="s">
        <v>437</v>
      </c>
      <c r="J17">
        <v>10405</v>
      </c>
      <c r="K17" t="s">
        <v>597</v>
      </c>
      <c r="L17">
        <v>100</v>
      </c>
      <c r="M17" t="s">
        <v>449</v>
      </c>
      <c r="O17">
        <v>9999</v>
      </c>
      <c r="Q17">
        <v>99999</v>
      </c>
      <c r="R17" t="s">
        <v>805</v>
      </c>
      <c r="S17">
        <v>999999</v>
      </c>
      <c r="U17">
        <v>9999</v>
      </c>
    </row>
    <row r="18" spans="1:21" x14ac:dyDescent="0.2">
      <c r="A18" t="s">
        <v>416</v>
      </c>
      <c r="B18" t="s">
        <v>222</v>
      </c>
      <c r="C18" t="s">
        <v>168</v>
      </c>
      <c r="D18">
        <v>10</v>
      </c>
      <c r="E18" t="s">
        <v>579</v>
      </c>
      <c r="F18" t="s">
        <v>821</v>
      </c>
      <c r="G18">
        <v>60203</v>
      </c>
      <c r="H18">
        <v>60203</v>
      </c>
      <c r="I18" t="s">
        <v>168</v>
      </c>
      <c r="J18">
        <v>60203</v>
      </c>
      <c r="K18" t="s">
        <v>167</v>
      </c>
      <c r="L18">
        <v>100</v>
      </c>
      <c r="M18" t="s">
        <v>449</v>
      </c>
      <c r="O18">
        <v>9999</v>
      </c>
      <c r="Q18">
        <v>99999</v>
      </c>
      <c r="R18" t="s">
        <v>805</v>
      </c>
      <c r="S18">
        <v>999999</v>
      </c>
      <c r="U18">
        <v>9999</v>
      </c>
    </row>
    <row r="19" spans="1:21" x14ac:dyDescent="0.2">
      <c r="A19" t="s">
        <v>416</v>
      </c>
      <c r="B19" t="s">
        <v>222</v>
      </c>
      <c r="C19" t="s">
        <v>438</v>
      </c>
      <c r="D19">
        <v>10</v>
      </c>
      <c r="E19" t="s">
        <v>579</v>
      </c>
      <c r="F19" t="s">
        <v>822</v>
      </c>
      <c r="G19">
        <v>75071</v>
      </c>
      <c r="H19">
        <v>75071</v>
      </c>
      <c r="I19" t="s">
        <v>438</v>
      </c>
      <c r="J19">
        <v>75071</v>
      </c>
      <c r="K19" t="s">
        <v>439</v>
      </c>
      <c r="L19">
        <v>300</v>
      </c>
      <c r="M19" t="s">
        <v>390</v>
      </c>
      <c r="O19">
        <v>9999</v>
      </c>
      <c r="Q19">
        <v>99999</v>
      </c>
      <c r="R19" t="s">
        <v>805</v>
      </c>
      <c r="S19">
        <v>999999</v>
      </c>
      <c r="U19">
        <v>9999</v>
      </c>
    </row>
    <row r="20" spans="1:21" x14ac:dyDescent="0.2">
      <c r="A20" t="s">
        <v>416</v>
      </c>
      <c r="B20" t="s">
        <v>179</v>
      </c>
      <c r="C20" t="s">
        <v>58</v>
      </c>
      <c r="D20">
        <v>10</v>
      </c>
      <c r="E20" t="s">
        <v>579</v>
      </c>
      <c r="F20" t="s">
        <v>823</v>
      </c>
      <c r="G20">
        <v>80070</v>
      </c>
      <c r="H20">
        <v>80070</v>
      </c>
      <c r="I20" t="s">
        <v>58</v>
      </c>
      <c r="J20">
        <v>80070</v>
      </c>
      <c r="K20" t="s">
        <v>598</v>
      </c>
      <c r="L20">
        <v>350</v>
      </c>
      <c r="M20" t="s">
        <v>450</v>
      </c>
      <c r="O20">
        <v>9999</v>
      </c>
      <c r="Q20">
        <v>99999</v>
      </c>
      <c r="R20" t="s">
        <v>805</v>
      </c>
      <c r="S20">
        <v>999999</v>
      </c>
      <c r="U20">
        <v>9999</v>
      </c>
    </row>
    <row r="21" spans="1:21" x14ac:dyDescent="0.2">
      <c r="A21" t="s">
        <v>416</v>
      </c>
      <c r="B21" t="s">
        <v>176</v>
      </c>
      <c r="C21" t="s">
        <v>176</v>
      </c>
      <c r="D21">
        <v>10</v>
      </c>
      <c r="E21" t="s">
        <v>579</v>
      </c>
      <c r="F21" t="s">
        <v>824</v>
      </c>
      <c r="G21">
        <v>80250</v>
      </c>
      <c r="H21">
        <v>80250</v>
      </c>
      <c r="I21" t="s">
        <v>176</v>
      </c>
      <c r="J21">
        <v>80250</v>
      </c>
      <c r="K21" t="s">
        <v>177</v>
      </c>
      <c r="L21">
        <v>355</v>
      </c>
      <c r="M21" t="s">
        <v>451</v>
      </c>
      <c r="O21">
        <v>9999</v>
      </c>
      <c r="Q21">
        <v>99999</v>
      </c>
      <c r="R21" t="s">
        <v>805</v>
      </c>
      <c r="S21">
        <v>999999</v>
      </c>
      <c r="U21">
        <v>9999</v>
      </c>
    </row>
    <row r="22" spans="1:21" x14ac:dyDescent="0.2">
      <c r="A22" t="s">
        <v>416</v>
      </c>
      <c r="B22" t="s">
        <v>116</v>
      </c>
      <c r="C22" t="s">
        <v>159</v>
      </c>
      <c r="D22">
        <v>10</v>
      </c>
      <c r="E22" t="s">
        <v>579</v>
      </c>
      <c r="F22" t="s">
        <v>825</v>
      </c>
      <c r="G22">
        <v>80002</v>
      </c>
      <c r="H22">
        <v>80002</v>
      </c>
      <c r="I22" t="s">
        <v>159</v>
      </c>
      <c r="J22">
        <v>80002</v>
      </c>
      <c r="K22" t="s">
        <v>158</v>
      </c>
      <c r="L22">
        <v>355</v>
      </c>
      <c r="M22" t="s">
        <v>451</v>
      </c>
      <c r="O22">
        <v>9999</v>
      </c>
      <c r="Q22">
        <v>99999</v>
      </c>
      <c r="R22" t="s">
        <v>805</v>
      </c>
      <c r="S22">
        <v>999999</v>
      </c>
      <c r="U22">
        <v>9999</v>
      </c>
    </row>
    <row r="23" spans="1:21" x14ac:dyDescent="0.2">
      <c r="A23" t="s">
        <v>416</v>
      </c>
      <c r="B23" t="s">
        <v>116</v>
      </c>
      <c r="C23" t="s">
        <v>156</v>
      </c>
      <c r="D23">
        <v>10</v>
      </c>
      <c r="E23" t="s">
        <v>579</v>
      </c>
      <c r="F23" t="s">
        <v>826</v>
      </c>
      <c r="G23">
        <v>80037</v>
      </c>
      <c r="H23">
        <v>80037</v>
      </c>
      <c r="I23" t="s">
        <v>156</v>
      </c>
      <c r="J23">
        <v>80037</v>
      </c>
      <c r="K23" t="s">
        <v>155</v>
      </c>
      <c r="L23">
        <v>355</v>
      </c>
      <c r="M23" t="s">
        <v>451</v>
      </c>
      <c r="O23">
        <v>9999</v>
      </c>
      <c r="Q23">
        <v>99999</v>
      </c>
      <c r="R23" t="s">
        <v>805</v>
      </c>
      <c r="S23">
        <v>999999</v>
      </c>
      <c r="U23">
        <v>9999</v>
      </c>
    </row>
    <row r="24" spans="1:21" x14ac:dyDescent="0.2">
      <c r="A24" t="s">
        <v>416</v>
      </c>
      <c r="B24" t="s">
        <v>116</v>
      </c>
      <c r="C24" t="s">
        <v>153</v>
      </c>
      <c r="D24">
        <v>10</v>
      </c>
      <c r="E24" t="s">
        <v>579</v>
      </c>
      <c r="F24" t="s">
        <v>827</v>
      </c>
      <c r="G24">
        <v>80042</v>
      </c>
      <c r="H24">
        <v>80042</v>
      </c>
      <c r="I24" t="s">
        <v>153</v>
      </c>
      <c r="J24">
        <v>80042</v>
      </c>
      <c r="K24" t="s">
        <v>152</v>
      </c>
      <c r="L24">
        <v>355</v>
      </c>
      <c r="M24" t="s">
        <v>451</v>
      </c>
      <c r="O24">
        <v>9999</v>
      </c>
      <c r="Q24">
        <v>99999</v>
      </c>
      <c r="R24" t="s">
        <v>805</v>
      </c>
      <c r="S24">
        <v>999999</v>
      </c>
      <c r="U24">
        <v>9999</v>
      </c>
    </row>
    <row r="25" spans="1:21" x14ac:dyDescent="0.2">
      <c r="A25" t="s">
        <v>416</v>
      </c>
      <c r="B25" t="s">
        <v>116</v>
      </c>
      <c r="C25" t="s">
        <v>145</v>
      </c>
      <c r="D25">
        <v>10</v>
      </c>
      <c r="E25" t="s">
        <v>579</v>
      </c>
      <c r="F25" t="s">
        <v>828</v>
      </c>
      <c r="G25">
        <v>80045</v>
      </c>
      <c r="H25">
        <v>80045</v>
      </c>
      <c r="I25" t="s">
        <v>145</v>
      </c>
      <c r="J25">
        <v>80045</v>
      </c>
      <c r="K25" t="s">
        <v>145</v>
      </c>
      <c r="L25">
        <v>355</v>
      </c>
      <c r="M25" t="s">
        <v>451</v>
      </c>
      <c r="O25">
        <v>9999</v>
      </c>
      <c r="Q25">
        <v>99999</v>
      </c>
      <c r="R25" t="s">
        <v>805</v>
      </c>
      <c r="S25">
        <v>999999</v>
      </c>
      <c r="U25">
        <v>9999</v>
      </c>
    </row>
    <row r="26" spans="1:21" x14ac:dyDescent="0.2">
      <c r="A26" t="s">
        <v>416</v>
      </c>
      <c r="B26" t="s">
        <v>116</v>
      </c>
      <c r="C26" t="s">
        <v>145</v>
      </c>
      <c r="D26">
        <v>10</v>
      </c>
      <c r="E26" t="s">
        <v>579</v>
      </c>
      <c r="F26" t="s">
        <v>828</v>
      </c>
      <c r="G26">
        <v>80045</v>
      </c>
      <c r="H26">
        <v>80045</v>
      </c>
      <c r="I26" t="s">
        <v>145</v>
      </c>
      <c r="J26">
        <v>80045</v>
      </c>
      <c r="K26" t="s">
        <v>145</v>
      </c>
      <c r="L26">
        <v>355</v>
      </c>
      <c r="M26" t="s">
        <v>451</v>
      </c>
      <c r="O26">
        <v>9999</v>
      </c>
      <c r="P26" t="s">
        <v>467</v>
      </c>
      <c r="Q26">
        <v>10454</v>
      </c>
      <c r="R26" t="s">
        <v>805</v>
      </c>
      <c r="S26">
        <v>999999</v>
      </c>
      <c r="U26">
        <v>9999</v>
      </c>
    </row>
    <row r="27" spans="1:21" x14ac:dyDescent="0.2">
      <c r="A27" t="s">
        <v>416</v>
      </c>
      <c r="B27" t="s">
        <v>116</v>
      </c>
      <c r="C27" t="s">
        <v>141</v>
      </c>
      <c r="D27">
        <v>10</v>
      </c>
      <c r="E27" t="s">
        <v>579</v>
      </c>
      <c r="F27" t="s">
        <v>829</v>
      </c>
      <c r="G27">
        <v>80048</v>
      </c>
      <c r="H27">
        <v>80048</v>
      </c>
      <c r="I27" t="s">
        <v>141</v>
      </c>
      <c r="J27">
        <v>80048</v>
      </c>
      <c r="K27" t="s">
        <v>140</v>
      </c>
      <c r="L27">
        <v>400</v>
      </c>
      <c r="M27" t="s">
        <v>455</v>
      </c>
      <c r="O27">
        <v>9999</v>
      </c>
      <c r="Q27">
        <v>99999</v>
      </c>
      <c r="R27" t="s">
        <v>805</v>
      </c>
      <c r="S27">
        <v>999999</v>
      </c>
      <c r="U27">
        <v>9999</v>
      </c>
    </row>
    <row r="28" spans="1:21" x14ac:dyDescent="0.2">
      <c r="A28" t="s">
        <v>416</v>
      </c>
      <c r="B28" t="s">
        <v>116</v>
      </c>
      <c r="C28" t="s">
        <v>141</v>
      </c>
      <c r="D28">
        <v>10</v>
      </c>
      <c r="E28" t="s">
        <v>579</v>
      </c>
      <c r="F28" t="s">
        <v>829</v>
      </c>
      <c r="G28">
        <v>80048</v>
      </c>
      <c r="H28">
        <v>80048</v>
      </c>
      <c r="I28" t="s">
        <v>141</v>
      </c>
      <c r="J28">
        <v>80048</v>
      </c>
      <c r="K28" t="s">
        <v>140</v>
      </c>
      <c r="L28">
        <v>403</v>
      </c>
      <c r="M28" t="s">
        <v>456</v>
      </c>
      <c r="O28">
        <v>9999</v>
      </c>
      <c r="Q28">
        <v>99999</v>
      </c>
      <c r="R28" t="s">
        <v>805</v>
      </c>
      <c r="S28">
        <v>999999</v>
      </c>
      <c r="U28">
        <v>9999</v>
      </c>
    </row>
    <row r="29" spans="1:21" x14ac:dyDescent="0.2">
      <c r="A29" t="s">
        <v>416</v>
      </c>
      <c r="B29" t="s">
        <v>116</v>
      </c>
      <c r="C29" t="s">
        <v>457</v>
      </c>
      <c r="D29">
        <v>10</v>
      </c>
      <c r="E29" t="s">
        <v>579</v>
      </c>
      <c r="F29" t="s">
        <v>830</v>
      </c>
      <c r="G29">
        <v>80049</v>
      </c>
      <c r="H29">
        <v>80049</v>
      </c>
      <c r="I29" t="s">
        <v>457</v>
      </c>
      <c r="J29">
        <v>80049</v>
      </c>
      <c r="K29" t="s">
        <v>136</v>
      </c>
      <c r="L29">
        <v>400</v>
      </c>
      <c r="M29" t="s">
        <v>455</v>
      </c>
      <c r="O29">
        <v>9999</v>
      </c>
      <c r="Q29">
        <v>99999</v>
      </c>
      <c r="R29" t="s">
        <v>805</v>
      </c>
      <c r="S29">
        <v>999999</v>
      </c>
      <c r="U29">
        <v>9999</v>
      </c>
    </row>
    <row r="30" spans="1:21" x14ac:dyDescent="0.2">
      <c r="A30" t="s">
        <v>416</v>
      </c>
      <c r="B30" t="s">
        <v>116</v>
      </c>
      <c r="C30" t="s">
        <v>135</v>
      </c>
      <c r="D30">
        <v>10</v>
      </c>
      <c r="E30" t="s">
        <v>579</v>
      </c>
      <c r="F30" t="s">
        <v>831</v>
      </c>
      <c r="G30">
        <v>80054</v>
      </c>
      <c r="H30">
        <v>80054</v>
      </c>
      <c r="I30" t="s">
        <v>135</v>
      </c>
      <c r="J30">
        <v>80054</v>
      </c>
      <c r="K30" t="s">
        <v>134</v>
      </c>
      <c r="L30">
        <v>350</v>
      </c>
      <c r="M30" t="s">
        <v>450</v>
      </c>
      <c r="O30">
        <v>9999</v>
      </c>
      <c r="Q30">
        <v>99999</v>
      </c>
      <c r="R30" t="s">
        <v>805</v>
      </c>
      <c r="S30">
        <v>999999</v>
      </c>
      <c r="U30">
        <v>9999</v>
      </c>
    </row>
    <row r="31" spans="1:21" x14ac:dyDescent="0.2">
      <c r="A31" t="s">
        <v>416</v>
      </c>
      <c r="B31" t="s">
        <v>116</v>
      </c>
      <c r="C31" t="s">
        <v>132</v>
      </c>
      <c r="D31">
        <v>10</v>
      </c>
      <c r="E31" t="s">
        <v>579</v>
      </c>
      <c r="F31" t="s">
        <v>832</v>
      </c>
      <c r="G31">
        <v>80149</v>
      </c>
      <c r="H31">
        <v>80149</v>
      </c>
      <c r="I31" t="s">
        <v>132</v>
      </c>
      <c r="J31">
        <v>80149</v>
      </c>
      <c r="K31" t="s">
        <v>131</v>
      </c>
      <c r="L31">
        <v>355</v>
      </c>
      <c r="M31" t="s">
        <v>451</v>
      </c>
      <c r="O31">
        <v>9999</v>
      </c>
      <c r="Q31">
        <v>99999</v>
      </c>
      <c r="R31" t="s">
        <v>805</v>
      </c>
      <c r="S31">
        <v>999999</v>
      </c>
      <c r="U31">
        <v>9999</v>
      </c>
    </row>
    <row r="32" spans="1:21" x14ac:dyDescent="0.2">
      <c r="A32" t="s">
        <v>416</v>
      </c>
      <c r="B32" t="s">
        <v>116</v>
      </c>
      <c r="C32" t="s">
        <v>129</v>
      </c>
      <c r="D32">
        <v>10</v>
      </c>
      <c r="E32" t="s">
        <v>579</v>
      </c>
      <c r="F32" t="s">
        <v>833</v>
      </c>
      <c r="G32">
        <v>80174</v>
      </c>
      <c r="H32">
        <v>80174</v>
      </c>
      <c r="I32" t="s">
        <v>129</v>
      </c>
      <c r="J32">
        <v>80174</v>
      </c>
      <c r="K32" t="s">
        <v>128</v>
      </c>
      <c r="L32">
        <v>355</v>
      </c>
      <c r="M32" t="s">
        <v>451</v>
      </c>
      <c r="O32">
        <v>9999</v>
      </c>
      <c r="Q32">
        <v>99999</v>
      </c>
      <c r="R32" t="s">
        <v>805</v>
      </c>
      <c r="S32">
        <v>999999</v>
      </c>
      <c r="U32">
        <v>9999</v>
      </c>
    </row>
    <row r="33" spans="1:21" x14ac:dyDescent="0.2">
      <c r="A33" t="s">
        <v>416</v>
      </c>
      <c r="B33" t="s">
        <v>116</v>
      </c>
      <c r="C33" t="s">
        <v>126</v>
      </c>
      <c r="D33">
        <v>10</v>
      </c>
      <c r="E33" t="s">
        <v>579</v>
      </c>
      <c r="F33" t="s">
        <v>834</v>
      </c>
      <c r="G33">
        <v>80203</v>
      </c>
      <c r="H33">
        <v>80203</v>
      </c>
      <c r="I33" t="s">
        <v>126</v>
      </c>
      <c r="J33">
        <v>80203</v>
      </c>
      <c r="K33" t="s">
        <v>125</v>
      </c>
      <c r="L33">
        <v>350</v>
      </c>
      <c r="M33" t="s">
        <v>450</v>
      </c>
      <c r="O33">
        <v>9999</v>
      </c>
      <c r="Q33">
        <v>99999</v>
      </c>
      <c r="R33" t="s">
        <v>805</v>
      </c>
      <c r="S33">
        <v>999999</v>
      </c>
      <c r="U33">
        <v>9999</v>
      </c>
    </row>
    <row r="34" spans="1:21" x14ac:dyDescent="0.2">
      <c r="A34" t="s">
        <v>416</v>
      </c>
      <c r="B34" t="s">
        <v>116</v>
      </c>
      <c r="C34" t="s">
        <v>123</v>
      </c>
      <c r="D34">
        <v>10</v>
      </c>
      <c r="E34" t="s">
        <v>579</v>
      </c>
      <c r="F34" t="s">
        <v>835</v>
      </c>
      <c r="G34">
        <v>80264</v>
      </c>
      <c r="H34">
        <v>80264</v>
      </c>
      <c r="I34" t="s">
        <v>123</v>
      </c>
      <c r="J34">
        <v>80264</v>
      </c>
      <c r="K34" t="s">
        <v>123</v>
      </c>
      <c r="L34">
        <v>355</v>
      </c>
      <c r="M34" t="s">
        <v>451</v>
      </c>
      <c r="O34">
        <v>9999</v>
      </c>
      <c r="Q34">
        <v>99999</v>
      </c>
      <c r="R34" t="s">
        <v>805</v>
      </c>
      <c r="S34">
        <v>999999</v>
      </c>
      <c r="U34">
        <v>9999</v>
      </c>
    </row>
    <row r="35" spans="1:21" x14ac:dyDescent="0.2">
      <c r="A35" t="s">
        <v>416</v>
      </c>
      <c r="B35" t="s">
        <v>116</v>
      </c>
      <c r="C35" t="s">
        <v>121</v>
      </c>
      <c r="D35">
        <v>10</v>
      </c>
      <c r="E35" t="s">
        <v>579</v>
      </c>
      <c r="F35" t="s">
        <v>836</v>
      </c>
      <c r="G35">
        <v>80274</v>
      </c>
      <c r="H35">
        <v>80274</v>
      </c>
      <c r="I35" t="s">
        <v>121</v>
      </c>
      <c r="J35">
        <v>80274</v>
      </c>
      <c r="K35" t="s">
        <v>120</v>
      </c>
      <c r="L35">
        <v>350</v>
      </c>
      <c r="M35" t="s">
        <v>450</v>
      </c>
      <c r="O35">
        <v>9999</v>
      </c>
      <c r="Q35">
        <v>99999</v>
      </c>
      <c r="R35" t="s">
        <v>805</v>
      </c>
      <c r="S35">
        <v>999999</v>
      </c>
      <c r="U35">
        <v>9999</v>
      </c>
    </row>
    <row r="36" spans="1:21" x14ac:dyDescent="0.2">
      <c r="A36" t="s">
        <v>416</v>
      </c>
      <c r="B36" t="s">
        <v>116</v>
      </c>
      <c r="C36" t="s">
        <v>118</v>
      </c>
      <c r="D36">
        <v>10</v>
      </c>
      <c r="E36" t="s">
        <v>579</v>
      </c>
      <c r="F36" t="s">
        <v>837</v>
      </c>
      <c r="G36">
        <v>80299</v>
      </c>
      <c r="H36">
        <v>80299</v>
      </c>
      <c r="I36" t="s">
        <v>118</v>
      </c>
      <c r="J36">
        <v>80299</v>
      </c>
      <c r="K36" t="s">
        <v>117</v>
      </c>
      <c r="L36">
        <v>355</v>
      </c>
      <c r="M36" t="s">
        <v>451</v>
      </c>
      <c r="O36">
        <v>9999</v>
      </c>
      <c r="Q36">
        <v>99999</v>
      </c>
      <c r="R36" t="s">
        <v>805</v>
      </c>
      <c r="S36">
        <v>999999</v>
      </c>
      <c r="U36">
        <v>9999</v>
      </c>
    </row>
    <row r="37" spans="1:21" x14ac:dyDescent="0.2">
      <c r="A37" t="s">
        <v>416</v>
      </c>
      <c r="B37" t="s">
        <v>112</v>
      </c>
      <c r="C37" t="s">
        <v>114</v>
      </c>
      <c r="D37">
        <v>10</v>
      </c>
      <c r="E37" t="s">
        <v>579</v>
      </c>
      <c r="F37" t="s">
        <v>838</v>
      </c>
      <c r="G37">
        <v>80069</v>
      </c>
      <c r="H37">
        <v>80069</v>
      </c>
      <c r="I37" t="s">
        <v>114</v>
      </c>
      <c r="J37">
        <v>80069</v>
      </c>
      <c r="K37" t="s">
        <v>113</v>
      </c>
      <c r="L37">
        <v>350</v>
      </c>
      <c r="M37" t="s">
        <v>450</v>
      </c>
      <c r="O37">
        <v>9999</v>
      </c>
      <c r="Q37">
        <v>99999</v>
      </c>
      <c r="R37" t="s">
        <v>805</v>
      </c>
      <c r="S37">
        <v>999999</v>
      </c>
      <c r="U37">
        <v>9999</v>
      </c>
    </row>
    <row r="38" spans="1:21" x14ac:dyDescent="0.2">
      <c r="A38" t="s">
        <v>416</v>
      </c>
      <c r="B38" t="s">
        <v>90</v>
      </c>
      <c r="C38" t="s">
        <v>110</v>
      </c>
      <c r="D38">
        <v>10</v>
      </c>
      <c r="E38" t="s">
        <v>579</v>
      </c>
      <c r="F38" t="s">
        <v>839</v>
      </c>
      <c r="G38">
        <v>10393</v>
      </c>
      <c r="H38">
        <v>10393</v>
      </c>
      <c r="I38" t="s">
        <v>110</v>
      </c>
      <c r="J38">
        <v>10393</v>
      </c>
      <c r="K38" t="s">
        <v>563</v>
      </c>
      <c r="L38">
        <v>300</v>
      </c>
      <c r="M38" t="s">
        <v>390</v>
      </c>
      <c r="O38">
        <v>9999</v>
      </c>
      <c r="Q38">
        <v>99999</v>
      </c>
      <c r="R38" t="s">
        <v>805</v>
      </c>
      <c r="S38">
        <v>999999</v>
      </c>
      <c r="U38">
        <v>9999</v>
      </c>
    </row>
    <row r="39" spans="1:21" x14ac:dyDescent="0.2">
      <c r="A39" t="s">
        <v>416</v>
      </c>
      <c r="B39" t="s">
        <v>90</v>
      </c>
      <c r="C39" t="s">
        <v>107</v>
      </c>
      <c r="D39">
        <v>10</v>
      </c>
      <c r="E39" t="s">
        <v>579</v>
      </c>
      <c r="F39" t="s">
        <v>840</v>
      </c>
      <c r="G39">
        <v>65100</v>
      </c>
      <c r="H39">
        <v>65100</v>
      </c>
      <c r="I39" t="s">
        <v>107</v>
      </c>
      <c r="J39">
        <v>65100</v>
      </c>
      <c r="K39" t="s">
        <v>106</v>
      </c>
      <c r="L39">
        <v>301</v>
      </c>
      <c r="M39" t="s">
        <v>106</v>
      </c>
      <c r="O39">
        <v>9999</v>
      </c>
      <c r="Q39">
        <v>99999</v>
      </c>
      <c r="R39" t="s">
        <v>805</v>
      </c>
      <c r="S39">
        <v>999999</v>
      </c>
      <c r="U39">
        <v>9999</v>
      </c>
    </row>
    <row r="40" spans="1:21" x14ac:dyDescent="0.2">
      <c r="A40" t="s">
        <v>416</v>
      </c>
      <c r="B40" t="s">
        <v>90</v>
      </c>
      <c r="C40" t="s">
        <v>105</v>
      </c>
      <c r="D40">
        <v>10</v>
      </c>
      <c r="E40" t="s">
        <v>579</v>
      </c>
      <c r="F40" t="s">
        <v>841</v>
      </c>
      <c r="G40">
        <v>75001</v>
      </c>
      <c r="H40">
        <v>75001</v>
      </c>
      <c r="I40" t="s">
        <v>105</v>
      </c>
      <c r="J40">
        <v>75001</v>
      </c>
      <c r="K40" t="s">
        <v>105</v>
      </c>
      <c r="L40">
        <v>300</v>
      </c>
      <c r="M40" t="s">
        <v>390</v>
      </c>
      <c r="O40">
        <v>9999</v>
      </c>
      <c r="Q40">
        <v>99999</v>
      </c>
      <c r="R40" t="s">
        <v>805</v>
      </c>
      <c r="S40">
        <v>999999</v>
      </c>
      <c r="U40">
        <v>9999</v>
      </c>
    </row>
    <row r="41" spans="1:21" x14ac:dyDescent="0.2">
      <c r="A41" t="s">
        <v>416</v>
      </c>
      <c r="B41" t="s">
        <v>90</v>
      </c>
      <c r="C41" t="s">
        <v>103</v>
      </c>
      <c r="D41">
        <v>10</v>
      </c>
      <c r="E41" t="s">
        <v>579</v>
      </c>
      <c r="F41" t="s">
        <v>842</v>
      </c>
      <c r="G41">
        <v>75002</v>
      </c>
      <c r="H41">
        <v>75002</v>
      </c>
      <c r="I41" t="s">
        <v>103</v>
      </c>
      <c r="J41">
        <v>75002</v>
      </c>
      <c r="K41" t="s">
        <v>102</v>
      </c>
      <c r="L41">
        <v>300</v>
      </c>
      <c r="M41" t="s">
        <v>390</v>
      </c>
      <c r="O41">
        <v>9999</v>
      </c>
      <c r="Q41">
        <v>99999</v>
      </c>
      <c r="R41" t="s">
        <v>805</v>
      </c>
      <c r="S41">
        <v>999999</v>
      </c>
      <c r="U41">
        <v>9999</v>
      </c>
    </row>
    <row r="42" spans="1:21" x14ac:dyDescent="0.2">
      <c r="A42" t="s">
        <v>416</v>
      </c>
      <c r="B42" t="s">
        <v>90</v>
      </c>
      <c r="C42" t="s">
        <v>103</v>
      </c>
      <c r="D42">
        <v>10</v>
      </c>
      <c r="E42" t="s">
        <v>579</v>
      </c>
      <c r="F42" t="s">
        <v>842</v>
      </c>
      <c r="G42">
        <v>75002</v>
      </c>
      <c r="H42">
        <v>75002</v>
      </c>
      <c r="I42" t="s">
        <v>103</v>
      </c>
      <c r="J42">
        <v>75002</v>
      </c>
      <c r="K42" t="s">
        <v>102</v>
      </c>
      <c r="L42">
        <v>300</v>
      </c>
      <c r="M42" t="s">
        <v>390</v>
      </c>
      <c r="O42">
        <v>9999</v>
      </c>
      <c r="P42" t="s">
        <v>470</v>
      </c>
      <c r="Q42">
        <v>10486</v>
      </c>
      <c r="R42" t="s">
        <v>805</v>
      </c>
      <c r="S42">
        <v>999999</v>
      </c>
      <c r="U42">
        <v>9999</v>
      </c>
    </row>
    <row r="43" spans="1:21" x14ac:dyDescent="0.2">
      <c r="A43" t="s">
        <v>416</v>
      </c>
      <c r="B43" t="s">
        <v>90</v>
      </c>
      <c r="C43" t="s">
        <v>100</v>
      </c>
      <c r="D43">
        <v>10</v>
      </c>
      <c r="E43" t="s">
        <v>579</v>
      </c>
      <c r="F43" t="s">
        <v>843</v>
      </c>
      <c r="G43">
        <v>75037</v>
      </c>
      <c r="H43">
        <v>75037</v>
      </c>
      <c r="I43" t="s">
        <v>100</v>
      </c>
      <c r="J43">
        <v>75037</v>
      </c>
      <c r="K43" t="s">
        <v>100</v>
      </c>
      <c r="L43">
        <v>300</v>
      </c>
      <c r="M43" t="s">
        <v>390</v>
      </c>
      <c r="O43">
        <v>9999</v>
      </c>
      <c r="Q43">
        <v>99999</v>
      </c>
      <c r="R43" t="s">
        <v>805</v>
      </c>
      <c r="S43">
        <v>999999</v>
      </c>
      <c r="U43">
        <v>9999</v>
      </c>
    </row>
    <row r="44" spans="1:21" x14ac:dyDescent="0.2">
      <c r="A44" t="s">
        <v>416</v>
      </c>
      <c r="B44" t="s">
        <v>90</v>
      </c>
      <c r="C44" t="s">
        <v>98</v>
      </c>
      <c r="D44">
        <v>10</v>
      </c>
      <c r="E44" t="s">
        <v>579</v>
      </c>
      <c r="F44" t="s">
        <v>844</v>
      </c>
      <c r="G44">
        <v>75065</v>
      </c>
      <c r="H44">
        <v>75065</v>
      </c>
      <c r="I44" t="s">
        <v>98</v>
      </c>
      <c r="J44">
        <v>75065</v>
      </c>
      <c r="K44" t="s">
        <v>97</v>
      </c>
      <c r="L44">
        <v>300</v>
      </c>
      <c r="M44" t="s">
        <v>390</v>
      </c>
      <c r="O44">
        <v>9999</v>
      </c>
      <c r="Q44">
        <v>99999</v>
      </c>
      <c r="R44" t="s">
        <v>805</v>
      </c>
      <c r="S44">
        <v>999999</v>
      </c>
      <c r="U44">
        <v>9999</v>
      </c>
    </row>
    <row r="45" spans="1:21" x14ac:dyDescent="0.2">
      <c r="A45" t="s">
        <v>416</v>
      </c>
      <c r="B45" t="s">
        <v>90</v>
      </c>
      <c r="C45" t="s">
        <v>95</v>
      </c>
      <c r="D45">
        <v>10</v>
      </c>
      <c r="E45" t="s">
        <v>579</v>
      </c>
      <c r="F45" t="s">
        <v>845</v>
      </c>
      <c r="G45">
        <v>75078</v>
      </c>
      <c r="H45">
        <v>75078</v>
      </c>
      <c r="I45" t="s">
        <v>95</v>
      </c>
      <c r="J45">
        <v>75078</v>
      </c>
      <c r="K45" t="s">
        <v>94</v>
      </c>
      <c r="L45">
        <v>300</v>
      </c>
      <c r="M45" t="s">
        <v>390</v>
      </c>
      <c r="O45">
        <v>9999</v>
      </c>
      <c r="Q45">
        <v>99999</v>
      </c>
      <c r="R45" t="s">
        <v>805</v>
      </c>
      <c r="S45">
        <v>999999</v>
      </c>
      <c r="U45">
        <v>9999</v>
      </c>
    </row>
    <row r="46" spans="1:21" x14ac:dyDescent="0.2">
      <c r="A46" t="s">
        <v>416</v>
      </c>
      <c r="B46" t="s">
        <v>90</v>
      </c>
      <c r="C46" t="s">
        <v>92</v>
      </c>
      <c r="D46">
        <v>10</v>
      </c>
      <c r="E46" t="s">
        <v>579</v>
      </c>
      <c r="F46" t="s">
        <v>846</v>
      </c>
      <c r="G46">
        <v>80268</v>
      </c>
      <c r="H46">
        <v>80268</v>
      </c>
      <c r="I46" t="s">
        <v>92</v>
      </c>
      <c r="J46">
        <v>80268</v>
      </c>
      <c r="K46" t="s">
        <v>599</v>
      </c>
      <c r="L46">
        <v>300</v>
      </c>
      <c r="M46" t="s">
        <v>390</v>
      </c>
      <c r="O46">
        <v>9999</v>
      </c>
      <c r="Q46">
        <v>99999</v>
      </c>
      <c r="R46" t="s">
        <v>805</v>
      </c>
      <c r="S46">
        <v>999999</v>
      </c>
      <c r="U46">
        <v>9999</v>
      </c>
    </row>
    <row r="47" spans="1:21" x14ac:dyDescent="0.2">
      <c r="A47" t="s">
        <v>416</v>
      </c>
      <c r="B47" t="s">
        <v>79</v>
      </c>
      <c r="C47" t="s">
        <v>88</v>
      </c>
      <c r="D47">
        <v>10</v>
      </c>
      <c r="E47" t="s">
        <v>579</v>
      </c>
      <c r="F47" t="s">
        <v>847</v>
      </c>
      <c r="G47">
        <v>70054</v>
      </c>
      <c r="H47">
        <v>70054</v>
      </c>
      <c r="I47" t="s">
        <v>88</v>
      </c>
      <c r="J47">
        <v>70054</v>
      </c>
      <c r="K47" t="s">
        <v>88</v>
      </c>
      <c r="L47">
        <v>251</v>
      </c>
      <c r="M47" t="s">
        <v>88</v>
      </c>
      <c r="O47">
        <v>9999</v>
      </c>
      <c r="Q47">
        <v>99999</v>
      </c>
      <c r="R47" t="s">
        <v>805</v>
      </c>
      <c r="S47">
        <v>999999</v>
      </c>
      <c r="U47">
        <v>9999</v>
      </c>
    </row>
    <row r="48" spans="1:21" x14ac:dyDescent="0.2">
      <c r="A48" t="s">
        <v>416</v>
      </c>
      <c r="B48" t="s">
        <v>79</v>
      </c>
      <c r="C48" t="s">
        <v>86</v>
      </c>
      <c r="D48">
        <v>10</v>
      </c>
      <c r="E48" t="s">
        <v>579</v>
      </c>
      <c r="F48" t="s">
        <v>848</v>
      </c>
      <c r="G48">
        <v>80022</v>
      </c>
      <c r="H48">
        <v>80022</v>
      </c>
      <c r="I48" t="s">
        <v>86</v>
      </c>
      <c r="J48">
        <v>80022</v>
      </c>
      <c r="K48" t="s">
        <v>600</v>
      </c>
      <c r="L48">
        <v>350</v>
      </c>
      <c r="M48" t="s">
        <v>450</v>
      </c>
      <c r="O48">
        <v>9999</v>
      </c>
      <c r="Q48">
        <v>99999</v>
      </c>
      <c r="R48" t="s">
        <v>805</v>
      </c>
      <c r="S48">
        <v>999999</v>
      </c>
      <c r="U48">
        <v>9999</v>
      </c>
    </row>
    <row r="49" spans="1:21" x14ac:dyDescent="0.2">
      <c r="A49" t="s">
        <v>416</v>
      </c>
      <c r="B49" t="s">
        <v>79</v>
      </c>
      <c r="C49" t="s">
        <v>84</v>
      </c>
      <c r="D49">
        <v>10</v>
      </c>
      <c r="E49" t="s">
        <v>579</v>
      </c>
      <c r="F49" t="s">
        <v>849</v>
      </c>
      <c r="G49">
        <v>80073</v>
      </c>
      <c r="H49">
        <v>80073</v>
      </c>
      <c r="I49" t="s">
        <v>84</v>
      </c>
      <c r="J49">
        <v>80073</v>
      </c>
      <c r="K49" t="s">
        <v>83</v>
      </c>
      <c r="L49">
        <v>350</v>
      </c>
      <c r="M49" t="s">
        <v>450</v>
      </c>
      <c r="O49">
        <v>9999</v>
      </c>
      <c r="Q49">
        <v>99999</v>
      </c>
      <c r="R49" t="s">
        <v>805</v>
      </c>
      <c r="S49">
        <v>999999</v>
      </c>
      <c r="U49">
        <v>9999</v>
      </c>
    </row>
    <row r="50" spans="1:21" x14ac:dyDescent="0.2">
      <c r="A50" t="s">
        <v>416</v>
      </c>
      <c r="B50" t="s">
        <v>182</v>
      </c>
      <c r="C50" t="s">
        <v>81</v>
      </c>
      <c r="D50">
        <v>10</v>
      </c>
      <c r="E50" t="s">
        <v>579</v>
      </c>
      <c r="F50" t="s">
        <v>850</v>
      </c>
      <c r="G50">
        <v>80185</v>
      </c>
      <c r="H50">
        <v>80185</v>
      </c>
      <c r="I50" t="s">
        <v>81</v>
      </c>
      <c r="J50">
        <v>80185</v>
      </c>
      <c r="K50" t="s">
        <v>80</v>
      </c>
      <c r="L50">
        <v>350</v>
      </c>
      <c r="M50" t="s">
        <v>450</v>
      </c>
      <c r="O50">
        <v>9999</v>
      </c>
      <c r="Q50">
        <v>99999</v>
      </c>
      <c r="R50" t="s">
        <v>805</v>
      </c>
      <c r="S50">
        <v>999999</v>
      </c>
      <c r="U50">
        <v>9999</v>
      </c>
    </row>
    <row r="51" spans="1:21" x14ac:dyDescent="0.2">
      <c r="A51" t="s">
        <v>416</v>
      </c>
      <c r="B51" t="s">
        <v>61</v>
      </c>
      <c r="C51" t="s">
        <v>77</v>
      </c>
      <c r="D51">
        <v>10</v>
      </c>
      <c r="E51" t="s">
        <v>579</v>
      </c>
      <c r="F51" t="s">
        <v>851</v>
      </c>
      <c r="G51">
        <v>10071</v>
      </c>
      <c r="H51">
        <v>10071</v>
      </c>
      <c r="I51" t="s">
        <v>77</v>
      </c>
      <c r="J51">
        <v>10071</v>
      </c>
      <c r="K51" t="s">
        <v>601</v>
      </c>
      <c r="L51">
        <v>100</v>
      </c>
      <c r="M51" t="s">
        <v>449</v>
      </c>
      <c r="O51">
        <v>9999</v>
      </c>
      <c r="Q51">
        <v>99999</v>
      </c>
      <c r="R51" t="s">
        <v>805</v>
      </c>
      <c r="S51">
        <v>999999</v>
      </c>
      <c r="U51">
        <v>9999</v>
      </c>
    </row>
    <row r="52" spans="1:21" x14ac:dyDescent="0.2">
      <c r="A52" t="s">
        <v>416</v>
      </c>
      <c r="B52" t="s">
        <v>61</v>
      </c>
      <c r="C52" t="s">
        <v>75</v>
      </c>
      <c r="D52">
        <v>10</v>
      </c>
      <c r="E52" t="s">
        <v>579</v>
      </c>
      <c r="F52" t="s">
        <v>852</v>
      </c>
      <c r="G52">
        <v>10134</v>
      </c>
      <c r="H52">
        <v>10134</v>
      </c>
      <c r="I52" t="s">
        <v>75</v>
      </c>
      <c r="J52">
        <v>10134</v>
      </c>
      <c r="K52" t="s">
        <v>75</v>
      </c>
      <c r="L52">
        <v>100</v>
      </c>
      <c r="M52" t="s">
        <v>449</v>
      </c>
      <c r="O52">
        <v>9999</v>
      </c>
      <c r="Q52">
        <v>99999</v>
      </c>
      <c r="R52" t="s">
        <v>805</v>
      </c>
      <c r="S52">
        <v>999999</v>
      </c>
      <c r="U52">
        <v>9999</v>
      </c>
    </row>
    <row r="53" spans="1:21" x14ac:dyDescent="0.2">
      <c r="A53" t="s">
        <v>416</v>
      </c>
      <c r="B53" t="s">
        <v>61</v>
      </c>
      <c r="C53" t="s">
        <v>74</v>
      </c>
      <c r="D53">
        <v>10</v>
      </c>
      <c r="E53" t="s">
        <v>579</v>
      </c>
      <c r="F53" t="s">
        <v>853</v>
      </c>
      <c r="G53">
        <v>60021</v>
      </c>
      <c r="H53">
        <v>60021</v>
      </c>
      <c r="I53" t="s">
        <v>74</v>
      </c>
      <c r="J53">
        <v>60021</v>
      </c>
      <c r="K53" t="s">
        <v>73</v>
      </c>
      <c r="L53">
        <v>300</v>
      </c>
      <c r="M53" t="s">
        <v>390</v>
      </c>
      <c r="O53">
        <v>9999</v>
      </c>
      <c r="Q53">
        <v>99999</v>
      </c>
      <c r="R53" t="s">
        <v>805</v>
      </c>
      <c r="S53">
        <v>999999</v>
      </c>
      <c r="U53">
        <v>9999</v>
      </c>
    </row>
    <row r="54" spans="1:21" x14ac:dyDescent="0.2">
      <c r="A54" t="s">
        <v>416</v>
      </c>
      <c r="B54" t="s">
        <v>61</v>
      </c>
      <c r="C54" t="s">
        <v>72</v>
      </c>
      <c r="D54">
        <v>10</v>
      </c>
      <c r="E54" t="s">
        <v>579</v>
      </c>
      <c r="F54" t="s">
        <v>854</v>
      </c>
      <c r="G54">
        <v>75012</v>
      </c>
      <c r="H54">
        <v>75012</v>
      </c>
      <c r="I54" t="s">
        <v>72</v>
      </c>
      <c r="J54">
        <v>75012</v>
      </c>
      <c r="K54" t="s">
        <v>71</v>
      </c>
      <c r="L54">
        <v>300</v>
      </c>
      <c r="M54" t="s">
        <v>390</v>
      </c>
      <c r="O54">
        <v>9999</v>
      </c>
      <c r="Q54">
        <v>99999</v>
      </c>
      <c r="R54" t="s">
        <v>805</v>
      </c>
      <c r="S54">
        <v>999999</v>
      </c>
      <c r="U54">
        <v>9999</v>
      </c>
    </row>
    <row r="55" spans="1:21" x14ac:dyDescent="0.2">
      <c r="A55" t="s">
        <v>416</v>
      </c>
      <c r="B55" t="s">
        <v>61</v>
      </c>
      <c r="C55" t="s">
        <v>70</v>
      </c>
      <c r="D55">
        <v>10</v>
      </c>
      <c r="E55" t="s">
        <v>579</v>
      </c>
      <c r="F55" t="s">
        <v>855</v>
      </c>
      <c r="G55">
        <v>75022</v>
      </c>
      <c r="H55">
        <v>75022</v>
      </c>
      <c r="I55" t="s">
        <v>70</v>
      </c>
      <c r="J55">
        <v>75022</v>
      </c>
      <c r="K55" t="s">
        <v>69</v>
      </c>
      <c r="L55">
        <v>300</v>
      </c>
      <c r="M55" t="s">
        <v>390</v>
      </c>
      <c r="O55">
        <v>9999</v>
      </c>
      <c r="Q55">
        <v>99999</v>
      </c>
      <c r="R55" t="s">
        <v>805</v>
      </c>
      <c r="S55">
        <v>999999</v>
      </c>
      <c r="U55">
        <v>9999</v>
      </c>
    </row>
    <row r="56" spans="1:21" x14ac:dyDescent="0.2">
      <c r="A56" t="s">
        <v>416</v>
      </c>
      <c r="B56" t="s">
        <v>61</v>
      </c>
      <c r="C56" t="s">
        <v>68</v>
      </c>
      <c r="D56">
        <v>10</v>
      </c>
      <c r="E56" t="s">
        <v>579</v>
      </c>
      <c r="F56" t="s">
        <v>856</v>
      </c>
      <c r="G56">
        <v>75056</v>
      </c>
      <c r="H56">
        <v>75056</v>
      </c>
      <c r="I56" t="s">
        <v>68</v>
      </c>
      <c r="J56">
        <v>75056</v>
      </c>
      <c r="K56" t="s">
        <v>68</v>
      </c>
      <c r="L56">
        <v>300</v>
      </c>
      <c r="M56" t="s">
        <v>390</v>
      </c>
      <c r="O56">
        <v>9999</v>
      </c>
      <c r="Q56">
        <v>99999</v>
      </c>
      <c r="R56" t="s">
        <v>805</v>
      </c>
      <c r="S56">
        <v>999999</v>
      </c>
      <c r="U56">
        <v>9999</v>
      </c>
    </row>
    <row r="57" spans="1:21" x14ac:dyDescent="0.2">
      <c r="A57" t="s">
        <v>416</v>
      </c>
      <c r="B57" t="s">
        <v>61</v>
      </c>
      <c r="C57" t="s">
        <v>67</v>
      </c>
      <c r="D57">
        <v>10</v>
      </c>
      <c r="E57" t="s">
        <v>579</v>
      </c>
      <c r="F57" t="s">
        <v>857</v>
      </c>
      <c r="G57">
        <v>75060</v>
      </c>
      <c r="H57">
        <v>75060</v>
      </c>
      <c r="I57" t="s">
        <v>67</v>
      </c>
      <c r="J57">
        <v>75060</v>
      </c>
      <c r="K57" t="s">
        <v>66</v>
      </c>
      <c r="L57">
        <v>300</v>
      </c>
      <c r="M57" t="s">
        <v>390</v>
      </c>
      <c r="O57">
        <v>9999</v>
      </c>
      <c r="Q57">
        <v>99999</v>
      </c>
      <c r="R57" t="s">
        <v>805</v>
      </c>
      <c r="S57">
        <v>999999</v>
      </c>
      <c r="U57">
        <v>9999</v>
      </c>
    </row>
    <row r="58" spans="1:21" x14ac:dyDescent="0.2">
      <c r="A58" t="s">
        <v>416</v>
      </c>
      <c r="B58" t="s">
        <v>61</v>
      </c>
      <c r="C58" t="s">
        <v>65</v>
      </c>
      <c r="D58">
        <v>10</v>
      </c>
      <c r="E58" t="s">
        <v>579</v>
      </c>
      <c r="F58" t="s">
        <v>858</v>
      </c>
      <c r="G58">
        <v>75070</v>
      </c>
      <c r="H58">
        <v>75070</v>
      </c>
      <c r="I58" t="s">
        <v>65</v>
      </c>
      <c r="J58">
        <v>75070</v>
      </c>
      <c r="K58" t="s">
        <v>64</v>
      </c>
      <c r="L58">
        <v>300</v>
      </c>
      <c r="M58" t="s">
        <v>390</v>
      </c>
      <c r="O58">
        <v>9999</v>
      </c>
      <c r="Q58">
        <v>99999</v>
      </c>
      <c r="R58" t="s">
        <v>805</v>
      </c>
      <c r="S58">
        <v>999999</v>
      </c>
      <c r="U58">
        <v>9999</v>
      </c>
    </row>
    <row r="59" spans="1:21" x14ac:dyDescent="0.2">
      <c r="A59" t="s">
        <v>416</v>
      </c>
      <c r="B59" t="s">
        <v>61</v>
      </c>
      <c r="C59" t="s">
        <v>318</v>
      </c>
      <c r="D59">
        <v>10</v>
      </c>
      <c r="E59" t="s">
        <v>579</v>
      </c>
      <c r="F59" t="s">
        <v>859</v>
      </c>
      <c r="G59">
        <v>75126</v>
      </c>
      <c r="H59">
        <v>75126</v>
      </c>
      <c r="I59" t="s">
        <v>318</v>
      </c>
      <c r="J59">
        <v>75126</v>
      </c>
      <c r="K59" t="s">
        <v>318</v>
      </c>
      <c r="L59">
        <v>300</v>
      </c>
      <c r="M59" t="s">
        <v>390</v>
      </c>
      <c r="O59">
        <v>9999</v>
      </c>
      <c r="Q59">
        <v>99999</v>
      </c>
      <c r="R59" t="s">
        <v>805</v>
      </c>
      <c r="S59">
        <v>999999</v>
      </c>
      <c r="U59">
        <v>9999</v>
      </c>
    </row>
    <row r="60" spans="1:21" x14ac:dyDescent="0.2">
      <c r="A60" t="s">
        <v>416</v>
      </c>
      <c r="B60" t="s">
        <v>35</v>
      </c>
      <c r="C60" t="s">
        <v>60</v>
      </c>
      <c r="D60">
        <v>10</v>
      </c>
      <c r="E60" t="s">
        <v>579</v>
      </c>
      <c r="F60" t="s">
        <v>860</v>
      </c>
      <c r="G60">
        <v>10014</v>
      </c>
      <c r="H60">
        <v>10014</v>
      </c>
      <c r="I60" t="s">
        <v>60</v>
      </c>
      <c r="J60">
        <v>10014</v>
      </c>
      <c r="K60" t="s">
        <v>602</v>
      </c>
      <c r="L60">
        <v>100</v>
      </c>
      <c r="M60" t="s">
        <v>449</v>
      </c>
      <c r="O60">
        <v>9999</v>
      </c>
      <c r="Q60">
        <v>99999</v>
      </c>
      <c r="R60" t="s">
        <v>805</v>
      </c>
      <c r="S60">
        <v>999999</v>
      </c>
      <c r="U60">
        <v>9999</v>
      </c>
    </row>
    <row r="61" spans="1:21" x14ac:dyDescent="0.2">
      <c r="A61" t="s">
        <v>416</v>
      </c>
      <c r="B61" t="s">
        <v>35</v>
      </c>
      <c r="C61" t="s">
        <v>58</v>
      </c>
      <c r="D61">
        <v>10</v>
      </c>
      <c r="E61" t="s">
        <v>579</v>
      </c>
      <c r="F61" t="s">
        <v>861</v>
      </c>
      <c r="G61">
        <v>10060</v>
      </c>
      <c r="H61">
        <v>10060</v>
      </c>
      <c r="I61" t="s">
        <v>58</v>
      </c>
      <c r="J61">
        <v>10060</v>
      </c>
      <c r="K61" t="s">
        <v>57</v>
      </c>
      <c r="L61">
        <v>100</v>
      </c>
      <c r="M61" t="s">
        <v>449</v>
      </c>
      <c r="O61">
        <v>9999</v>
      </c>
      <c r="Q61">
        <v>99999</v>
      </c>
      <c r="R61" t="s">
        <v>805</v>
      </c>
      <c r="S61">
        <v>999999</v>
      </c>
      <c r="U61">
        <v>9999</v>
      </c>
    </row>
    <row r="62" spans="1:21" x14ac:dyDescent="0.2">
      <c r="A62" t="s">
        <v>416</v>
      </c>
      <c r="B62" t="s">
        <v>35</v>
      </c>
      <c r="C62" t="s">
        <v>56</v>
      </c>
      <c r="D62">
        <v>10</v>
      </c>
      <c r="E62" t="s">
        <v>579</v>
      </c>
      <c r="F62" t="s">
        <v>862</v>
      </c>
      <c r="G62">
        <v>10105</v>
      </c>
      <c r="H62">
        <v>10105</v>
      </c>
      <c r="I62" t="s">
        <v>56</v>
      </c>
      <c r="J62">
        <v>10105</v>
      </c>
      <c r="K62" t="s">
        <v>55</v>
      </c>
      <c r="L62">
        <v>100</v>
      </c>
      <c r="M62" t="s">
        <v>449</v>
      </c>
      <c r="O62">
        <v>9999</v>
      </c>
      <c r="Q62">
        <v>99999</v>
      </c>
      <c r="R62" t="s">
        <v>805</v>
      </c>
      <c r="S62">
        <v>999999</v>
      </c>
      <c r="U62">
        <v>9999</v>
      </c>
    </row>
    <row r="63" spans="1:21" x14ac:dyDescent="0.2">
      <c r="A63" t="s">
        <v>416</v>
      </c>
      <c r="B63" t="s">
        <v>35</v>
      </c>
      <c r="C63" t="s">
        <v>54</v>
      </c>
      <c r="D63">
        <v>10</v>
      </c>
      <c r="E63" t="s">
        <v>579</v>
      </c>
      <c r="F63" t="s">
        <v>863</v>
      </c>
      <c r="G63">
        <v>10115</v>
      </c>
      <c r="H63">
        <v>10115</v>
      </c>
      <c r="I63" t="s">
        <v>54</v>
      </c>
      <c r="J63">
        <v>10115</v>
      </c>
      <c r="K63" t="s">
        <v>54</v>
      </c>
      <c r="L63">
        <v>100</v>
      </c>
      <c r="M63" t="s">
        <v>449</v>
      </c>
      <c r="O63">
        <v>9999</v>
      </c>
      <c r="Q63">
        <v>99999</v>
      </c>
      <c r="R63" t="s">
        <v>805</v>
      </c>
      <c r="S63">
        <v>999999</v>
      </c>
      <c r="U63">
        <v>9999</v>
      </c>
    </row>
    <row r="64" spans="1:21" x14ac:dyDescent="0.2">
      <c r="A64" t="s">
        <v>416</v>
      </c>
      <c r="B64" t="s">
        <v>35</v>
      </c>
      <c r="C64" t="s">
        <v>53</v>
      </c>
      <c r="D64">
        <v>10</v>
      </c>
      <c r="E64" t="s">
        <v>579</v>
      </c>
      <c r="F64" t="s">
        <v>864</v>
      </c>
      <c r="G64">
        <v>10148</v>
      </c>
      <c r="H64">
        <v>10148</v>
      </c>
      <c r="I64" t="s">
        <v>53</v>
      </c>
      <c r="J64">
        <v>10148</v>
      </c>
      <c r="K64" t="s">
        <v>52</v>
      </c>
      <c r="L64">
        <v>100</v>
      </c>
      <c r="M64" t="s">
        <v>449</v>
      </c>
      <c r="O64">
        <v>9999</v>
      </c>
      <c r="Q64">
        <v>99999</v>
      </c>
      <c r="R64" t="s">
        <v>805</v>
      </c>
      <c r="S64">
        <v>999999</v>
      </c>
      <c r="U64">
        <v>9999</v>
      </c>
    </row>
    <row r="65" spans="1:21" x14ac:dyDescent="0.2">
      <c r="A65" t="s">
        <v>416</v>
      </c>
      <c r="B65" t="s">
        <v>35</v>
      </c>
      <c r="C65" t="s">
        <v>51</v>
      </c>
      <c r="D65">
        <v>10</v>
      </c>
      <c r="E65" t="s">
        <v>579</v>
      </c>
      <c r="F65" t="s">
        <v>865</v>
      </c>
      <c r="G65">
        <v>10172</v>
      </c>
      <c r="H65">
        <v>10172</v>
      </c>
      <c r="I65" t="s">
        <v>51</v>
      </c>
      <c r="J65">
        <v>10172</v>
      </c>
      <c r="K65" t="s">
        <v>50</v>
      </c>
      <c r="L65">
        <v>100</v>
      </c>
      <c r="M65" t="s">
        <v>449</v>
      </c>
      <c r="O65">
        <v>9999</v>
      </c>
      <c r="Q65">
        <v>99999</v>
      </c>
      <c r="R65" t="s">
        <v>805</v>
      </c>
      <c r="S65">
        <v>999999</v>
      </c>
      <c r="U65">
        <v>9999</v>
      </c>
    </row>
    <row r="66" spans="1:21" x14ac:dyDescent="0.2">
      <c r="A66" t="s">
        <v>416</v>
      </c>
      <c r="B66" t="s">
        <v>35</v>
      </c>
      <c r="C66" t="s">
        <v>49</v>
      </c>
      <c r="D66">
        <v>10</v>
      </c>
      <c r="E66" t="s">
        <v>579</v>
      </c>
      <c r="F66" t="s">
        <v>866</v>
      </c>
      <c r="G66">
        <v>10195</v>
      </c>
      <c r="H66">
        <v>10195</v>
      </c>
      <c r="I66" t="s">
        <v>49</v>
      </c>
      <c r="J66">
        <v>10195</v>
      </c>
      <c r="K66" t="s">
        <v>49</v>
      </c>
      <c r="L66">
        <v>100</v>
      </c>
      <c r="M66" t="s">
        <v>449</v>
      </c>
      <c r="O66">
        <v>9999</v>
      </c>
      <c r="Q66">
        <v>99999</v>
      </c>
      <c r="R66" t="s">
        <v>805</v>
      </c>
      <c r="S66">
        <v>999999</v>
      </c>
      <c r="U66">
        <v>9999</v>
      </c>
    </row>
    <row r="67" spans="1:21" x14ac:dyDescent="0.2">
      <c r="A67" t="s">
        <v>416</v>
      </c>
      <c r="B67" t="s">
        <v>35</v>
      </c>
      <c r="C67" t="s">
        <v>48</v>
      </c>
      <c r="D67">
        <v>10</v>
      </c>
      <c r="E67" t="s">
        <v>579</v>
      </c>
      <c r="F67" t="s">
        <v>867</v>
      </c>
      <c r="G67">
        <v>10204</v>
      </c>
      <c r="H67">
        <v>10204</v>
      </c>
      <c r="I67" t="s">
        <v>48</v>
      </c>
      <c r="J67">
        <v>10204</v>
      </c>
      <c r="K67" t="s">
        <v>603</v>
      </c>
      <c r="L67">
        <v>100</v>
      </c>
      <c r="M67" t="s">
        <v>449</v>
      </c>
      <c r="O67">
        <v>9999</v>
      </c>
      <c r="Q67">
        <v>99999</v>
      </c>
      <c r="R67" t="s">
        <v>805</v>
      </c>
      <c r="S67">
        <v>999999</v>
      </c>
      <c r="U67">
        <v>9999</v>
      </c>
    </row>
    <row r="68" spans="1:21" x14ac:dyDescent="0.2">
      <c r="A68" t="s">
        <v>416</v>
      </c>
      <c r="B68" t="s">
        <v>35</v>
      </c>
      <c r="C68" t="s">
        <v>47</v>
      </c>
      <c r="D68">
        <v>10</v>
      </c>
      <c r="E68" t="s">
        <v>579</v>
      </c>
      <c r="F68" t="s">
        <v>868</v>
      </c>
      <c r="G68">
        <v>10208</v>
      </c>
      <c r="H68">
        <v>10208</v>
      </c>
      <c r="I68" t="s">
        <v>47</v>
      </c>
      <c r="J68">
        <v>10208</v>
      </c>
      <c r="K68" t="s">
        <v>47</v>
      </c>
      <c r="L68">
        <v>100</v>
      </c>
      <c r="M68" t="s">
        <v>449</v>
      </c>
      <c r="O68">
        <v>9999</v>
      </c>
      <c r="Q68">
        <v>99999</v>
      </c>
      <c r="R68" t="s">
        <v>805</v>
      </c>
      <c r="S68">
        <v>999999</v>
      </c>
      <c r="U68">
        <v>9999</v>
      </c>
    </row>
    <row r="69" spans="1:21" x14ac:dyDescent="0.2">
      <c r="A69" t="s">
        <v>416</v>
      </c>
      <c r="B69" t="s">
        <v>35</v>
      </c>
      <c r="C69" t="s">
        <v>46</v>
      </c>
      <c r="D69">
        <v>10</v>
      </c>
      <c r="E69" t="s">
        <v>579</v>
      </c>
      <c r="F69" t="s">
        <v>869</v>
      </c>
      <c r="G69">
        <v>10221</v>
      </c>
      <c r="H69">
        <v>10221</v>
      </c>
      <c r="I69" t="s">
        <v>46</v>
      </c>
      <c r="J69">
        <v>10221</v>
      </c>
      <c r="K69" t="s">
        <v>46</v>
      </c>
      <c r="L69">
        <v>100</v>
      </c>
      <c r="M69" t="s">
        <v>449</v>
      </c>
      <c r="O69">
        <v>9999</v>
      </c>
      <c r="Q69">
        <v>99999</v>
      </c>
      <c r="R69" t="s">
        <v>805</v>
      </c>
      <c r="S69">
        <v>999999</v>
      </c>
      <c r="U69">
        <v>9999</v>
      </c>
    </row>
    <row r="70" spans="1:21" x14ac:dyDescent="0.2">
      <c r="A70" t="s">
        <v>416</v>
      </c>
      <c r="B70" t="s">
        <v>35</v>
      </c>
      <c r="C70" t="s">
        <v>45</v>
      </c>
      <c r="D70">
        <v>10</v>
      </c>
      <c r="E70" t="s">
        <v>579</v>
      </c>
      <c r="F70" t="s">
        <v>870</v>
      </c>
      <c r="G70">
        <v>10236</v>
      </c>
      <c r="H70">
        <v>10236</v>
      </c>
      <c r="I70" t="s">
        <v>45</v>
      </c>
      <c r="J70">
        <v>10236</v>
      </c>
      <c r="K70" t="s">
        <v>44</v>
      </c>
      <c r="L70">
        <v>100</v>
      </c>
      <c r="M70" t="s">
        <v>449</v>
      </c>
      <c r="O70">
        <v>9999</v>
      </c>
      <c r="Q70">
        <v>99999</v>
      </c>
      <c r="R70" t="s">
        <v>805</v>
      </c>
      <c r="S70">
        <v>999999</v>
      </c>
      <c r="U70">
        <v>9999</v>
      </c>
    </row>
    <row r="71" spans="1:21" x14ac:dyDescent="0.2">
      <c r="A71" t="s">
        <v>416</v>
      </c>
      <c r="B71" t="s">
        <v>35</v>
      </c>
      <c r="C71" t="s">
        <v>43</v>
      </c>
      <c r="D71">
        <v>10</v>
      </c>
      <c r="E71" t="s">
        <v>579</v>
      </c>
      <c r="F71" t="s">
        <v>871</v>
      </c>
      <c r="G71">
        <v>10245</v>
      </c>
      <c r="H71">
        <v>10245</v>
      </c>
      <c r="I71" t="s">
        <v>43</v>
      </c>
      <c r="J71">
        <v>10245</v>
      </c>
      <c r="K71" t="s">
        <v>43</v>
      </c>
      <c r="L71">
        <v>100</v>
      </c>
      <c r="M71" t="s">
        <v>449</v>
      </c>
      <c r="O71">
        <v>9999</v>
      </c>
      <c r="Q71">
        <v>99999</v>
      </c>
      <c r="R71" t="s">
        <v>805</v>
      </c>
      <c r="S71">
        <v>999999</v>
      </c>
      <c r="U71">
        <v>9999</v>
      </c>
    </row>
    <row r="72" spans="1:21" x14ac:dyDescent="0.2">
      <c r="A72" t="s">
        <v>416</v>
      </c>
      <c r="B72" t="s">
        <v>35</v>
      </c>
      <c r="C72" t="s">
        <v>42</v>
      </c>
      <c r="D72">
        <v>10</v>
      </c>
      <c r="E72" t="s">
        <v>579</v>
      </c>
      <c r="F72" t="s">
        <v>872</v>
      </c>
      <c r="G72">
        <v>10402</v>
      </c>
      <c r="H72">
        <v>10402</v>
      </c>
      <c r="I72" t="s">
        <v>42</v>
      </c>
      <c r="J72">
        <v>10402</v>
      </c>
      <c r="K72" t="s">
        <v>41</v>
      </c>
      <c r="L72">
        <v>100</v>
      </c>
      <c r="M72" t="s">
        <v>449</v>
      </c>
      <c r="O72">
        <v>9999</v>
      </c>
      <c r="Q72">
        <v>99999</v>
      </c>
      <c r="R72" t="s">
        <v>805</v>
      </c>
      <c r="S72">
        <v>999999</v>
      </c>
      <c r="U72">
        <v>9999</v>
      </c>
    </row>
    <row r="73" spans="1:21" x14ac:dyDescent="0.2">
      <c r="A73" t="s">
        <v>416</v>
      </c>
      <c r="B73" t="s">
        <v>35</v>
      </c>
      <c r="C73" t="s">
        <v>331</v>
      </c>
      <c r="D73">
        <v>10</v>
      </c>
      <c r="E73" t="s">
        <v>579</v>
      </c>
      <c r="F73" t="s">
        <v>873</v>
      </c>
      <c r="G73">
        <v>60023</v>
      </c>
      <c r="H73">
        <v>60023</v>
      </c>
      <c r="I73" t="s">
        <v>331</v>
      </c>
      <c r="J73">
        <v>60023</v>
      </c>
      <c r="K73" t="s">
        <v>547</v>
      </c>
      <c r="L73">
        <v>200</v>
      </c>
      <c r="M73" t="s">
        <v>461</v>
      </c>
      <c r="O73">
        <v>9999</v>
      </c>
      <c r="Q73">
        <v>99999</v>
      </c>
      <c r="R73" t="s">
        <v>805</v>
      </c>
      <c r="S73">
        <v>999999</v>
      </c>
      <c r="U73">
        <v>9999</v>
      </c>
    </row>
    <row r="74" spans="1:21" x14ac:dyDescent="0.2">
      <c r="A74" t="s">
        <v>416</v>
      </c>
      <c r="B74" t="s">
        <v>35</v>
      </c>
      <c r="C74" t="s">
        <v>40</v>
      </c>
      <c r="D74">
        <v>10</v>
      </c>
      <c r="E74" t="s">
        <v>579</v>
      </c>
      <c r="F74" t="s">
        <v>874</v>
      </c>
      <c r="G74">
        <v>65009</v>
      </c>
      <c r="H74">
        <v>65009</v>
      </c>
      <c r="I74" t="s">
        <v>40</v>
      </c>
      <c r="J74">
        <v>65009</v>
      </c>
      <c r="K74" t="s">
        <v>39</v>
      </c>
      <c r="L74">
        <v>355</v>
      </c>
      <c r="M74" t="s">
        <v>451</v>
      </c>
      <c r="O74">
        <v>9999</v>
      </c>
      <c r="Q74">
        <v>99999</v>
      </c>
      <c r="R74" t="s">
        <v>805</v>
      </c>
      <c r="S74">
        <v>999999</v>
      </c>
      <c r="U74">
        <v>9999</v>
      </c>
    </row>
    <row r="75" spans="1:21" x14ac:dyDescent="0.2">
      <c r="A75" t="s">
        <v>416</v>
      </c>
      <c r="B75" t="s">
        <v>35</v>
      </c>
      <c r="C75" t="s">
        <v>332</v>
      </c>
      <c r="D75">
        <v>10</v>
      </c>
      <c r="E75" t="s">
        <v>579</v>
      </c>
      <c r="F75" t="s">
        <v>875</v>
      </c>
      <c r="G75">
        <v>75073</v>
      </c>
      <c r="H75">
        <v>75073</v>
      </c>
      <c r="I75" t="s">
        <v>332</v>
      </c>
      <c r="J75">
        <v>75073</v>
      </c>
      <c r="K75" t="s">
        <v>604</v>
      </c>
      <c r="L75">
        <v>300</v>
      </c>
      <c r="M75" t="s">
        <v>390</v>
      </c>
      <c r="O75">
        <v>9999</v>
      </c>
      <c r="Q75">
        <v>99999</v>
      </c>
      <c r="R75" t="s">
        <v>805</v>
      </c>
      <c r="S75">
        <v>999999</v>
      </c>
      <c r="U75">
        <v>9999</v>
      </c>
    </row>
    <row r="76" spans="1:21" x14ac:dyDescent="0.2">
      <c r="A76" t="s">
        <v>416</v>
      </c>
      <c r="B76" t="s">
        <v>35</v>
      </c>
      <c r="C76" t="s">
        <v>37</v>
      </c>
      <c r="D76">
        <v>10</v>
      </c>
      <c r="E76" t="s">
        <v>579</v>
      </c>
      <c r="F76" t="s">
        <v>876</v>
      </c>
      <c r="G76">
        <v>80109</v>
      </c>
      <c r="H76">
        <v>80109</v>
      </c>
      <c r="I76" t="s">
        <v>37</v>
      </c>
      <c r="J76">
        <v>80109</v>
      </c>
      <c r="K76" t="s">
        <v>36</v>
      </c>
      <c r="L76">
        <v>100</v>
      </c>
      <c r="M76" t="s">
        <v>449</v>
      </c>
      <c r="O76">
        <v>9999</v>
      </c>
      <c r="Q76">
        <v>99999</v>
      </c>
      <c r="R76" t="s">
        <v>805</v>
      </c>
      <c r="S76">
        <v>999999</v>
      </c>
      <c r="U76">
        <v>9999</v>
      </c>
    </row>
    <row r="77" spans="1:21" x14ac:dyDescent="0.2">
      <c r="A77" t="s">
        <v>416</v>
      </c>
      <c r="B77" t="s">
        <v>0</v>
      </c>
      <c r="C77" t="s">
        <v>34</v>
      </c>
      <c r="D77">
        <v>10</v>
      </c>
      <c r="E77" t="s">
        <v>579</v>
      </c>
      <c r="F77" t="s">
        <v>877</v>
      </c>
      <c r="G77">
        <v>10005</v>
      </c>
      <c r="H77">
        <v>10005</v>
      </c>
      <c r="I77" t="s">
        <v>34</v>
      </c>
      <c r="J77">
        <v>10005</v>
      </c>
      <c r="K77" t="s">
        <v>33</v>
      </c>
      <c r="L77">
        <v>100</v>
      </c>
      <c r="M77" t="s">
        <v>449</v>
      </c>
      <c r="O77">
        <v>9999</v>
      </c>
      <c r="Q77">
        <v>99999</v>
      </c>
      <c r="R77" t="s">
        <v>805</v>
      </c>
      <c r="S77">
        <v>999999</v>
      </c>
      <c r="U77">
        <v>9999</v>
      </c>
    </row>
    <row r="78" spans="1:21" x14ac:dyDescent="0.2">
      <c r="A78" t="s">
        <v>416</v>
      </c>
      <c r="B78" t="s">
        <v>0</v>
      </c>
      <c r="C78" t="s">
        <v>32</v>
      </c>
      <c r="D78">
        <v>10</v>
      </c>
      <c r="E78" t="s">
        <v>579</v>
      </c>
      <c r="F78" t="s">
        <v>878</v>
      </c>
      <c r="G78">
        <v>10088</v>
      </c>
      <c r="H78">
        <v>10088</v>
      </c>
      <c r="I78" t="s">
        <v>32</v>
      </c>
      <c r="J78">
        <v>10088</v>
      </c>
      <c r="K78" t="s">
        <v>31</v>
      </c>
      <c r="L78">
        <v>100</v>
      </c>
      <c r="M78" t="s">
        <v>449</v>
      </c>
      <c r="O78">
        <v>9999</v>
      </c>
      <c r="Q78">
        <v>99999</v>
      </c>
      <c r="R78" t="s">
        <v>805</v>
      </c>
      <c r="S78">
        <v>999999</v>
      </c>
      <c r="U78">
        <v>9999</v>
      </c>
    </row>
    <row r="79" spans="1:21" x14ac:dyDescent="0.2">
      <c r="A79" t="s">
        <v>416</v>
      </c>
      <c r="B79" t="s">
        <v>0</v>
      </c>
      <c r="C79" t="s">
        <v>30</v>
      </c>
      <c r="D79">
        <v>10</v>
      </c>
      <c r="E79" t="s">
        <v>579</v>
      </c>
      <c r="F79" t="s">
        <v>879</v>
      </c>
      <c r="G79">
        <v>10181</v>
      </c>
      <c r="H79">
        <v>10181</v>
      </c>
      <c r="I79" t="s">
        <v>30</v>
      </c>
      <c r="J79">
        <v>10181</v>
      </c>
      <c r="K79" t="s">
        <v>30</v>
      </c>
      <c r="L79">
        <v>100</v>
      </c>
      <c r="M79" t="s">
        <v>449</v>
      </c>
      <c r="O79">
        <v>9999</v>
      </c>
      <c r="Q79">
        <v>99999</v>
      </c>
      <c r="R79" t="s">
        <v>805</v>
      </c>
      <c r="S79">
        <v>999999</v>
      </c>
      <c r="U79">
        <v>9999</v>
      </c>
    </row>
    <row r="80" spans="1:21" x14ac:dyDescent="0.2">
      <c r="A80" t="s">
        <v>416</v>
      </c>
      <c r="B80" t="s">
        <v>0</v>
      </c>
      <c r="C80" t="s">
        <v>29</v>
      </c>
      <c r="D80">
        <v>10</v>
      </c>
      <c r="E80" t="s">
        <v>579</v>
      </c>
      <c r="F80" t="s">
        <v>880</v>
      </c>
      <c r="G80">
        <v>10190</v>
      </c>
      <c r="H80">
        <v>10190</v>
      </c>
      <c r="I80" t="s">
        <v>29</v>
      </c>
      <c r="J80">
        <v>10190</v>
      </c>
      <c r="K80" t="s">
        <v>605</v>
      </c>
      <c r="L80">
        <v>100</v>
      </c>
      <c r="M80" t="s">
        <v>449</v>
      </c>
      <c r="O80">
        <v>9999</v>
      </c>
      <c r="Q80">
        <v>99999</v>
      </c>
      <c r="R80" t="s">
        <v>805</v>
      </c>
      <c r="S80">
        <v>999999</v>
      </c>
      <c r="U80">
        <v>9999</v>
      </c>
    </row>
    <row r="81" spans="1:21" x14ac:dyDescent="0.2">
      <c r="A81" t="s">
        <v>416</v>
      </c>
      <c r="B81" t="s">
        <v>0</v>
      </c>
      <c r="C81" t="s">
        <v>28</v>
      </c>
      <c r="D81">
        <v>10</v>
      </c>
      <c r="E81" t="s">
        <v>579</v>
      </c>
      <c r="F81" t="s">
        <v>881</v>
      </c>
      <c r="G81">
        <v>10192</v>
      </c>
      <c r="H81">
        <v>10192</v>
      </c>
      <c r="I81" t="s">
        <v>28</v>
      </c>
      <c r="J81">
        <v>10192</v>
      </c>
      <c r="K81" t="s">
        <v>27</v>
      </c>
      <c r="L81">
        <v>100</v>
      </c>
      <c r="M81" t="s">
        <v>449</v>
      </c>
      <c r="O81">
        <v>9999</v>
      </c>
      <c r="Q81">
        <v>99999</v>
      </c>
      <c r="R81" t="s">
        <v>805</v>
      </c>
      <c r="S81">
        <v>999999</v>
      </c>
      <c r="U81">
        <v>9999</v>
      </c>
    </row>
    <row r="82" spans="1:21" x14ac:dyDescent="0.2">
      <c r="A82" t="s">
        <v>416</v>
      </c>
      <c r="B82" t="s">
        <v>0</v>
      </c>
      <c r="C82" t="s">
        <v>26</v>
      </c>
      <c r="D82">
        <v>10</v>
      </c>
      <c r="E82" t="s">
        <v>579</v>
      </c>
      <c r="F82" t="s">
        <v>882</v>
      </c>
      <c r="G82">
        <v>10256</v>
      </c>
      <c r="H82">
        <v>10256</v>
      </c>
      <c r="I82" t="s">
        <v>26</v>
      </c>
      <c r="J82">
        <v>10256</v>
      </c>
      <c r="K82" t="s">
        <v>606</v>
      </c>
      <c r="L82">
        <v>100</v>
      </c>
      <c r="M82" t="s">
        <v>449</v>
      </c>
      <c r="O82">
        <v>9999</v>
      </c>
      <c r="Q82">
        <v>99999</v>
      </c>
      <c r="R82" t="s">
        <v>805</v>
      </c>
      <c r="S82">
        <v>999999</v>
      </c>
      <c r="U82">
        <v>9999</v>
      </c>
    </row>
    <row r="83" spans="1:21" x14ac:dyDescent="0.2">
      <c r="A83" t="s">
        <v>416</v>
      </c>
      <c r="B83" t="s">
        <v>0</v>
      </c>
      <c r="C83" t="s">
        <v>25</v>
      </c>
      <c r="D83">
        <v>10</v>
      </c>
      <c r="E83" t="s">
        <v>579</v>
      </c>
      <c r="F83" t="s">
        <v>883</v>
      </c>
      <c r="G83">
        <v>10291</v>
      </c>
      <c r="H83">
        <v>10291</v>
      </c>
      <c r="I83" t="s">
        <v>25</v>
      </c>
      <c r="J83">
        <v>10291</v>
      </c>
      <c r="K83" t="s">
        <v>24</v>
      </c>
      <c r="L83">
        <v>100</v>
      </c>
      <c r="M83" t="s">
        <v>449</v>
      </c>
      <c r="O83">
        <v>9999</v>
      </c>
      <c r="Q83">
        <v>99999</v>
      </c>
      <c r="R83" t="s">
        <v>805</v>
      </c>
      <c r="S83">
        <v>999999</v>
      </c>
      <c r="U83">
        <v>9999</v>
      </c>
    </row>
    <row r="84" spans="1:21" x14ac:dyDescent="0.2">
      <c r="A84" t="s">
        <v>416</v>
      </c>
      <c r="B84" t="s">
        <v>0</v>
      </c>
      <c r="C84" t="s">
        <v>22</v>
      </c>
      <c r="D84">
        <v>10</v>
      </c>
      <c r="E84" t="s">
        <v>579</v>
      </c>
      <c r="F84" t="s">
        <v>884</v>
      </c>
      <c r="G84">
        <v>10381</v>
      </c>
      <c r="H84">
        <v>10381</v>
      </c>
      <c r="I84" t="s">
        <v>22</v>
      </c>
      <c r="J84">
        <v>10381</v>
      </c>
      <c r="K84" t="s">
        <v>21</v>
      </c>
      <c r="L84">
        <v>100</v>
      </c>
      <c r="M84" t="s">
        <v>449</v>
      </c>
      <c r="O84">
        <v>9999</v>
      </c>
      <c r="Q84">
        <v>99999</v>
      </c>
      <c r="R84" t="s">
        <v>805</v>
      </c>
      <c r="S84">
        <v>999999</v>
      </c>
      <c r="U84">
        <v>9999</v>
      </c>
    </row>
    <row r="85" spans="1:21" x14ac:dyDescent="0.2">
      <c r="A85" t="s">
        <v>416</v>
      </c>
      <c r="B85" t="s">
        <v>0</v>
      </c>
      <c r="C85" t="s">
        <v>441</v>
      </c>
      <c r="D85">
        <v>10</v>
      </c>
      <c r="E85" t="s">
        <v>579</v>
      </c>
      <c r="F85" t="s">
        <v>885</v>
      </c>
      <c r="G85">
        <v>60074</v>
      </c>
      <c r="H85">
        <v>60074</v>
      </c>
      <c r="I85" t="s">
        <v>441</v>
      </c>
      <c r="J85">
        <v>60074</v>
      </c>
      <c r="K85" t="s">
        <v>20</v>
      </c>
      <c r="L85">
        <v>300</v>
      </c>
      <c r="M85" t="s">
        <v>390</v>
      </c>
      <c r="O85">
        <v>9999</v>
      </c>
      <c r="Q85">
        <v>99999</v>
      </c>
      <c r="R85" t="s">
        <v>805</v>
      </c>
      <c r="S85">
        <v>999999</v>
      </c>
      <c r="U85">
        <v>9999</v>
      </c>
    </row>
    <row r="86" spans="1:21" x14ac:dyDescent="0.2">
      <c r="A86" t="s">
        <v>416</v>
      </c>
      <c r="B86" t="s">
        <v>0</v>
      </c>
      <c r="C86" t="s">
        <v>19</v>
      </c>
      <c r="D86">
        <v>10</v>
      </c>
      <c r="E86" t="s">
        <v>579</v>
      </c>
      <c r="F86" t="s">
        <v>886</v>
      </c>
      <c r="G86">
        <v>60195</v>
      </c>
      <c r="H86">
        <v>60195</v>
      </c>
      <c r="I86" t="s">
        <v>19</v>
      </c>
      <c r="J86">
        <v>60195</v>
      </c>
      <c r="K86" t="s">
        <v>18</v>
      </c>
      <c r="L86">
        <v>100</v>
      </c>
      <c r="M86" t="s">
        <v>449</v>
      </c>
      <c r="O86">
        <v>9999</v>
      </c>
      <c r="Q86">
        <v>99999</v>
      </c>
      <c r="R86" t="s">
        <v>805</v>
      </c>
      <c r="S86">
        <v>999999</v>
      </c>
      <c r="U86">
        <v>9999</v>
      </c>
    </row>
    <row r="87" spans="1:21" x14ac:dyDescent="0.2">
      <c r="A87" t="s">
        <v>416</v>
      </c>
      <c r="B87" t="s">
        <v>0</v>
      </c>
      <c r="C87" t="s">
        <v>17</v>
      </c>
      <c r="D87">
        <v>10</v>
      </c>
      <c r="E87" t="s">
        <v>579</v>
      </c>
      <c r="F87" t="s">
        <v>887</v>
      </c>
      <c r="G87">
        <v>60197</v>
      </c>
      <c r="H87">
        <v>60197</v>
      </c>
      <c r="I87" t="s">
        <v>17</v>
      </c>
      <c r="J87">
        <v>60197</v>
      </c>
      <c r="K87" t="s">
        <v>16</v>
      </c>
      <c r="L87">
        <v>150</v>
      </c>
      <c r="M87" t="s">
        <v>463</v>
      </c>
      <c r="O87">
        <v>9999</v>
      </c>
      <c r="Q87">
        <v>99999</v>
      </c>
      <c r="R87" t="s">
        <v>805</v>
      </c>
      <c r="S87">
        <v>999999</v>
      </c>
      <c r="U87">
        <v>9999</v>
      </c>
    </row>
    <row r="88" spans="1:21" x14ac:dyDescent="0.2">
      <c r="A88" t="s">
        <v>416</v>
      </c>
      <c r="B88" t="s">
        <v>0</v>
      </c>
      <c r="C88" t="s">
        <v>15</v>
      </c>
      <c r="D88">
        <v>10</v>
      </c>
      <c r="E88" t="s">
        <v>579</v>
      </c>
      <c r="F88" t="s">
        <v>888</v>
      </c>
      <c r="G88">
        <v>60198</v>
      </c>
      <c r="H88">
        <v>60198</v>
      </c>
      <c r="I88" t="s">
        <v>15</v>
      </c>
      <c r="J88">
        <v>60198</v>
      </c>
      <c r="K88" t="s">
        <v>14</v>
      </c>
      <c r="L88">
        <v>100</v>
      </c>
      <c r="M88" t="s">
        <v>449</v>
      </c>
      <c r="O88">
        <v>9999</v>
      </c>
      <c r="Q88">
        <v>99999</v>
      </c>
      <c r="R88" t="s">
        <v>805</v>
      </c>
      <c r="S88">
        <v>999999</v>
      </c>
      <c r="U88">
        <v>9999</v>
      </c>
    </row>
    <row r="89" spans="1:21" x14ac:dyDescent="0.2">
      <c r="A89" t="s">
        <v>416</v>
      </c>
      <c r="B89" t="s">
        <v>0</v>
      </c>
      <c r="C89" t="s">
        <v>13</v>
      </c>
      <c r="D89">
        <v>10</v>
      </c>
      <c r="E89" t="s">
        <v>579</v>
      </c>
      <c r="F89" t="s">
        <v>889</v>
      </c>
      <c r="G89">
        <v>60199</v>
      </c>
      <c r="H89">
        <v>60199</v>
      </c>
      <c r="I89" t="s">
        <v>13</v>
      </c>
      <c r="J89">
        <v>60199</v>
      </c>
      <c r="K89" t="s">
        <v>12</v>
      </c>
      <c r="L89">
        <v>100</v>
      </c>
      <c r="M89" t="s">
        <v>449</v>
      </c>
      <c r="O89">
        <v>9999</v>
      </c>
      <c r="Q89">
        <v>99999</v>
      </c>
      <c r="R89" t="s">
        <v>805</v>
      </c>
      <c r="S89">
        <v>999999</v>
      </c>
      <c r="U89">
        <v>9999</v>
      </c>
    </row>
    <row r="90" spans="1:21" x14ac:dyDescent="0.2">
      <c r="A90" t="s">
        <v>416</v>
      </c>
      <c r="B90" t="s">
        <v>0</v>
      </c>
      <c r="C90" t="s">
        <v>11</v>
      </c>
      <c r="D90">
        <v>10</v>
      </c>
      <c r="E90" t="s">
        <v>579</v>
      </c>
      <c r="F90" t="s">
        <v>890</v>
      </c>
      <c r="G90">
        <v>60200</v>
      </c>
      <c r="H90">
        <v>60200</v>
      </c>
      <c r="I90" t="s">
        <v>11</v>
      </c>
      <c r="J90">
        <v>60200</v>
      </c>
      <c r="K90" t="s">
        <v>10</v>
      </c>
      <c r="L90">
        <v>100</v>
      </c>
      <c r="M90" t="s">
        <v>449</v>
      </c>
      <c r="O90">
        <v>9999</v>
      </c>
      <c r="Q90">
        <v>99999</v>
      </c>
      <c r="R90" t="s">
        <v>805</v>
      </c>
      <c r="S90">
        <v>999999</v>
      </c>
      <c r="U90">
        <v>9999</v>
      </c>
    </row>
    <row r="91" spans="1:21" x14ac:dyDescent="0.2">
      <c r="A91" t="s">
        <v>416</v>
      </c>
      <c r="B91" t="s">
        <v>0</v>
      </c>
      <c r="C91" t="s">
        <v>9</v>
      </c>
      <c r="D91">
        <v>10</v>
      </c>
      <c r="E91" t="s">
        <v>579</v>
      </c>
      <c r="F91" t="s">
        <v>891</v>
      </c>
      <c r="G91">
        <v>65040</v>
      </c>
      <c r="H91">
        <v>65040</v>
      </c>
      <c r="I91" t="s">
        <v>9</v>
      </c>
      <c r="J91">
        <v>65040</v>
      </c>
      <c r="K91" t="s">
        <v>8</v>
      </c>
      <c r="L91">
        <v>100</v>
      </c>
      <c r="M91" t="s">
        <v>449</v>
      </c>
      <c r="O91">
        <v>9999</v>
      </c>
      <c r="Q91">
        <v>99999</v>
      </c>
      <c r="R91" t="s">
        <v>805</v>
      </c>
      <c r="S91">
        <v>999999</v>
      </c>
      <c r="U91">
        <v>9999</v>
      </c>
    </row>
    <row r="92" spans="1:21" x14ac:dyDescent="0.2">
      <c r="A92" t="s">
        <v>416</v>
      </c>
      <c r="B92" t="s">
        <v>0</v>
      </c>
      <c r="C92" t="s">
        <v>9</v>
      </c>
      <c r="D92">
        <v>10</v>
      </c>
      <c r="E92" t="s">
        <v>579</v>
      </c>
      <c r="F92" t="s">
        <v>891</v>
      </c>
      <c r="G92">
        <v>65040</v>
      </c>
      <c r="H92">
        <v>65040</v>
      </c>
      <c r="I92" t="s">
        <v>9</v>
      </c>
      <c r="J92">
        <v>65040</v>
      </c>
      <c r="K92" t="s">
        <v>8</v>
      </c>
      <c r="L92">
        <v>100</v>
      </c>
      <c r="M92" t="s">
        <v>449</v>
      </c>
      <c r="O92">
        <v>9999</v>
      </c>
      <c r="Q92">
        <v>99999</v>
      </c>
      <c r="R92" t="s">
        <v>892</v>
      </c>
      <c r="S92">
        <v>302500</v>
      </c>
      <c r="U92">
        <v>9999</v>
      </c>
    </row>
    <row r="93" spans="1:21" x14ac:dyDescent="0.2">
      <c r="A93" t="s">
        <v>416</v>
      </c>
      <c r="B93" t="s">
        <v>0</v>
      </c>
      <c r="C93" t="s">
        <v>7</v>
      </c>
      <c r="D93">
        <v>10</v>
      </c>
      <c r="E93" t="s">
        <v>579</v>
      </c>
      <c r="F93" t="s">
        <v>893</v>
      </c>
      <c r="G93">
        <v>75018</v>
      </c>
      <c r="H93">
        <v>75018</v>
      </c>
      <c r="I93" t="s">
        <v>7</v>
      </c>
      <c r="J93">
        <v>75018</v>
      </c>
      <c r="K93" t="s">
        <v>7</v>
      </c>
      <c r="L93">
        <v>300</v>
      </c>
      <c r="M93" t="s">
        <v>390</v>
      </c>
      <c r="O93">
        <v>9999</v>
      </c>
      <c r="Q93">
        <v>99999</v>
      </c>
      <c r="R93" t="s">
        <v>805</v>
      </c>
      <c r="S93">
        <v>999999</v>
      </c>
      <c r="U93">
        <v>9999</v>
      </c>
    </row>
    <row r="94" spans="1:21" x14ac:dyDescent="0.2">
      <c r="A94" t="s">
        <v>416</v>
      </c>
      <c r="B94" t="s">
        <v>0</v>
      </c>
      <c r="C94" t="s">
        <v>6</v>
      </c>
      <c r="D94">
        <v>10</v>
      </c>
      <c r="E94" t="s">
        <v>579</v>
      </c>
      <c r="F94" t="s">
        <v>894</v>
      </c>
      <c r="G94">
        <v>75023</v>
      </c>
      <c r="H94">
        <v>75023</v>
      </c>
      <c r="I94" t="s">
        <v>6</v>
      </c>
      <c r="J94">
        <v>75023</v>
      </c>
      <c r="K94" t="s">
        <v>5</v>
      </c>
      <c r="L94">
        <v>300</v>
      </c>
      <c r="M94" t="s">
        <v>390</v>
      </c>
      <c r="O94">
        <v>9999</v>
      </c>
      <c r="Q94">
        <v>99999</v>
      </c>
      <c r="R94" t="s">
        <v>805</v>
      </c>
      <c r="S94">
        <v>999999</v>
      </c>
      <c r="U94">
        <v>9999</v>
      </c>
    </row>
    <row r="95" spans="1:21" x14ac:dyDescent="0.2">
      <c r="A95" t="s">
        <v>416</v>
      </c>
      <c r="B95" t="s">
        <v>0</v>
      </c>
      <c r="C95" t="s">
        <v>4</v>
      </c>
      <c r="D95">
        <v>10</v>
      </c>
      <c r="E95" t="s">
        <v>579</v>
      </c>
      <c r="F95" t="s">
        <v>895</v>
      </c>
      <c r="G95">
        <v>75055</v>
      </c>
      <c r="H95">
        <v>75055</v>
      </c>
      <c r="I95" t="s">
        <v>4</v>
      </c>
      <c r="J95">
        <v>75055</v>
      </c>
      <c r="K95" t="s">
        <v>3</v>
      </c>
      <c r="L95">
        <v>300</v>
      </c>
      <c r="M95" t="s">
        <v>390</v>
      </c>
      <c r="O95">
        <v>9999</v>
      </c>
      <c r="Q95">
        <v>99999</v>
      </c>
      <c r="R95" t="s">
        <v>805</v>
      </c>
      <c r="S95">
        <v>999999</v>
      </c>
      <c r="U95">
        <v>9999</v>
      </c>
    </row>
    <row r="96" spans="1:21" x14ac:dyDescent="0.2">
      <c r="A96" t="s">
        <v>416</v>
      </c>
      <c r="B96" t="s">
        <v>0</v>
      </c>
      <c r="C96" t="s">
        <v>2</v>
      </c>
      <c r="D96">
        <v>10</v>
      </c>
      <c r="E96" t="s">
        <v>579</v>
      </c>
      <c r="F96" t="s">
        <v>896</v>
      </c>
      <c r="G96">
        <v>80101</v>
      </c>
      <c r="H96">
        <v>80101</v>
      </c>
      <c r="I96" t="s">
        <v>2</v>
      </c>
      <c r="J96">
        <v>80101</v>
      </c>
      <c r="K96" t="s">
        <v>1</v>
      </c>
      <c r="L96">
        <v>100</v>
      </c>
      <c r="M96" t="s">
        <v>449</v>
      </c>
      <c r="O96">
        <v>9999</v>
      </c>
      <c r="Q96">
        <v>99999</v>
      </c>
      <c r="R96" t="s">
        <v>805</v>
      </c>
      <c r="S96">
        <v>999999</v>
      </c>
      <c r="U96">
        <v>9999</v>
      </c>
    </row>
    <row r="97" spans="1:21" x14ac:dyDescent="0.2">
      <c r="A97" t="s">
        <v>416</v>
      </c>
      <c r="B97" t="s">
        <v>90</v>
      </c>
      <c r="C97" t="s">
        <v>213</v>
      </c>
      <c r="D97">
        <v>10</v>
      </c>
      <c r="E97" t="s">
        <v>579</v>
      </c>
      <c r="F97" t="s">
        <v>809</v>
      </c>
      <c r="G97">
        <v>65017</v>
      </c>
      <c r="H97">
        <v>65017</v>
      </c>
      <c r="I97" t="s">
        <v>213</v>
      </c>
      <c r="J97">
        <v>65017</v>
      </c>
      <c r="K97" t="s">
        <v>213</v>
      </c>
      <c r="L97">
        <v>100</v>
      </c>
      <c r="M97" t="s">
        <v>449</v>
      </c>
      <c r="O97">
        <v>9999</v>
      </c>
      <c r="P97" t="s">
        <v>897</v>
      </c>
      <c r="Q97">
        <v>30040</v>
      </c>
      <c r="R97" t="s">
        <v>805</v>
      </c>
      <c r="S97">
        <v>999999</v>
      </c>
      <c r="T97" t="s">
        <v>898</v>
      </c>
      <c r="U97">
        <v>100</v>
      </c>
    </row>
    <row r="98" spans="1:21" x14ac:dyDescent="0.2">
      <c r="A98" t="s">
        <v>416</v>
      </c>
      <c r="B98" t="s">
        <v>182</v>
      </c>
      <c r="C98" t="s">
        <v>434</v>
      </c>
      <c r="D98">
        <v>10</v>
      </c>
      <c r="E98" t="s">
        <v>579</v>
      </c>
      <c r="F98" t="s">
        <v>899</v>
      </c>
      <c r="G98">
        <v>15004</v>
      </c>
      <c r="H98">
        <v>15004</v>
      </c>
      <c r="I98" t="s">
        <v>434</v>
      </c>
      <c r="J98">
        <v>15004</v>
      </c>
      <c r="K98" t="s">
        <v>435</v>
      </c>
      <c r="L98">
        <v>100</v>
      </c>
      <c r="M98" t="s">
        <v>449</v>
      </c>
      <c r="N98" t="s">
        <v>481</v>
      </c>
      <c r="O98">
        <v>9999</v>
      </c>
      <c r="Q98">
        <v>99999</v>
      </c>
      <c r="R98" t="s">
        <v>805</v>
      </c>
      <c r="S98">
        <v>999999</v>
      </c>
      <c r="U98">
        <v>9999</v>
      </c>
    </row>
    <row r="99" spans="1:21" x14ac:dyDescent="0.2">
      <c r="A99" t="s">
        <v>416</v>
      </c>
      <c r="B99" t="s">
        <v>222</v>
      </c>
      <c r="C99" t="s">
        <v>173</v>
      </c>
      <c r="D99">
        <v>10</v>
      </c>
      <c r="E99" t="s">
        <v>579</v>
      </c>
      <c r="F99" t="s">
        <v>819</v>
      </c>
      <c r="G99">
        <v>10250</v>
      </c>
      <c r="H99">
        <v>10250</v>
      </c>
      <c r="I99" t="s">
        <v>173</v>
      </c>
      <c r="J99">
        <v>10250</v>
      </c>
      <c r="K99" t="s">
        <v>173</v>
      </c>
      <c r="L99">
        <v>100</v>
      </c>
      <c r="M99" t="s">
        <v>449</v>
      </c>
      <c r="O99">
        <v>9999</v>
      </c>
      <c r="P99" t="s">
        <v>919</v>
      </c>
      <c r="Q99">
        <v>10576</v>
      </c>
      <c r="S99">
        <v>999999</v>
      </c>
      <c r="U99">
        <v>9999</v>
      </c>
    </row>
    <row r="100" spans="1:21" x14ac:dyDescent="0.2">
      <c r="A100" t="s">
        <v>416</v>
      </c>
      <c r="B100" t="s">
        <v>182</v>
      </c>
      <c r="C100" t="s">
        <v>916</v>
      </c>
      <c r="D100">
        <v>10</v>
      </c>
      <c r="E100" t="s">
        <v>579</v>
      </c>
      <c r="F100" t="s">
        <v>917</v>
      </c>
      <c r="G100">
        <v>70033</v>
      </c>
      <c r="H100">
        <v>70033</v>
      </c>
      <c r="I100" t="s">
        <v>916</v>
      </c>
      <c r="J100">
        <v>70033</v>
      </c>
      <c r="K100" t="s">
        <v>918</v>
      </c>
      <c r="L100">
        <v>250</v>
      </c>
      <c r="M100" t="s">
        <v>449</v>
      </c>
      <c r="N100" t="s">
        <v>547</v>
      </c>
      <c r="O100" t="s">
        <v>596</v>
      </c>
      <c r="P100" t="s">
        <v>547</v>
      </c>
      <c r="Q100">
        <v>99999</v>
      </c>
      <c r="R100" t="s">
        <v>547</v>
      </c>
      <c r="S100">
        <v>999999</v>
      </c>
      <c r="T100" t="s">
        <v>547</v>
      </c>
      <c r="U100">
        <v>9999</v>
      </c>
    </row>
    <row r="101" spans="1:21" x14ac:dyDescent="0.2">
      <c r="A101" t="s">
        <v>416</v>
      </c>
      <c r="B101" t="s">
        <v>920</v>
      </c>
      <c r="C101" t="s">
        <v>43</v>
      </c>
      <c r="D101">
        <v>10</v>
      </c>
      <c r="E101" t="s">
        <v>579</v>
      </c>
      <c r="F101" t="s">
        <v>871</v>
      </c>
      <c r="G101">
        <v>10245</v>
      </c>
      <c r="H101">
        <v>10245</v>
      </c>
      <c r="I101" t="s">
        <v>43</v>
      </c>
      <c r="J101">
        <v>10245</v>
      </c>
      <c r="K101" t="s">
        <v>43</v>
      </c>
      <c r="L101">
        <v>100</v>
      </c>
      <c r="M101" t="s">
        <v>449</v>
      </c>
      <c r="O101">
        <v>9999</v>
      </c>
      <c r="P101" t="s">
        <v>936</v>
      </c>
      <c r="Q101">
        <v>40360</v>
      </c>
      <c r="S101">
        <v>303000</v>
      </c>
      <c r="U101">
        <v>9999</v>
      </c>
    </row>
    <row r="102" spans="1:21" x14ac:dyDescent="0.2">
      <c r="A102" t="s">
        <v>416</v>
      </c>
      <c r="B102" t="s">
        <v>0</v>
      </c>
      <c r="C102" t="s">
        <v>9</v>
      </c>
      <c r="D102">
        <v>10</v>
      </c>
      <c r="E102" t="s">
        <v>579</v>
      </c>
      <c r="G102">
        <v>65040</v>
      </c>
      <c r="H102">
        <v>65040</v>
      </c>
      <c r="I102" t="s">
        <v>9</v>
      </c>
      <c r="J102">
        <v>65040</v>
      </c>
      <c r="K102" t="s">
        <v>9</v>
      </c>
      <c r="L102">
        <v>100</v>
      </c>
      <c r="O102">
        <v>9999</v>
      </c>
      <c r="P102" t="s">
        <v>357</v>
      </c>
      <c r="Q102">
        <v>40300</v>
      </c>
      <c r="S102">
        <v>302500</v>
      </c>
      <c r="U102">
        <v>9999</v>
      </c>
    </row>
    <row r="103" spans="1:21" x14ac:dyDescent="0.2">
      <c r="A103" t="s">
        <v>416</v>
      </c>
      <c r="B103" t="s">
        <v>0</v>
      </c>
      <c r="C103" t="s">
        <v>9</v>
      </c>
      <c r="D103">
        <v>10</v>
      </c>
      <c r="E103" t="s">
        <v>579</v>
      </c>
      <c r="G103">
        <v>65040</v>
      </c>
      <c r="H103">
        <v>65040</v>
      </c>
      <c r="I103" t="s">
        <v>9</v>
      </c>
      <c r="J103">
        <v>65040</v>
      </c>
      <c r="K103" t="s">
        <v>9</v>
      </c>
      <c r="L103">
        <v>100</v>
      </c>
      <c r="O103">
        <v>9999</v>
      </c>
      <c r="P103" t="s">
        <v>356</v>
      </c>
      <c r="Q103">
        <v>40305</v>
      </c>
      <c r="S103">
        <v>302500</v>
      </c>
      <c r="U103">
        <v>9999</v>
      </c>
    </row>
    <row r="104" spans="1:21" x14ac:dyDescent="0.2">
      <c r="A104" t="s">
        <v>416</v>
      </c>
      <c r="B104" t="s">
        <v>0</v>
      </c>
      <c r="C104" t="s">
        <v>9</v>
      </c>
      <c r="D104">
        <v>10</v>
      </c>
      <c r="E104" t="s">
        <v>579</v>
      </c>
      <c r="G104">
        <v>65040</v>
      </c>
      <c r="H104">
        <v>65040</v>
      </c>
      <c r="I104" t="s">
        <v>9</v>
      </c>
      <c r="J104">
        <v>65040</v>
      </c>
      <c r="K104" t="s">
        <v>9</v>
      </c>
      <c r="L104">
        <v>100</v>
      </c>
      <c r="O104">
        <v>9999</v>
      </c>
      <c r="P104" t="s">
        <v>359</v>
      </c>
      <c r="Q104">
        <v>40308</v>
      </c>
      <c r="S104">
        <v>302500</v>
      </c>
      <c r="U104">
        <v>9999</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B70E9-D738-4DB8-804B-8A73A6E90DC7}">
  <dimension ref="A1:A552"/>
  <sheetViews>
    <sheetView workbookViewId="0">
      <selection sqref="A1:U136"/>
    </sheetView>
  </sheetViews>
  <sheetFormatPr defaultRowHeight="12.75" x14ac:dyDescent="0.2"/>
  <cols>
    <col min="1" max="1" width="10.140625" bestFit="1" customWidth="1"/>
  </cols>
  <sheetData>
    <row r="1" spans="1:1" x14ac:dyDescent="0.2">
      <c r="A1" t="s">
        <v>252</v>
      </c>
    </row>
    <row r="2" spans="1:1" x14ac:dyDescent="0.2">
      <c r="A2" s="582"/>
    </row>
    <row r="3" spans="1:1" x14ac:dyDescent="0.2">
      <c r="A3" s="582">
        <v>44743</v>
      </c>
    </row>
    <row r="4" spans="1:1" x14ac:dyDescent="0.2">
      <c r="A4" s="582">
        <v>44744</v>
      </c>
    </row>
    <row r="5" spans="1:1" x14ac:dyDescent="0.2">
      <c r="A5" s="582">
        <v>44745</v>
      </c>
    </row>
    <row r="6" spans="1:1" x14ac:dyDescent="0.2">
      <c r="A6" s="582">
        <v>44746</v>
      </c>
    </row>
    <row r="7" spans="1:1" x14ac:dyDescent="0.2">
      <c r="A7" s="582">
        <v>44747</v>
      </c>
    </row>
    <row r="8" spans="1:1" x14ac:dyDescent="0.2">
      <c r="A8" s="582">
        <v>44748</v>
      </c>
    </row>
    <row r="9" spans="1:1" x14ac:dyDescent="0.2">
      <c r="A9" s="582">
        <v>44749</v>
      </c>
    </row>
    <row r="10" spans="1:1" x14ac:dyDescent="0.2">
      <c r="A10" s="582">
        <v>44750</v>
      </c>
    </row>
    <row r="11" spans="1:1" x14ac:dyDescent="0.2">
      <c r="A11" s="582">
        <v>44751</v>
      </c>
    </row>
    <row r="12" spans="1:1" x14ac:dyDescent="0.2">
      <c r="A12" s="582">
        <v>44752</v>
      </c>
    </row>
    <row r="13" spans="1:1" x14ac:dyDescent="0.2">
      <c r="A13" s="582">
        <v>44753</v>
      </c>
    </row>
    <row r="14" spans="1:1" x14ac:dyDescent="0.2">
      <c r="A14" s="582">
        <v>44754</v>
      </c>
    </row>
    <row r="15" spans="1:1" x14ac:dyDescent="0.2">
      <c r="A15" s="582">
        <v>44755</v>
      </c>
    </row>
    <row r="16" spans="1:1" x14ac:dyDescent="0.2">
      <c r="A16" s="582">
        <v>44756</v>
      </c>
    </row>
    <row r="17" spans="1:1" x14ac:dyDescent="0.2">
      <c r="A17" s="582">
        <v>44757</v>
      </c>
    </row>
    <row r="18" spans="1:1" x14ac:dyDescent="0.2">
      <c r="A18" s="582">
        <v>44758</v>
      </c>
    </row>
    <row r="19" spans="1:1" x14ac:dyDescent="0.2">
      <c r="A19" s="582">
        <v>44759</v>
      </c>
    </row>
    <row r="20" spans="1:1" x14ac:dyDescent="0.2">
      <c r="A20" s="582">
        <v>44760</v>
      </c>
    </row>
    <row r="21" spans="1:1" x14ac:dyDescent="0.2">
      <c r="A21" s="582">
        <v>44761</v>
      </c>
    </row>
    <row r="22" spans="1:1" x14ac:dyDescent="0.2">
      <c r="A22" s="582">
        <v>44762</v>
      </c>
    </row>
    <row r="23" spans="1:1" x14ac:dyDescent="0.2">
      <c r="A23" s="582">
        <v>44763</v>
      </c>
    </row>
    <row r="24" spans="1:1" x14ac:dyDescent="0.2">
      <c r="A24" s="582">
        <v>44764</v>
      </c>
    </row>
    <row r="25" spans="1:1" x14ac:dyDescent="0.2">
      <c r="A25" s="582">
        <v>44765</v>
      </c>
    </row>
    <row r="26" spans="1:1" x14ac:dyDescent="0.2">
      <c r="A26" s="582">
        <v>44766</v>
      </c>
    </row>
    <row r="27" spans="1:1" x14ac:dyDescent="0.2">
      <c r="A27" s="582">
        <v>44767</v>
      </c>
    </row>
    <row r="28" spans="1:1" x14ac:dyDescent="0.2">
      <c r="A28" s="582">
        <v>44768</v>
      </c>
    </row>
    <row r="29" spans="1:1" x14ac:dyDescent="0.2">
      <c r="A29" s="582">
        <v>44769</v>
      </c>
    </row>
    <row r="30" spans="1:1" x14ac:dyDescent="0.2">
      <c r="A30" s="582">
        <v>44770</v>
      </c>
    </row>
    <row r="31" spans="1:1" x14ac:dyDescent="0.2">
      <c r="A31" s="582">
        <v>44771</v>
      </c>
    </row>
    <row r="32" spans="1:1" x14ac:dyDescent="0.2">
      <c r="A32" s="582">
        <v>44772</v>
      </c>
    </row>
    <row r="33" spans="1:1" x14ac:dyDescent="0.2">
      <c r="A33" s="582">
        <v>44773</v>
      </c>
    </row>
    <row r="34" spans="1:1" x14ac:dyDescent="0.2">
      <c r="A34" s="582">
        <v>44774</v>
      </c>
    </row>
    <row r="35" spans="1:1" x14ac:dyDescent="0.2">
      <c r="A35" s="582">
        <v>44775</v>
      </c>
    </row>
    <row r="36" spans="1:1" x14ac:dyDescent="0.2">
      <c r="A36" s="582">
        <v>44776</v>
      </c>
    </row>
    <row r="37" spans="1:1" x14ac:dyDescent="0.2">
      <c r="A37" s="582">
        <v>44777</v>
      </c>
    </row>
    <row r="38" spans="1:1" x14ac:dyDescent="0.2">
      <c r="A38" s="582">
        <v>44778</v>
      </c>
    </row>
    <row r="39" spans="1:1" x14ac:dyDescent="0.2">
      <c r="A39" s="582">
        <v>44779</v>
      </c>
    </row>
    <row r="40" spans="1:1" x14ac:dyDescent="0.2">
      <c r="A40" s="582">
        <v>44780</v>
      </c>
    </row>
    <row r="41" spans="1:1" x14ac:dyDescent="0.2">
      <c r="A41" s="582">
        <v>44781</v>
      </c>
    </row>
    <row r="42" spans="1:1" x14ac:dyDescent="0.2">
      <c r="A42" s="582">
        <v>44782</v>
      </c>
    </row>
    <row r="43" spans="1:1" x14ac:dyDescent="0.2">
      <c r="A43" s="582">
        <v>44783</v>
      </c>
    </row>
    <row r="44" spans="1:1" x14ac:dyDescent="0.2">
      <c r="A44" s="582">
        <v>44784</v>
      </c>
    </row>
    <row r="45" spans="1:1" x14ac:dyDescent="0.2">
      <c r="A45" s="582">
        <v>44785</v>
      </c>
    </row>
    <row r="46" spans="1:1" x14ac:dyDescent="0.2">
      <c r="A46" s="582">
        <v>44786</v>
      </c>
    </row>
    <row r="47" spans="1:1" x14ac:dyDescent="0.2">
      <c r="A47" s="582">
        <v>44787</v>
      </c>
    </row>
    <row r="48" spans="1:1" x14ac:dyDescent="0.2">
      <c r="A48" s="582">
        <v>44788</v>
      </c>
    </row>
    <row r="49" spans="1:1" x14ac:dyDescent="0.2">
      <c r="A49" s="582">
        <v>44789</v>
      </c>
    </row>
    <row r="50" spans="1:1" x14ac:dyDescent="0.2">
      <c r="A50" s="582">
        <v>44790</v>
      </c>
    </row>
    <row r="51" spans="1:1" x14ac:dyDescent="0.2">
      <c r="A51" s="582">
        <v>44791</v>
      </c>
    </row>
    <row r="52" spans="1:1" x14ac:dyDescent="0.2">
      <c r="A52" s="582">
        <v>44792</v>
      </c>
    </row>
    <row r="53" spans="1:1" x14ac:dyDescent="0.2">
      <c r="A53" s="582">
        <v>44793</v>
      </c>
    </row>
    <row r="54" spans="1:1" x14ac:dyDescent="0.2">
      <c r="A54" s="582">
        <v>44794</v>
      </c>
    </row>
    <row r="55" spans="1:1" x14ac:dyDescent="0.2">
      <c r="A55" s="582">
        <v>44795</v>
      </c>
    </row>
    <row r="56" spans="1:1" x14ac:dyDescent="0.2">
      <c r="A56" s="582">
        <v>44796</v>
      </c>
    </row>
    <row r="57" spans="1:1" x14ac:dyDescent="0.2">
      <c r="A57" s="582">
        <v>44797</v>
      </c>
    </row>
    <row r="58" spans="1:1" x14ac:dyDescent="0.2">
      <c r="A58" s="582">
        <v>44798</v>
      </c>
    </row>
    <row r="59" spans="1:1" x14ac:dyDescent="0.2">
      <c r="A59" s="582">
        <v>44799</v>
      </c>
    </row>
    <row r="60" spans="1:1" x14ac:dyDescent="0.2">
      <c r="A60" s="582">
        <v>44800</v>
      </c>
    </row>
    <row r="61" spans="1:1" x14ac:dyDescent="0.2">
      <c r="A61" s="582">
        <v>44801</v>
      </c>
    </row>
    <row r="62" spans="1:1" x14ac:dyDescent="0.2">
      <c r="A62" s="582">
        <v>44802</v>
      </c>
    </row>
    <row r="63" spans="1:1" x14ac:dyDescent="0.2">
      <c r="A63" s="582">
        <v>44803</v>
      </c>
    </row>
    <row r="64" spans="1:1" x14ac:dyDescent="0.2">
      <c r="A64" s="582">
        <v>44804</v>
      </c>
    </row>
    <row r="65" spans="1:1" x14ac:dyDescent="0.2">
      <c r="A65" s="582">
        <v>44805</v>
      </c>
    </row>
    <row r="66" spans="1:1" x14ac:dyDescent="0.2">
      <c r="A66" s="582">
        <v>44806</v>
      </c>
    </row>
    <row r="67" spans="1:1" x14ac:dyDescent="0.2">
      <c r="A67" s="582">
        <v>44807</v>
      </c>
    </row>
    <row r="68" spans="1:1" x14ac:dyDescent="0.2">
      <c r="A68" s="582">
        <v>44808</v>
      </c>
    </row>
    <row r="69" spans="1:1" x14ac:dyDescent="0.2">
      <c r="A69" s="582">
        <v>44809</v>
      </c>
    </row>
    <row r="70" spans="1:1" x14ac:dyDescent="0.2">
      <c r="A70" s="582">
        <v>44810</v>
      </c>
    </row>
    <row r="71" spans="1:1" x14ac:dyDescent="0.2">
      <c r="A71" s="582">
        <v>44811</v>
      </c>
    </row>
    <row r="72" spans="1:1" x14ac:dyDescent="0.2">
      <c r="A72" s="582">
        <v>44812</v>
      </c>
    </row>
    <row r="73" spans="1:1" x14ac:dyDescent="0.2">
      <c r="A73" s="582">
        <v>44813</v>
      </c>
    </row>
    <row r="74" spans="1:1" x14ac:dyDescent="0.2">
      <c r="A74" s="582">
        <v>44814</v>
      </c>
    </row>
    <row r="75" spans="1:1" x14ac:dyDescent="0.2">
      <c r="A75" s="582">
        <v>44815</v>
      </c>
    </row>
    <row r="76" spans="1:1" x14ac:dyDescent="0.2">
      <c r="A76" s="582">
        <v>44816</v>
      </c>
    </row>
    <row r="77" spans="1:1" x14ac:dyDescent="0.2">
      <c r="A77" s="582">
        <v>44817</v>
      </c>
    </row>
    <row r="78" spans="1:1" x14ac:dyDescent="0.2">
      <c r="A78" s="582">
        <v>44818</v>
      </c>
    </row>
    <row r="79" spans="1:1" x14ac:dyDescent="0.2">
      <c r="A79" s="582">
        <v>44819</v>
      </c>
    </row>
    <row r="80" spans="1:1" x14ac:dyDescent="0.2">
      <c r="A80" s="582">
        <v>44820</v>
      </c>
    </row>
    <row r="81" spans="1:1" x14ac:dyDescent="0.2">
      <c r="A81" s="582">
        <v>44821</v>
      </c>
    </row>
    <row r="82" spans="1:1" x14ac:dyDescent="0.2">
      <c r="A82" s="582">
        <v>44822</v>
      </c>
    </row>
    <row r="83" spans="1:1" x14ac:dyDescent="0.2">
      <c r="A83" s="582">
        <v>44823</v>
      </c>
    </row>
    <row r="84" spans="1:1" x14ac:dyDescent="0.2">
      <c r="A84" s="582">
        <v>44824</v>
      </c>
    </row>
    <row r="85" spans="1:1" x14ac:dyDescent="0.2">
      <c r="A85" s="582">
        <v>44825</v>
      </c>
    </row>
    <row r="86" spans="1:1" x14ac:dyDescent="0.2">
      <c r="A86" s="582">
        <v>44826</v>
      </c>
    </row>
    <row r="87" spans="1:1" x14ac:dyDescent="0.2">
      <c r="A87" s="582">
        <v>44827</v>
      </c>
    </row>
    <row r="88" spans="1:1" x14ac:dyDescent="0.2">
      <c r="A88" s="582">
        <v>44828</v>
      </c>
    </row>
    <row r="89" spans="1:1" x14ac:dyDescent="0.2">
      <c r="A89" s="582">
        <v>44829</v>
      </c>
    </row>
    <row r="90" spans="1:1" x14ac:dyDescent="0.2">
      <c r="A90" s="582">
        <v>44830</v>
      </c>
    </row>
    <row r="91" spans="1:1" x14ac:dyDescent="0.2">
      <c r="A91" s="582">
        <v>44831</v>
      </c>
    </row>
    <row r="92" spans="1:1" x14ac:dyDescent="0.2">
      <c r="A92" s="582">
        <v>44832</v>
      </c>
    </row>
    <row r="93" spans="1:1" x14ac:dyDescent="0.2">
      <c r="A93" s="582">
        <v>44833</v>
      </c>
    </row>
    <row r="94" spans="1:1" x14ac:dyDescent="0.2">
      <c r="A94" s="582">
        <v>44834</v>
      </c>
    </row>
    <row r="95" spans="1:1" x14ac:dyDescent="0.2">
      <c r="A95" s="582">
        <v>44835</v>
      </c>
    </row>
    <row r="96" spans="1:1" x14ac:dyDescent="0.2">
      <c r="A96" s="582">
        <v>44836</v>
      </c>
    </row>
    <row r="97" spans="1:1" x14ac:dyDescent="0.2">
      <c r="A97" s="582">
        <v>44837</v>
      </c>
    </row>
    <row r="98" spans="1:1" x14ac:dyDescent="0.2">
      <c r="A98" s="582">
        <v>44838</v>
      </c>
    </row>
    <row r="99" spans="1:1" x14ac:dyDescent="0.2">
      <c r="A99" s="582">
        <v>44839</v>
      </c>
    </row>
    <row r="100" spans="1:1" x14ac:dyDescent="0.2">
      <c r="A100" s="582">
        <v>44840</v>
      </c>
    </row>
    <row r="101" spans="1:1" x14ac:dyDescent="0.2">
      <c r="A101" s="582">
        <v>44841</v>
      </c>
    </row>
    <row r="102" spans="1:1" x14ac:dyDescent="0.2">
      <c r="A102" s="582">
        <v>44842</v>
      </c>
    </row>
    <row r="103" spans="1:1" x14ac:dyDescent="0.2">
      <c r="A103" s="582">
        <v>44843</v>
      </c>
    </row>
    <row r="104" spans="1:1" x14ac:dyDescent="0.2">
      <c r="A104" s="582">
        <v>44844</v>
      </c>
    </row>
    <row r="105" spans="1:1" x14ac:dyDescent="0.2">
      <c r="A105" s="582">
        <v>44845</v>
      </c>
    </row>
    <row r="106" spans="1:1" x14ac:dyDescent="0.2">
      <c r="A106" s="582">
        <v>44846</v>
      </c>
    </row>
    <row r="107" spans="1:1" x14ac:dyDescent="0.2">
      <c r="A107" s="582">
        <v>44847</v>
      </c>
    </row>
    <row r="108" spans="1:1" x14ac:dyDescent="0.2">
      <c r="A108" s="582">
        <v>44848</v>
      </c>
    </row>
    <row r="109" spans="1:1" x14ac:dyDescent="0.2">
      <c r="A109" s="582">
        <v>44849</v>
      </c>
    </row>
    <row r="110" spans="1:1" x14ac:dyDescent="0.2">
      <c r="A110" s="582">
        <v>44850</v>
      </c>
    </row>
    <row r="111" spans="1:1" x14ac:dyDescent="0.2">
      <c r="A111" s="582">
        <v>44851</v>
      </c>
    </row>
    <row r="112" spans="1:1" x14ac:dyDescent="0.2">
      <c r="A112" s="582">
        <v>44852</v>
      </c>
    </row>
    <row r="113" spans="1:1" x14ac:dyDescent="0.2">
      <c r="A113" s="582">
        <v>44853</v>
      </c>
    </row>
    <row r="114" spans="1:1" x14ac:dyDescent="0.2">
      <c r="A114" s="582">
        <v>44854</v>
      </c>
    </row>
    <row r="115" spans="1:1" x14ac:dyDescent="0.2">
      <c r="A115" s="582">
        <v>44855</v>
      </c>
    </row>
    <row r="116" spans="1:1" x14ac:dyDescent="0.2">
      <c r="A116" s="582">
        <v>44856</v>
      </c>
    </row>
    <row r="117" spans="1:1" x14ac:dyDescent="0.2">
      <c r="A117" s="582">
        <v>44857</v>
      </c>
    </row>
    <row r="118" spans="1:1" x14ac:dyDescent="0.2">
      <c r="A118" s="582">
        <v>44858</v>
      </c>
    </row>
    <row r="119" spans="1:1" x14ac:dyDescent="0.2">
      <c r="A119" s="582">
        <v>44859</v>
      </c>
    </row>
    <row r="120" spans="1:1" x14ac:dyDescent="0.2">
      <c r="A120" s="582">
        <v>44860</v>
      </c>
    </row>
    <row r="121" spans="1:1" x14ac:dyDescent="0.2">
      <c r="A121" s="582">
        <v>44861</v>
      </c>
    </row>
    <row r="122" spans="1:1" x14ac:dyDescent="0.2">
      <c r="A122" s="582">
        <v>44862</v>
      </c>
    </row>
    <row r="123" spans="1:1" x14ac:dyDescent="0.2">
      <c r="A123" s="582">
        <v>44863</v>
      </c>
    </row>
    <row r="124" spans="1:1" x14ac:dyDescent="0.2">
      <c r="A124" s="582">
        <v>44864</v>
      </c>
    </row>
    <row r="125" spans="1:1" x14ac:dyDescent="0.2">
      <c r="A125" s="582">
        <v>44865</v>
      </c>
    </row>
    <row r="126" spans="1:1" x14ac:dyDescent="0.2">
      <c r="A126" s="582">
        <v>44866</v>
      </c>
    </row>
    <row r="127" spans="1:1" x14ac:dyDescent="0.2">
      <c r="A127" s="582">
        <v>44867</v>
      </c>
    </row>
    <row r="128" spans="1:1" x14ac:dyDescent="0.2">
      <c r="A128" s="582">
        <v>44868</v>
      </c>
    </row>
    <row r="129" spans="1:1" x14ac:dyDescent="0.2">
      <c r="A129" s="582">
        <v>44869</v>
      </c>
    </row>
    <row r="130" spans="1:1" x14ac:dyDescent="0.2">
      <c r="A130" s="582">
        <v>44870</v>
      </c>
    </row>
    <row r="131" spans="1:1" x14ac:dyDescent="0.2">
      <c r="A131" s="582">
        <v>44871</v>
      </c>
    </row>
    <row r="132" spans="1:1" x14ac:dyDescent="0.2">
      <c r="A132" s="582">
        <v>44872</v>
      </c>
    </row>
    <row r="133" spans="1:1" x14ac:dyDescent="0.2">
      <c r="A133" s="582">
        <v>44873</v>
      </c>
    </row>
    <row r="134" spans="1:1" x14ac:dyDescent="0.2">
      <c r="A134" s="582">
        <v>44874</v>
      </c>
    </row>
    <row r="135" spans="1:1" x14ac:dyDescent="0.2">
      <c r="A135" s="582">
        <v>44875</v>
      </c>
    </row>
    <row r="136" spans="1:1" x14ac:dyDescent="0.2">
      <c r="A136" s="582">
        <v>44876</v>
      </c>
    </row>
    <row r="137" spans="1:1" x14ac:dyDescent="0.2">
      <c r="A137" s="582">
        <v>44877</v>
      </c>
    </row>
    <row r="138" spans="1:1" x14ac:dyDescent="0.2">
      <c r="A138" s="582">
        <v>44878</v>
      </c>
    </row>
    <row r="139" spans="1:1" x14ac:dyDescent="0.2">
      <c r="A139" s="582">
        <v>44879</v>
      </c>
    </row>
    <row r="140" spans="1:1" x14ac:dyDescent="0.2">
      <c r="A140" s="582">
        <v>44880</v>
      </c>
    </row>
    <row r="141" spans="1:1" x14ac:dyDescent="0.2">
      <c r="A141" s="582">
        <v>44881</v>
      </c>
    </row>
    <row r="142" spans="1:1" x14ac:dyDescent="0.2">
      <c r="A142" s="582">
        <v>44882</v>
      </c>
    </row>
    <row r="143" spans="1:1" x14ac:dyDescent="0.2">
      <c r="A143" s="582">
        <v>44883</v>
      </c>
    </row>
    <row r="144" spans="1:1" x14ac:dyDescent="0.2">
      <c r="A144" s="582">
        <v>44884</v>
      </c>
    </row>
    <row r="145" spans="1:1" x14ac:dyDescent="0.2">
      <c r="A145" s="582">
        <v>44885</v>
      </c>
    </row>
    <row r="146" spans="1:1" x14ac:dyDescent="0.2">
      <c r="A146" s="582">
        <v>44886</v>
      </c>
    </row>
    <row r="147" spans="1:1" x14ac:dyDescent="0.2">
      <c r="A147" s="582">
        <v>44887</v>
      </c>
    </row>
    <row r="148" spans="1:1" x14ac:dyDescent="0.2">
      <c r="A148" s="582">
        <v>44888</v>
      </c>
    </row>
    <row r="149" spans="1:1" x14ac:dyDescent="0.2">
      <c r="A149" s="582">
        <v>44889</v>
      </c>
    </row>
    <row r="150" spans="1:1" x14ac:dyDescent="0.2">
      <c r="A150" s="582">
        <v>44890</v>
      </c>
    </row>
    <row r="151" spans="1:1" x14ac:dyDescent="0.2">
      <c r="A151" s="582">
        <v>44891</v>
      </c>
    </row>
    <row r="152" spans="1:1" x14ac:dyDescent="0.2">
      <c r="A152" s="582">
        <v>44892</v>
      </c>
    </row>
    <row r="153" spans="1:1" x14ac:dyDescent="0.2">
      <c r="A153" s="582">
        <v>44893</v>
      </c>
    </row>
    <row r="154" spans="1:1" x14ac:dyDescent="0.2">
      <c r="A154" s="582">
        <v>44894</v>
      </c>
    </row>
    <row r="155" spans="1:1" x14ac:dyDescent="0.2">
      <c r="A155" s="582">
        <v>44895</v>
      </c>
    </row>
    <row r="156" spans="1:1" x14ac:dyDescent="0.2">
      <c r="A156" s="582">
        <v>44896</v>
      </c>
    </row>
    <row r="157" spans="1:1" x14ac:dyDescent="0.2">
      <c r="A157" s="582">
        <v>44897</v>
      </c>
    </row>
    <row r="158" spans="1:1" x14ac:dyDescent="0.2">
      <c r="A158" s="582">
        <v>44898</v>
      </c>
    </row>
    <row r="159" spans="1:1" x14ac:dyDescent="0.2">
      <c r="A159" s="582">
        <v>44899</v>
      </c>
    </row>
    <row r="160" spans="1:1" x14ac:dyDescent="0.2">
      <c r="A160" s="582">
        <v>44900</v>
      </c>
    </row>
    <row r="161" spans="1:1" x14ac:dyDescent="0.2">
      <c r="A161" s="582">
        <v>44901</v>
      </c>
    </row>
    <row r="162" spans="1:1" x14ac:dyDescent="0.2">
      <c r="A162" s="582">
        <v>44902</v>
      </c>
    </row>
    <row r="163" spans="1:1" x14ac:dyDescent="0.2">
      <c r="A163" s="582">
        <v>44903</v>
      </c>
    </row>
    <row r="164" spans="1:1" x14ac:dyDescent="0.2">
      <c r="A164" s="582">
        <v>44904</v>
      </c>
    </row>
    <row r="165" spans="1:1" x14ac:dyDescent="0.2">
      <c r="A165" s="582">
        <v>44905</v>
      </c>
    </row>
    <row r="166" spans="1:1" x14ac:dyDescent="0.2">
      <c r="A166" s="582">
        <v>44906</v>
      </c>
    </row>
    <row r="167" spans="1:1" x14ac:dyDescent="0.2">
      <c r="A167" s="582">
        <v>44907</v>
      </c>
    </row>
    <row r="168" spans="1:1" x14ac:dyDescent="0.2">
      <c r="A168" s="582">
        <v>44908</v>
      </c>
    </row>
    <row r="169" spans="1:1" x14ac:dyDescent="0.2">
      <c r="A169" s="582">
        <v>44909</v>
      </c>
    </row>
    <row r="170" spans="1:1" x14ac:dyDescent="0.2">
      <c r="A170" s="582">
        <v>44910</v>
      </c>
    </row>
    <row r="171" spans="1:1" x14ac:dyDescent="0.2">
      <c r="A171" s="582">
        <v>44911</v>
      </c>
    </row>
    <row r="172" spans="1:1" x14ac:dyDescent="0.2">
      <c r="A172" s="582">
        <v>44912</v>
      </c>
    </row>
    <row r="173" spans="1:1" x14ac:dyDescent="0.2">
      <c r="A173" s="582">
        <v>44913</v>
      </c>
    </row>
    <row r="174" spans="1:1" x14ac:dyDescent="0.2">
      <c r="A174" s="582">
        <v>44914</v>
      </c>
    </row>
    <row r="175" spans="1:1" x14ac:dyDescent="0.2">
      <c r="A175" s="582">
        <v>44915</v>
      </c>
    </row>
    <row r="176" spans="1:1" x14ac:dyDescent="0.2">
      <c r="A176" s="582">
        <v>44916</v>
      </c>
    </row>
    <row r="177" spans="1:1" x14ac:dyDescent="0.2">
      <c r="A177" s="582">
        <v>44917</v>
      </c>
    </row>
    <row r="178" spans="1:1" x14ac:dyDescent="0.2">
      <c r="A178" s="582">
        <v>44918</v>
      </c>
    </row>
    <row r="179" spans="1:1" x14ac:dyDescent="0.2">
      <c r="A179" s="582">
        <v>44919</v>
      </c>
    </row>
    <row r="180" spans="1:1" x14ac:dyDescent="0.2">
      <c r="A180" s="582">
        <v>44920</v>
      </c>
    </row>
    <row r="181" spans="1:1" x14ac:dyDescent="0.2">
      <c r="A181" s="582">
        <v>44921</v>
      </c>
    </row>
    <row r="182" spans="1:1" x14ac:dyDescent="0.2">
      <c r="A182" s="582">
        <v>44922</v>
      </c>
    </row>
    <row r="183" spans="1:1" x14ac:dyDescent="0.2">
      <c r="A183" s="582">
        <v>44923</v>
      </c>
    </row>
    <row r="184" spans="1:1" x14ac:dyDescent="0.2">
      <c r="A184" s="582">
        <v>44924</v>
      </c>
    </row>
    <row r="185" spans="1:1" x14ac:dyDescent="0.2">
      <c r="A185" s="582">
        <v>44925</v>
      </c>
    </row>
    <row r="186" spans="1:1" x14ac:dyDescent="0.2">
      <c r="A186" s="582">
        <v>44926</v>
      </c>
    </row>
    <row r="187" spans="1:1" x14ac:dyDescent="0.2">
      <c r="A187" s="582">
        <v>44927</v>
      </c>
    </row>
    <row r="188" spans="1:1" x14ac:dyDescent="0.2">
      <c r="A188" s="582">
        <v>44928</v>
      </c>
    </row>
    <row r="189" spans="1:1" x14ac:dyDescent="0.2">
      <c r="A189" s="582">
        <v>44929</v>
      </c>
    </row>
    <row r="190" spans="1:1" x14ac:dyDescent="0.2">
      <c r="A190" s="582">
        <v>44930</v>
      </c>
    </row>
    <row r="191" spans="1:1" x14ac:dyDescent="0.2">
      <c r="A191" s="582">
        <v>44931</v>
      </c>
    </row>
    <row r="192" spans="1:1" x14ac:dyDescent="0.2">
      <c r="A192" s="582">
        <v>44932</v>
      </c>
    </row>
    <row r="193" spans="1:1" x14ac:dyDescent="0.2">
      <c r="A193" s="582">
        <v>44933</v>
      </c>
    </row>
    <row r="194" spans="1:1" x14ac:dyDescent="0.2">
      <c r="A194" s="582">
        <v>44934</v>
      </c>
    </row>
    <row r="195" spans="1:1" x14ac:dyDescent="0.2">
      <c r="A195" s="582">
        <v>44935</v>
      </c>
    </row>
    <row r="196" spans="1:1" x14ac:dyDescent="0.2">
      <c r="A196" s="582">
        <v>44936</v>
      </c>
    </row>
    <row r="197" spans="1:1" x14ac:dyDescent="0.2">
      <c r="A197" s="582">
        <v>44937</v>
      </c>
    </row>
    <row r="198" spans="1:1" x14ac:dyDescent="0.2">
      <c r="A198" s="582">
        <v>44938</v>
      </c>
    </row>
    <row r="199" spans="1:1" x14ac:dyDescent="0.2">
      <c r="A199" s="582">
        <v>44939</v>
      </c>
    </row>
    <row r="200" spans="1:1" x14ac:dyDescent="0.2">
      <c r="A200" s="582">
        <v>44940</v>
      </c>
    </row>
    <row r="201" spans="1:1" x14ac:dyDescent="0.2">
      <c r="A201" s="582">
        <v>44941</v>
      </c>
    </row>
    <row r="202" spans="1:1" x14ac:dyDescent="0.2">
      <c r="A202" s="582">
        <v>44942</v>
      </c>
    </row>
    <row r="203" spans="1:1" x14ac:dyDescent="0.2">
      <c r="A203" s="582">
        <v>44943</v>
      </c>
    </row>
    <row r="204" spans="1:1" x14ac:dyDescent="0.2">
      <c r="A204" s="582">
        <v>44944</v>
      </c>
    </row>
    <row r="205" spans="1:1" x14ac:dyDescent="0.2">
      <c r="A205" s="582">
        <v>44945</v>
      </c>
    </row>
    <row r="206" spans="1:1" x14ac:dyDescent="0.2">
      <c r="A206" s="582">
        <v>44946</v>
      </c>
    </row>
    <row r="207" spans="1:1" x14ac:dyDescent="0.2">
      <c r="A207" s="582">
        <v>44947</v>
      </c>
    </row>
    <row r="208" spans="1:1" x14ac:dyDescent="0.2">
      <c r="A208" s="582">
        <v>44948</v>
      </c>
    </row>
    <row r="209" spans="1:1" x14ac:dyDescent="0.2">
      <c r="A209" s="582">
        <v>44949</v>
      </c>
    </row>
    <row r="210" spans="1:1" x14ac:dyDescent="0.2">
      <c r="A210" s="582">
        <v>44950</v>
      </c>
    </row>
    <row r="211" spans="1:1" x14ac:dyDescent="0.2">
      <c r="A211" s="582">
        <v>44951</v>
      </c>
    </row>
    <row r="212" spans="1:1" x14ac:dyDescent="0.2">
      <c r="A212" s="582">
        <v>44952</v>
      </c>
    </row>
    <row r="213" spans="1:1" x14ac:dyDescent="0.2">
      <c r="A213" s="582">
        <v>44953</v>
      </c>
    </row>
    <row r="214" spans="1:1" x14ac:dyDescent="0.2">
      <c r="A214" s="582">
        <v>44954</v>
      </c>
    </row>
    <row r="215" spans="1:1" x14ac:dyDescent="0.2">
      <c r="A215" s="582">
        <v>44955</v>
      </c>
    </row>
    <row r="216" spans="1:1" x14ac:dyDescent="0.2">
      <c r="A216" s="582">
        <v>44956</v>
      </c>
    </row>
    <row r="217" spans="1:1" x14ac:dyDescent="0.2">
      <c r="A217" s="582">
        <v>44957</v>
      </c>
    </row>
    <row r="218" spans="1:1" x14ac:dyDescent="0.2">
      <c r="A218" s="582">
        <v>44958</v>
      </c>
    </row>
    <row r="219" spans="1:1" x14ac:dyDescent="0.2">
      <c r="A219" s="582">
        <v>44959</v>
      </c>
    </row>
    <row r="220" spans="1:1" x14ac:dyDescent="0.2">
      <c r="A220" s="582">
        <v>44960</v>
      </c>
    </row>
    <row r="221" spans="1:1" x14ac:dyDescent="0.2">
      <c r="A221" s="582">
        <v>44961</v>
      </c>
    </row>
    <row r="222" spans="1:1" x14ac:dyDescent="0.2">
      <c r="A222" s="582">
        <v>44962</v>
      </c>
    </row>
    <row r="223" spans="1:1" x14ac:dyDescent="0.2">
      <c r="A223" s="582">
        <v>44963</v>
      </c>
    </row>
    <row r="224" spans="1:1" x14ac:dyDescent="0.2">
      <c r="A224" s="582">
        <v>44964</v>
      </c>
    </row>
    <row r="225" spans="1:1" x14ac:dyDescent="0.2">
      <c r="A225" s="582">
        <v>44965</v>
      </c>
    </row>
    <row r="226" spans="1:1" x14ac:dyDescent="0.2">
      <c r="A226" s="582">
        <v>44966</v>
      </c>
    </row>
    <row r="227" spans="1:1" x14ac:dyDescent="0.2">
      <c r="A227" s="582">
        <v>44967</v>
      </c>
    </row>
    <row r="228" spans="1:1" x14ac:dyDescent="0.2">
      <c r="A228" s="582">
        <v>44968</v>
      </c>
    </row>
    <row r="229" spans="1:1" x14ac:dyDescent="0.2">
      <c r="A229" s="582">
        <v>44969</v>
      </c>
    </row>
    <row r="230" spans="1:1" x14ac:dyDescent="0.2">
      <c r="A230" s="582">
        <v>44970</v>
      </c>
    </row>
    <row r="231" spans="1:1" x14ac:dyDescent="0.2">
      <c r="A231" s="582">
        <v>44971</v>
      </c>
    </row>
    <row r="232" spans="1:1" x14ac:dyDescent="0.2">
      <c r="A232" s="582">
        <v>44972</v>
      </c>
    </row>
    <row r="233" spans="1:1" x14ac:dyDescent="0.2">
      <c r="A233" s="582">
        <v>44973</v>
      </c>
    </row>
    <row r="234" spans="1:1" x14ac:dyDescent="0.2">
      <c r="A234" s="582">
        <v>44974</v>
      </c>
    </row>
    <row r="235" spans="1:1" x14ac:dyDescent="0.2">
      <c r="A235" s="582">
        <v>44975</v>
      </c>
    </row>
    <row r="236" spans="1:1" x14ac:dyDescent="0.2">
      <c r="A236" s="582">
        <v>44976</v>
      </c>
    </row>
    <row r="237" spans="1:1" x14ac:dyDescent="0.2">
      <c r="A237" s="582">
        <v>44977</v>
      </c>
    </row>
    <row r="238" spans="1:1" x14ac:dyDescent="0.2">
      <c r="A238" s="582">
        <v>44978</v>
      </c>
    </row>
    <row r="239" spans="1:1" x14ac:dyDescent="0.2">
      <c r="A239" s="582">
        <v>44979</v>
      </c>
    </row>
    <row r="240" spans="1:1" x14ac:dyDescent="0.2">
      <c r="A240" s="582">
        <v>44980</v>
      </c>
    </row>
    <row r="241" spans="1:1" x14ac:dyDescent="0.2">
      <c r="A241" s="582">
        <v>44981</v>
      </c>
    </row>
    <row r="242" spans="1:1" x14ac:dyDescent="0.2">
      <c r="A242" s="582">
        <v>44982</v>
      </c>
    </row>
    <row r="243" spans="1:1" x14ac:dyDescent="0.2">
      <c r="A243" s="582">
        <v>44983</v>
      </c>
    </row>
    <row r="244" spans="1:1" x14ac:dyDescent="0.2">
      <c r="A244" s="582">
        <v>44984</v>
      </c>
    </row>
    <row r="245" spans="1:1" x14ac:dyDescent="0.2">
      <c r="A245" s="582">
        <v>44985</v>
      </c>
    </row>
    <row r="246" spans="1:1" x14ac:dyDescent="0.2">
      <c r="A246" s="582">
        <v>44986</v>
      </c>
    </row>
    <row r="247" spans="1:1" x14ac:dyDescent="0.2">
      <c r="A247" s="582">
        <v>44987</v>
      </c>
    </row>
    <row r="248" spans="1:1" x14ac:dyDescent="0.2">
      <c r="A248" s="582">
        <v>44988</v>
      </c>
    </row>
    <row r="249" spans="1:1" x14ac:dyDescent="0.2">
      <c r="A249" s="582">
        <v>44989</v>
      </c>
    </row>
    <row r="250" spans="1:1" x14ac:dyDescent="0.2">
      <c r="A250" s="582">
        <v>44990</v>
      </c>
    </row>
    <row r="251" spans="1:1" x14ac:dyDescent="0.2">
      <c r="A251" s="582">
        <v>44991</v>
      </c>
    </row>
    <row r="252" spans="1:1" x14ac:dyDescent="0.2">
      <c r="A252" s="582">
        <v>44992</v>
      </c>
    </row>
    <row r="253" spans="1:1" x14ac:dyDescent="0.2">
      <c r="A253" s="582">
        <v>44993</v>
      </c>
    </row>
    <row r="254" spans="1:1" x14ac:dyDescent="0.2">
      <c r="A254" s="582">
        <v>44994</v>
      </c>
    </row>
    <row r="255" spans="1:1" x14ac:dyDescent="0.2">
      <c r="A255" s="582">
        <v>44995</v>
      </c>
    </row>
    <row r="256" spans="1:1" x14ac:dyDescent="0.2">
      <c r="A256" s="582">
        <v>44996</v>
      </c>
    </row>
    <row r="257" spans="1:1" x14ac:dyDescent="0.2">
      <c r="A257" s="582">
        <v>44997</v>
      </c>
    </row>
    <row r="258" spans="1:1" x14ac:dyDescent="0.2">
      <c r="A258" s="582">
        <v>44998</v>
      </c>
    </row>
    <row r="259" spans="1:1" x14ac:dyDescent="0.2">
      <c r="A259" s="582">
        <v>44999</v>
      </c>
    </row>
    <row r="260" spans="1:1" x14ac:dyDescent="0.2">
      <c r="A260" s="582">
        <v>45000</v>
      </c>
    </row>
    <row r="261" spans="1:1" x14ac:dyDescent="0.2">
      <c r="A261" s="582">
        <v>45001</v>
      </c>
    </row>
    <row r="262" spans="1:1" x14ac:dyDescent="0.2">
      <c r="A262" s="582">
        <v>45002</v>
      </c>
    </row>
    <row r="263" spans="1:1" x14ac:dyDescent="0.2">
      <c r="A263" s="582">
        <v>45003</v>
      </c>
    </row>
    <row r="264" spans="1:1" x14ac:dyDescent="0.2">
      <c r="A264" s="582">
        <v>45004</v>
      </c>
    </row>
    <row r="265" spans="1:1" x14ac:dyDescent="0.2">
      <c r="A265" s="582">
        <v>45005</v>
      </c>
    </row>
    <row r="266" spans="1:1" x14ac:dyDescent="0.2">
      <c r="A266" s="582">
        <v>45006</v>
      </c>
    </row>
    <row r="267" spans="1:1" x14ac:dyDescent="0.2">
      <c r="A267" s="582">
        <v>45007</v>
      </c>
    </row>
    <row r="268" spans="1:1" x14ac:dyDescent="0.2">
      <c r="A268" s="582">
        <v>45008</v>
      </c>
    </row>
    <row r="269" spans="1:1" x14ac:dyDescent="0.2">
      <c r="A269" s="582">
        <v>45009</v>
      </c>
    </row>
    <row r="270" spans="1:1" x14ac:dyDescent="0.2">
      <c r="A270" s="582">
        <v>45010</v>
      </c>
    </row>
    <row r="271" spans="1:1" x14ac:dyDescent="0.2">
      <c r="A271" s="582">
        <v>45011</v>
      </c>
    </row>
    <row r="272" spans="1:1" x14ac:dyDescent="0.2">
      <c r="A272" s="582">
        <v>45012</v>
      </c>
    </row>
    <row r="273" spans="1:1" x14ac:dyDescent="0.2">
      <c r="A273" s="582">
        <v>45013</v>
      </c>
    </row>
    <row r="274" spans="1:1" x14ac:dyDescent="0.2">
      <c r="A274" s="582">
        <v>45014</v>
      </c>
    </row>
    <row r="275" spans="1:1" x14ac:dyDescent="0.2">
      <c r="A275" s="582">
        <v>45015</v>
      </c>
    </row>
    <row r="276" spans="1:1" x14ac:dyDescent="0.2">
      <c r="A276" s="582">
        <v>45016</v>
      </c>
    </row>
    <row r="277" spans="1:1" x14ac:dyDescent="0.2">
      <c r="A277" s="582">
        <v>45017</v>
      </c>
    </row>
    <row r="278" spans="1:1" x14ac:dyDescent="0.2">
      <c r="A278" s="582">
        <v>45018</v>
      </c>
    </row>
    <row r="279" spans="1:1" x14ac:dyDescent="0.2">
      <c r="A279" s="582">
        <v>45019</v>
      </c>
    </row>
    <row r="280" spans="1:1" x14ac:dyDescent="0.2">
      <c r="A280" s="582">
        <v>45020</v>
      </c>
    </row>
    <row r="281" spans="1:1" x14ac:dyDescent="0.2">
      <c r="A281" s="582">
        <v>45021</v>
      </c>
    </row>
    <row r="282" spans="1:1" x14ac:dyDescent="0.2">
      <c r="A282" s="582">
        <v>45022</v>
      </c>
    </row>
    <row r="283" spans="1:1" x14ac:dyDescent="0.2">
      <c r="A283" s="582">
        <v>45023</v>
      </c>
    </row>
    <row r="284" spans="1:1" x14ac:dyDescent="0.2">
      <c r="A284" s="582">
        <v>45024</v>
      </c>
    </row>
    <row r="285" spans="1:1" x14ac:dyDescent="0.2">
      <c r="A285" s="582">
        <v>45025</v>
      </c>
    </row>
    <row r="286" spans="1:1" x14ac:dyDescent="0.2">
      <c r="A286" s="582">
        <v>45026</v>
      </c>
    </row>
    <row r="287" spans="1:1" x14ac:dyDescent="0.2">
      <c r="A287" s="582">
        <v>45027</v>
      </c>
    </row>
    <row r="288" spans="1:1" x14ac:dyDescent="0.2">
      <c r="A288" s="582">
        <v>45028</v>
      </c>
    </row>
    <row r="289" spans="1:1" x14ac:dyDescent="0.2">
      <c r="A289" s="582">
        <v>45029</v>
      </c>
    </row>
    <row r="290" spans="1:1" x14ac:dyDescent="0.2">
      <c r="A290" s="582">
        <v>45030</v>
      </c>
    </row>
    <row r="291" spans="1:1" x14ac:dyDescent="0.2">
      <c r="A291" s="582">
        <v>45031</v>
      </c>
    </row>
    <row r="292" spans="1:1" x14ac:dyDescent="0.2">
      <c r="A292" s="582">
        <v>45032</v>
      </c>
    </row>
    <row r="293" spans="1:1" x14ac:dyDescent="0.2">
      <c r="A293" s="582">
        <v>45033</v>
      </c>
    </row>
    <row r="294" spans="1:1" x14ac:dyDescent="0.2">
      <c r="A294" s="582">
        <v>45034</v>
      </c>
    </row>
    <row r="295" spans="1:1" x14ac:dyDescent="0.2">
      <c r="A295" s="582">
        <v>45035</v>
      </c>
    </row>
    <row r="296" spans="1:1" x14ac:dyDescent="0.2">
      <c r="A296" s="582">
        <v>45036</v>
      </c>
    </row>
    <row r="297" spans="1:1" x14ac:dyDescent="0.2">
      <c r="A297" s="582">
        <v>45037</v>
      </c>
    </row>
    <row r="298" spans="1:1" x14ac:dyDescent="0.2">
      <c r="A298" s="582">
        <v>45038</v>
      </c>
    </row>
    <row r="299" spans="1:1" x14ac:dyDescent="0.2">
      <c r="A299" s="582">
        <v>45039</v>
      </c>
    </row>
    <row r="300" spans="1:1" x14ac:dyDescent="0.2">
      <c r="A300" s="582">
        <v>45040</v>
      </c>
    </row>
    <row r="301" spans="1:1" x14ac:dyDescent="0.2">
      <c r="A301" s="582">
        <v>45041</v>
      </c>
    </row>
    <row r="302" spans="1:1" x14ac:dyDescent="0.2">
      <c r="A302" s="582">
        <v>45042</v>
      </c>
    </row>
    <row r="303" spans="1:1" x14ac:dyDescent="0.2">
      <c r="A303" s="582">
        <v>45043</v>
      </c>
    </row>
    <row r="304" spans="1:1" x14ac:dyDescent="0.2">
      <c r="A304" s="582">
        <v>45044</v>
      </c>
    </row>
    <row r="305" spans="1:1" x14ac:dyDescent="0.2">
      <c r="A305" s="582">
        <v>45045</v>
      </c>
    </row>
    <row r="306" spans="1:1" x14ac:dyDescent="0.2">
      <c r="A306" s="582">
        <v>45046</v>
      </c>
    </row>
    <row r="307" spans="1:1" x14ac:dyDescent="0.2">
      <c r="A307" s="582">
        <v>45047</v>
      </c>
    </row>
    <row r="308" spans="1:1" x14ac:dyDescent="0.2">
      <c r="A308" s="582">
        <v>45048</v>
      </c>
    </row>
    <row r="309" spans="1:1" x14ac:dyDescent="0.2">
      <c r="A309" s="582">
        <v>45049</v>
      </c>
    </row>
    <row r="310" spans="1:1" x14ac:dyDescent="0.2">
      <c r="A310" s="582">
        <v>45050</v>
      </c>
    </row>
    <row r="311" spans="1:1" x14ac:dyDescent="0.2">
      <c r="A311" s="582">
        <v>45051</v>
      </c>
    </row>
    <row r="312" spans="1:1" x14ac:dyDescent="0.2">
      <c r="A312" s="582">
        <v>45052</v>
      </c>
    </row>
    <row r="313" spans="1:1" x14ac:dyDescent="0.2">
      <c r="A313" s="582">
        <v>45053</v>
      </c>
    </row>
    <row r="314" spans="1:1" x14ac:dyDescent="0.2">
      <c r="A314" s="582">
        <v>45054</v>
      </c>
    </row>
    <row r="315" spans="1:1" x14ac:dyDescent="0.2">
      <c r="A315" s="582">
        <v>45055</v>
      </c>
    </row>
    <row r="316" spans="1:1" x14ac:dyDescent="0.2">
      <c r="A316" s="582">
        <v>45056</v>
      </c>
    </row>
    <row r="317" spans="1:1" x14ac:dyDescent="0.2">
      <c r="A317" s="582">
        <v>45057</v>
      </c>
    </row>
    <row r="318" spans="1:1" x14ac:dyDescent="0.2">
      <c r="A318" s="582">
        <v>45058</v>
      </c>
    </row>
    <row r="319" spans="1:1" x14ac:dyDescent="0.2">
      <c r="A319" s="582">
        <v>45059</v>
      </c>
    </row>
    <row r="320" spans="1:1" x14ac:dyDescent="0.2">
      <c r="A320" s="582">
        <v>45060</v>
      </c>
    </row>
    <row r="321" spans="1:1" x14ac:dyDescent="0.2">
      <c r="A321" s="582">
        <v>45061</v>
      </c>
    </row>
    <row r="322" spans="1:1" x14ac:dyDescent="0.2">
      <c r="A322" s="582">
        <v>45062</v>
      </c>
    </row>
    <row r="323" spans="1:1" x14ac:dyDescent="0.2">
      <c r="A323" s="582">
        <v>45063</v>
      </c>
    </row>
    <row r="324" spans="1:1" x14ac:dyDescent="0.2">
      <c r="A324" s="582">
        <v>45064</v>
      </c>
    </row>
    <row r="325" spans="1:1" x14ac:dyDescent="0.2">
      <c r="A325" s="582">
        <v>45065</v>
      </c>
    </row>
    <row r="326" spans="1:1" x14ac:dyDescent="0.2">
      <c r="A326" s="582">
        <v>45066</v>
      </c>
    </row>
    <row r="327" spans="1:1" x14ac:dyDescent="0.2">
      <c r="A327" s="582">
        <v>45067</v>
      </c>
    </row>
    <row r="328" spans="1:1" x14ac:dyDescent="0.2">
      <c r="A328" s="582">
        <v>45068</v>
      </c>
    </row>
    <row r="329" spans="1:1" x14ac:dyDescent="0.2">
      <c r="A329" s="582">
        <v>45069</v>
      </c>
    </row>
    <row r="330" spans="1:1" x14ac:dyDescent="0.2">
      <c r="A330" s="582">
        <v>45070</v>
      </c>
    </row>
    <row r="331" spans="1:1" x14ac:dyDescent="0.2">
      <c r="A331" s="582">
        <v>45071</v>
      </c>
    </row>
    <row r="332" spans="1:1" x14ac:dyDescent="0.2">
      <c r="A332" s="582">
        <v>45072</v>
      </c>
    </row>
    <row r="333" spans="1:1" x14ac:dyDescent="0.2">
      <c r="A333" s="582">
        <v>45073</v>
      </c>
    </row>
    <row r="334" spans="1:1" x14ac:dyDescent="0.2">
      <c r="A334" s="582">
        <v>45074</v>
      </c>
    </row>
    <row r="335" spans="1:1" x14ac:dyDescent="0.2">
      <c r="A335" s="582">
        <v>45075</v>
      </c>
    </row>
    <row r="336" spans="1:1" x14ac:dyDescent="0.2">
      <c r="A336" s="582">
        <v>45076</v>
      </c>
    </row>
    <row r="337" spans="1:1" x14ac:dyDescent="0.2">
      <c r="A337" s="582">
        <v>45077</v>
      </c>
    </row>
    <row r="338" spans="1:1" x14ac:dyDescent="0.2">
      <c r="A338" s="582">
        <v>45078</v>
      </c>
    </row>
    <row r="339" spans="1:1" x14ac:dyDescent="0.2">
      <c r="A339" s="582">
        <v>45079</v>
      </c>
    </row>
    <row r="340" spans="1:1" x14ac:dyDescent="0.2">
      <c r="A340" s="582">
        <v>45080</v>
      </c>
    </row>
    <row r="341" spans="1:1" x14ac:dyDescent="0.2">
      <c r="A341" s="582">
        <v>45081</v>
      </c>
    </row>
    <row r="342" spans="1:1" x14ac:dyDescent="0.2">
      <c r="A342" s="582">
        <v>45082</v>
      </c>
    </row>
    <row r="343" spans="1:1" x14ac:dyDescent="0.2">
      <c r="A343" s="582">
        <v>45083</v>
      </c>
    </row>
    <row r="344" spans="1:1" x14ac:dyDescent="0.2">
      <c r="A344" s="582">
        <v>45084</v>
      </c>
    </row>
    <row r="345" spans="1:1" x14ac:dyDescent="0.2">
      <c r="A345" s="582">
        <v>45085</v>
      </c>
    </row>
    <row r="346" spans="1:1" x14ac:dyDescent="0.2">
      <c r="A346" s="582">
        <v>45086</v>
      </c>
    </row>
    <row r="347" spans="1:1" x14ac:dyDescent="0.2">
      <c r="A347" s="582">
        <v>45087</v>
      </c>
    </row>
    <row r="348" spans="1:1" x14ac:dyDescent="0.2">
      <c r="A348" s="582">
        <v>45088</v>
      </c>
    </row>
    <row r="349" spans="1:1" x14ac:dyDescent="0.2">
      <c r="A349" s="582">
        <v>45089</v>
      </c>
    </row>
    <row r="350" spans="1:1" x14ac:dyDescent="0.2">
      <c r="A350" s="582">
        <v>45090</v>
      </c>
    </row>
    <row r="351" spans="1:1" x14ac:dyDescent="0.2">
      <c r="A351" s="582">
        <v>45091</v>
      </c>
    </row>
    <row r="352" spans="1:1" x14ac:dyDescent="0.2">
      <c r="A352" s="582">
        <v>45092</v>
      </c>
    </row>
    <row r="353" spans="1:1" x14ac:dyDescent="0.2">
      <c r="A353" s="582">
        <v>45093</v>
      </c>
    </row>
    <row r="354" spans="1:1" x14ac:dyDescent="0.2">
      <c r="A354" s="582">
        <v>45094</v>
      </c>
    </row>
    <row r="355" spans="1:1" x14ac:dyDescent="0.2">
      <c r="A355" s="582">
        <v>45095</v>
      </c>
    </row>
    <row r="356" spans="1:1" x14ac:dyDescent="0.2">
      <c r="A356" s="582">
        <v>45096</v>
      </c>
    </row>
    <row r="357" spans="1:1" x14ac:dyDescent="0.2">
      <c r="A357" s="582">
        <v>45097</v>
      </c>
    </row>
    <row r="358" spans="1:1" x14ac:dyDescent="0.2">
      <c r="A358" s="582">
        <v>45098</v>
      </c>
    </row>
    <row r="359" spans="1:1" x14ac:dyDescent="0.2">
      <c r="A359" s="582">
        <v>45099</v>
      </c>
    </row>
    <row r="360" spans="1:1" x14ac:dyDescent="0.2">
      <c r="A360" s="582">
        <v>45100</v>
      </c>
    </row>
    <row r="361" spans="1:1" x14ac:dyDescent="0.2">
      <c r="A361" s="582">
        <v>45101</v>
      </c>
    </row>
    <row r="362" spans="1:1" x14ac:dyDescent="0.2">
      <c r="A362" s="582">
        <v>45102</v>
      </c>
    </row>
    <row r="363" spans="1:1" x14ac:dyDescent="0.2">
      <c r="A363" s="582">
        <v>45103</v>
      </c>
    </row>
    <row r="364" spans="1:1" x14ac:dyDescent="0.2">
      <c r="A364" s="582">
        <v>45104</v>
      </c>
    </row>
    <row r="365" spans="1:1" x14ac:dyDescent="0.2">
      <c r="A365" s="582">
        <v>45105</v>
      </c>
    </row>
    <row r="366" spans="1:1" x14ac:dyDescent="0.2">
      <c r="A366" s="582">
        <v>45106</v>
      </c>
    </row>
    <row r="367" spans="1:1" x14ac:dyDescent="0.2">
      <c r="A367" s="582">
        <v>45107</v>
      </c>
    </row>
    <row r="368" spans="1:1" x14ac:dyDescent="0.2">
      <c r="A368" s="582">
        <v>45108</v>
      </c>
    </row>
    <row r="369" spans="1:1" x14ac:dyDescent="0.2">
      <c r="A369" s="582">
        <v>45109</v>
      </c>
    </row>
    <row r="370" spans="1:1" x14ac:dyDescent="0.2">
      <c r="A370" s="582">
        <v>45110</v>
      </c>
    </row>
    <row r="371" spans="1:1" x14ac:dyDescent="0.2">
      <c r="A371" s="582">
        <v>45111</v>
      </c>
    </row>
    <row r="372" spans="1:1" x14ac:dyDescent="0.2">
      <c r="A372" s="582">
        <v>45112</v>
      </c>
    </row>
    <row r="373" spans="1:1" x14ac:dyDescent="0.2">
      <c r="A373" s="582">
        <v>45113</v>
      </c>
    </row>
    <row r="374" spans="1:1" x14ac:dyDescent="0.2">
      <c r="A374" s="582">
        <v>45114</v>
      </c>
    </row>
    <row r="375" spans="1:1" x14ac:dyDescent="0.2">
      <c r="A375" s="582">
        <v>45115</v>
      </c>
    </row>
    <row r="376" spans="1:1" x14ac:dyDescent="0.2">
      <c r="A376" s="582">
        <v>45116</v>
      </c>
    </row>
    <row r="377" spans="1:1" x14ac:dyDescent="0.2">
      <c r="A377" s="582">
        <v>45117</v>
      </c>
    </row>
    <row r="378" spans="1:1" x14ac:dyDescent="0.2">
      <c r="A378" s="582">
        <v>45118</v>
      </c>
    </row>
    <row r="379" spans="1:1" x14ac:dyDescent="0.2">
      <c r="A379" s="582">
        <v>45119</v>
      </c>
    </row>
    <row r="380" spans="1:1" x14ac:dyDescent="0.2">
      <c r="A380" s="582">
        <v>45120</v>
      </c>
    </row>
    <row r="381" spans="1:1" x14ac:dyDescent="0.2">
      <c r="A381" s="582">
        <v>45121</v>
      </c>
    </row>
    <row r="382" spans="1:1" x14ac:dyDescent="0.2">
      <c r="A382" s="582">
        <v>45122</v>
      </c>
    </row>
    <row r="383" spans="1:1" x14ac:dyDescent="0.2">
      <c r="A383" s="582">
        <v>45123</v>
      </c>
    </row>
    <row r="384" spans="1:1" x14ac:dyDescent="0.2">
      <c r="A384" s="582">
        <v>45124</v>
      </c>
    </row>
    <row r="385" spans="1:1" x14ac:dyDescent="0.2">
      <c r="A385" s="582">
        <v>45125</v>
      </c>
    </row>
    <row r="386" spans="1:1" x14ac:dyDescent="0.2">
      <c r="A386" s="582">
        <v>45126</v>
      </c>
    </row>
    <row r="387" spans="1:1" x14ac:dyDescent="0.2">
      <c r="A387" s="582">
        <v>45127</v>
      </c>
    </row>
    <row r="388" spans="1:1" x14ac:dyDescent="0.2">
      <c r="A388" s="582">
        <v>45128</v>
      </c>
    </row>
    <row r="389" spans="1:1" x14ac:dyDescent="0.2">
      <c r="A389" s="582">
        <v>45129</v>
      </c>
    </row>
    <row r="390" spans="1:1" x14ac:dyDescent="0.2">
      <c r="A390" s="582">
        <v>45130</v>
      </c>
    </row>
    <row r="391" spans="1:1" x14ac:dyDescent="0.2">
      <c r="A391" s="582">
        <v>45131</v>
      </c>
    </row>
    <row r="392" spans="1:1" x14ac:dyDescent="0.2">
      <c r="A392" s="582">
        <v>45132</v>
      </c>
    </row>
    <row r="393" spans="1:1" x14ac:dyDescent="0.2">
      <c r="A393" s="582">
        <v>45133</v>
      </c>
    </row>
    <row r="394" spans="1:1" x14ac:dyDescent="0.2">
      <c r="A394" s="582">
        <v>45134</v>
      </c>
    </row>
    <row r="395" spans="1:1" x14ac:dyDescent="0.2">
      <c r="A395" s="582">
        <v>45135</v>
      </c>
    </row>
    <row r="396" spans="1:1" x14ac:dyDescent="0.2">
      <c r="A396" s="582">
        <v>45136</v>
      </c>
    </row>
    <row r="397" spans="1:1" x14ac:dyDescent="0.2">
      <c r="A397" s="582">
        <v>45137</v>
      </c>
    </row>
    <row r="398" spans="1:1" x14ac:dyDescent="0.2">
      <c r="A398" s="582">
        <v>45138</v>
      </c>
    </row>
    <row r="399" spans="1:1" x14ac:dyDescent="0.2">
      <c r="A399" s="582">
        <v>45139</v>
      </c>
    </row>
    <row r="400" spans="1:1" x14ac:dyDescent="0.2">
      <c r="A400" s="582">
        <v>45140</v>
      </c>
    </row>
    <row r="401" spans="1:1" x14ac:dyDescent="0.2">
      <c r="A401" s="582">
        <v>45141</v>
      </c>
    </row>
    <row r="402" spans="1:1" x14ac:dyDescent="0.2">
      <c r="A402" s="582">
        <v>45142</v>
      </c>
    </row>
    <row r="403" spans="1:1" x14ac:dyDescent="0.2">
      <c r="A403" s="582">
        <v>45143</v>
      </c>
    </row>
    <row r="404" spans="1:1" x14ac:dyDescent="0.2">
      <c r="A404" s="582">
        <v>45144</v>
      </c>
    </row>
    <row r="405" spans="1:1" x14ac:dyDescent="0.2">
      <c r="A405" s="582">
        <v>45145</v>
      </c>
    </row>
    <row r="406" spans="1:1" x14ac:dyDescent="0.2">
      <c r="A406" s="582">
        <v>45146</v>
      </c>
    </row>
    <row r="407" spans="1:1" x14ac:dyDescent="0.2">
      <c r="A407" s="582">
        <v>45147</v>
      </c>
    </row>
    <row r="408" spans="1:1" x14ac:dyDescent="0.2">
      <c r="A408" s="582">
        <v>45148</v>
      </c>
    </row>
    <row r="409" spans="1:1" x14ac:dyDescent="0.2">
      <c r="A409" s="582">
        <v>45149</v>
      </c>
    </row>
    <row r="410" spans="1:1" x14ac:dyDescent="0.2">
      <c r="A410" s="582">
        <v>45150</v>
      </c>
    </row>
    <row r="411" spans="1:1" x14ac:dyDescent="0.2">
      <c r="A411" s="582">
        <v>45151</v>
      </c>
    </row>
    <row r="412" spans="1:1" x14ac:dyDescent="0.2">
      <c r="A412" s="582">
        <v>45152</v>
      </c>
    </row>
    <row r="413" spans="1:1" x14ac:dyDescent="0.2">
      <c r="A413" s="582">
        <v>45153</v>
      </c>
    </row>
    <row r="414" spans="1:1" x14ac:dyDescent="0.2">
      <c r="A414" s="582">
        <v>45154</v>
      </c>
    </row>
    <row r="415" spans="1:1" x14ac:dyDescent="0.2">
      <c r="A415" s="582">
        <v>45155</v>
      </c>
    </row>
    <row r="416" spans="1:1" x14ac:dyDescent="0.2">
      <c r="A416" s="582">
        <v>45156</v>
      </c>
    </row>
    <row r="417" spans="1:1" x14ac:dyDescent="0.2">
      <c r="A417" s="582">
        <v>45157</v>
      </c>
    </row>
    <row r="418" spans="1:1" x14ac:dyDescent="0.2">
      <c r="A418" s="582">
        <v>45158</v>
      </c>
    </row>
    <row r="419" spans="1:1" x14ac:dyDescent="0.2">
      <c r="A419" s="582">
        <v>45159</v>
      </c>
    </row>
    <row r="420" spans="1:1" x14ac:dyDescent="0.2">
      <c r="A420" s="582">
        <v>45160</v>
      </c>
    </row>
    <row r="421" spans="1:1" x14ac:dyDescent="0.2">
      <c r="A421" s="582">
        <v>45161</v>
      </c>
    </row>
    <row r="422" spans="1:1" x14ac:dyDescent="0.2">
      <c r="A422" s="582">
        <v>45162</v>
      </c>
    </row>
    <row r="423" spans="1:1" x14ac:dyDescent="0.2">
      <c r="A423" s="582">
        <v>45163</v>
      </c>
    </row>
    <row r="424" spans="1:1" x14ac:dyDescent="0.2">
      <c r="A424" s="582">
        <v>45164</v>
      </c>
    </row>
    <row r="425" spans="1:1" x14ac:dyDescent="0.2">
      <c r="A425" s="582">
        <v>45165</v>
      </c>
    </row>
    <row r="426" spans="1:1" x14ac:dyDescent="0.2">
      <c r="A426" s="582">
        <v>45166</v>
      </c>
    </row>
    <row r="427" spans="1:1" x14ac:dyDescent="0.2">
      <c r="A427" s="582">
        <v>45167</v>
      </c>
    </row>
    <row r="428" spans="1:1" x14ac:dyDescent="0.2">
      <c r="A428" s="582">
        <v>45168</v>
      </c>
    </row>
    <row r="429" spans="1:1" x14ac:dyDescent="0.2">
      <c r="A429" s="582">
        <v>45169</v>
      </c>
    </row>
    <row r="430" spans="1:1" x14ac:dyDescent="0.2">
      <c r="A430" s="582">
        <v>45170</v>
      </c>
    </row>
    <row r="431" spans="1:1" x14ac:dyDescent="0.2">
      <c r="A431" s="582">
        <v>45171</v>
      </c>
    </row>
    <row r="432" spans="1:1" x14ac:dyDescent="0.2">
      <c r="A432" s="582">
        <v>45172</v>
      </c>
    </row>
    <row r="433" spans="1:1" x14ac:dyDescent="0.2">
      <c r="A433" s="582">
        <v>45173</v>
      </c>
    </row>
    <row r="434" spans="1:1" x14ac:dyDescent="0.2">
      <c r="A434" s="582">
        <v>45174</v>
      </c>
    </row>
    <row r="435" spans="1:1" x14ac:dyDescent="0.2">
      <c r="A435" s="582">
        <v>45175</v>
      </c>
    </row>
    <row r="436" spans="1:1" x14ac:dyDescent="0.2">
      <c r="A436" s="582">
        <v>45176</v>
      </c>
    </row>
    <row r="437" spans="1:1" x14ac:dyDescent="0.2">
      <c r="A437" s="582">
        <v>45177</v>
      </c>
    </row>
    <row r="438" spans="1:1" x14ac:dyDescent="0.2">
      <c r="A438" s="582">
        <v>45178</v>
      </c>
    </row>
    <row r="439" spans="1:1" x14ac:dyDescent="0.2">
      <c r="A439" s="582">
        <v>45179</v>
      </c>
    </row>
    <row r="440" spans="1:1" x14ac:dyDescent="0.2">
      <c r="A440" s="582">
        <v>45180</v>
      </c>
    </row>
    <row r="441" spans="1:1" x14ac:dyDescent="0.2">
      <c r="A441" s="582">
        <v>45181</v>
      </c>
    </row>
    <row r="442" spans="1:1" x14ac:dyDescent="0.2">
      <c r="A442" s="582">
        <v>45182</v>
      </c>
    </row>
    <row r="443" spans="1:1" x14ac:dyDescent="0.2">
      <c r="A443" s="582">
        <v>45183</v>
      </c>
    </row>
    <row r="444" spans="1:1" x14ac:dyDescent="0.2">
      <c r="A444" s="582">
        <v>45184</v>
      </c>
    </row>
    <row r="445" spans="1:1" x14ac:dyDescent="0.2">
      <c r="A445" s="582">
        <v>45185</v>
      </c>
    </row>
    <row r="446" spans="1:1" x14ac:dyDescent="0.2">
      <c r="A446" s="582">
        <v>45186</v>
      </c>
    </row>
    <row r="447" spans="1:1" x14ac:dyDescent="0.2">
      <c r="A447" s="582">
        <v>45187</v>
      </c>
    </row>
    <row r="448" spans="1:1" x14ac:dyDescent="0.2">
      <c r="A448" s="582">
        <v>45188</v>
      </c>
    </row>
    <row r="449" spans="1:1" x14ac:dyDescent="0.2">
      <c r="A449" s="582">
        <v>45189</v>
      </c>
    </row>
    <row r="450" spans="1:1" x14ac:dyDescent="0.2">
      <c r="A450" s="582">
        <v>45190</v>
      </c>
    </row>
    <row r="451" spans="1:1" x14ac:dyDescent="0.2">
      <c r="A451" s="582">
        <v>45191</v>
      </c>
    </row>
    <row r="452" spans="1:1" x14ac:dyDescent="0.2">
      <c r="A452" s="582">
        <v>45192</v>
      </c>
    </row>
    <row r="453" spans="1:1" x14ac:dyDescent="0.2">
      <c r="A453" s="582">
        <v>45193</v>
      </c>
    </row>
    <row r="454" spans="1:1" x14ac:dyDescent="0.2">
      <c r="A454" s="582">
        <v>45194</v>
      </c>
    </row>
    <row r="455" spans="1:1" x14ac:dyDescent="0.2">
      <c r="A455" s="582">
        <v>45195</v>
      </c>
    </row>
    <row r="456" spans="1:1" x14ac:dyDescent="0.2">
      <c r="A456" s="582">
        <v>45196</v>
      </c>
    </row>
    <row r="457" spans="1:1" x14ac:dyDescent="0.2">
      <c r="A457" s="582">
        <v>45197</v>
      </c>
    </row>
    <row r="458" spans="1:1" x14ac:dyDescent="0.2">
      <c r="A458" s="582">
        <v>45198</v>
      </c>
    </row>
    <row r="459" spans="1:1" x14ac:dyDescent="0.2">
      <c r="A459" s="582">
        <v>45199</v>
      </c>
    </row>
    <row r="460" spans="1:1" x14ac:dyDescent="0.2">
      <c r="A460" s="582">
        <v>45200</v>
      </c>
    </row>
    <row r="461" spans="1:1" x14ac:dyDescent="0.2">
      <c r="A461" s="582">
        <v>45201</v>
      </c>
    </row>
    <row r="462" spans="1:1" x14ac:dyDescent="0.2">
      <c r="A462" s="582">
        <v>45202</v>
      </c>
    </row>
    <row r="463" spans="1:1" x14ac:dyDescent="0.2">
      <c r="A463" s="582">
        <v>45203</v>
      </c>
    </row>
    <row r="464" spans="1:1" x14ac:dyDescent="0.2">
      <c r="A464" s="582">
        <v>45204</v>
      </c>
    </row>
    <row r="465" spans="1:1" x14ac:dyDescent="0.2">
      <c r="A465" s="582">
        <v>45205</v>
      </c>
    </row>
    <row r="466" spans="1:1" x14ac:dyDescent="0.2">
      <c r="A466" s="582">
        <v>45206</v>
      </c>
    </row>
    <row r="467" spans="1:1" x14ac:dyDescent="0.2">
      <c r="A467" s="582">
        <v>45207</v>
      </c>
    </row>
    <row r="468" spans="1:1" x14ac:dyDescent="0.2">
      <c r="A468" s="582">
        <v>45208</v>
      </c>
    </row>
    <row r="469" spans="1:1" x14ac:dyDescent="0.2">
      <c r="A469" s="582">
        <v>45209</v>
      </c>
    </row>
    <row r="470" spans="1:1" x14ac:dyDescent="0.2">
      <c r="A470" s="582">
        <v>45210</v>
      </c>
    </row>
    <row r="471" spans="1:1" x14ac:dyDescent="0.2">
      <c r="A471" s="582">
        <v>45211</v>
      </c>
    </row>
    <row r="472" spans="1:1" x14ac:dyDescent="0.2">
      <c r="A472" s="582">
        <v>45212</v>
      </c>
    </row>
    <row r="473" spans="1:1" x14ac:dyDescent="0.2">
      <c r="A473" s="582">
        <v>45213</v>
      </c>
    </row>
    <row r="474" spans="1:1" x14ac:dyDescent="0.2">
      <c r="A474" s="582">
        <v>45214</v>
      </c>
    </row>
    <row r="475" spans="1:1" x14ac:dyDescent="0.2">
      <c r="A475" s="582">
        <v>45215</v>
      </c>
    </row>
    <row r="476" spans="1:1" x14ac:dyDescent="0.2">
      <c r="A476" s="582">
        <v>45216</v>
      </c>
    </row>
    <row r="477" spans="1:1" x14ac:dyDescent="0.2">
      <c r="A477" s="582">
        <v>45217</v>
      </c>
    </row>
    <row r="478" spans="1:1" x14ac:dyDescent="0.2">
      <c r="A478" s="582">
        <v>45218</v>
      </c>
    </row>
    <row r="479" spans="1:1" x14ac:dyDescent="0.2">
      <c r="A479" s="582">
        <v>45219</v>
      </c>
    </row>
    <row r="480" spans="1:1" x14ac:dyDescent="0.2">
      <c r="A480" s="582">
        <v>45220</v>
      </c>
    </row>
    <row r="481" spans="1:1" x14ac:dyDescent="0.2">
      <c r="A481" s="582">
        <v>45221</v>
      </c>
    </row>
    <row r="482" spans="1:1" x14ac:dyDescent="0.2">
      <c r="A482" s="582">
        <v>45222</v>
      </c>
    </row>
    <row r="483" spans="1:1" x14ac:dyDescent="0.2">
      <c r="A483" s="582">
        <v>45223</v>
      </c>
    </row>
    <row r="484" spans="1:1" x14ac:dyDescent="0.2">
      <c r="A484" s="582">
        <v>45224</v>
      </c>
    </row>
    <row r="485" spans="1:1" x14ac:dyDescent="0.2">
      <c r="A485" s="582">
        <v>45225</v>
      </c>
    </row>
    <row r="486" spans="1:1" x14ac:dyDescent="0.2">
      <c r="A486" s="582">
        <v>45226</v>
      </c>
    </row>
    <row r="487" spans="1:1" x14ac:dyDescent="0.2">
      <c r="A487" s="582">
        <v>45227</v>
      </c>
    </row>
    <row r="488" spans="1:1" x14ac:dyDescent="0.2">
      <c r="A488" s="582">
        <v>45228</v>
      </c>
    </row>
    <row r="489" spans="1:1" x14ac:dyDescent="0.2">
      <c r="A489" s="582">
        <v>45229</v>
      </c>
    </row>
    <row r="490" spans="1:1" x14ac:dyDescent="0.2">
      <c r="A490" s="582">
        <v>45230</v>
      </c>
    </row>
    <row r="491" spans="1:1" x14ac:dyDescent="0.2">
      <c r="A491" s="582">
        <v>45231</v>
      </c>
    </row>
    <row r="492" spans="1:1" x14ac:dyDescent="0.2">
      <c r="A492" s="582">
        <v>45232</v>
      </c>
    </row>
    <row r="493" spans="1:1" x14ac:dyDescent="0.2">
      <c r="A493" s="582">
        <v>45233</v>
      </c>
    </row>
    <row r="494" spans="1:1" x14ac:dyDescent="0.2">
      <c r="A494" s="582">
        <v>45234</v>
      </c>
    </row>
    <row r="495" spans="1:1" x14ac:dyDescent="0.2">
      <c r="A495" s="582">
        <v>45235</v>
      </c>
    </row>
    <row r="496" spans="1:1" x14ac:dyDescent="0.2">
      <c r="A496" s="582">
        <v>45236</v>
      </c>
    </row>
    <row r="497" spans="1:1" x14ac:dyDescent="0.2">
      <c r="A497" s="582">
        <v>45237</v>
      </c>
    </row>
    <row r="498" spans="1:1" x14ac:dyDescent="0.2">
      <c r="A498" s="582">
        <v>45238</v>
      </c>
    </row>
    <row r="499" spans="1:1" x14ac:dyDescent="0.2">
      <c r="A499" s="582">
        <v>45239</v>
      </c>
    </row>
    <row r="500" spans="1:1" x14ac:dyDescent="0.2">
      <c r="A500" s="582">
        <v>45240</v>
      </c>
    </row>
    <row r="501" spans="1:1" x14ac:dyDescent="0.2">
      <c r="A501" s="582">
        <v>45241</v>
      </c>
    </row>
    <row r="502" spans="1:1" x14ac:dyDescent="0.2">
      <c r="A502" s="582">
        <v>45242</v>
      </c>
    </row>
    <row r="503" spans="1:1" x14ac:dyDescent="0.2">
      <c r="A503" s="582">
        <v>45243</v>
      </c>
    </row>
    <row r="504" spans="1:1" x14ac:dyDescent="0.2">
      <c r="A504" s="582">
        <v>45244</v>
      </c>
    </row>
    <row r="505" spans="1:1" x14ac:dyDescent="0.2">
      <c r="A505" s="582">
        <v>45245</v>
      </c>
    </row>
    <row r="506" spans="1:1" x14ac:dyDescent="0.2">
      <c r="A506" s="582">
        <v>45246</v>
      </c>
    </row>
    <row r="507" spans="1:1" x14ac:dyDescent="0.2">
      <c r="A507" s="582">
        <v>45247</v>
      </c>
    </row>
    <row r="508" spans="1:1" x14ac:dyDescent="0.2">
      <c r="A508" s="582">
        <v>45248</v>
      </c>
    </row>
    <row r="509" spans="1:1" x14ac:dyDescent="0.2">
      <c r="A509" s="582">
        <v>45249</v>
      </c>
    </row>
    <row r="510" spans="1:1" x14ac:dyDescent="0.2">
      <c r="A510" s="582">
        <v>45250</v>
      </c>
    </row>
    <row r="511" spans="1:1" x14ac:dyDescent="0.2">
      <c r="A511" s="582">
        <v>45251</v>
      </c>
    </row>
    <row r="512" spans="1:1" x14ac:dyDescent="0.2">
      <c r="A512" s="582">
        <v>45252</v>
      </c>
    </row>
    <row r="513" spans="1:1" x14ac:dyDescent="0.2">
      <c r="A513" s="582">
        <v>45253</v>
      </c>
    </row>
    <row r="514" spans="1:1" x14ac:dyDescent="0.2">
      <c r="A514" s="582">
        <v>45254</v>
      </c>
    </row>
    <row r="515" spans="1:1" x14ac:dyDescent="0.2">
      <c r="A515" s="582">
        <v>45255</v>
      </c>
    </row>
    <row r="516" spans="1:1" x14ac:dyDescent="0.2">
      <c r="A516" s="582">
        <v>45256</v>
      </c>
    </row>
    <row r="517" spans="1:1" x14ac:dyDescent="0.2">
      <c r="A517" s="582">
        <v>45257</v>
      </c>
    </row>
    <row r="518" spans="1:1" x14ac:dyDescent="0.2">
      <c r="A518" s="582">
        <v>45258</v>
      </c>
    </row>
    <row r="519" spans="1:1" x14ac:dyDescent="0.2">
      <c r="A519" s="582">
        <v>45259</v>
      </c>
    </row>
    <row r="520" spans="1:1" x14ac:dyDescent="0.2">
      <c r="A520" s="582">
        <v>45260</v>
      </c>
    </row>
    <row r="521" spans="1:1" x14ac:dyDescent="0.2">
      <c r="A521" s="582">
        <v>45261</v>
      </c>
    </row>
    <row r="522" spans="1:1" x14ac:dyDescent="0.2">
      <c r="A522" s="582">
        <v>45262</v>
      </c>
    </row>
    <row r="523" spans="1:1" x14ac:dyDescent="0.2">
      <c r="A523" s="582">
        <v>45263</v>
      </c>
    </row>
    <row r="524" spans="1:1" x14ac:dyDescent="0.2">
      <c r="A524" s="582">
        <v>45264</v>
      </c>
    </row>
    <row r="525" spans="1:1" x14ac:dyDescent="0.2">
      <c r="A525" s="582">
        <v>45265</v>
      </c>
    </row>
    <row r="526" spans="1:1" x14ac:dyDescent="0.2">
      <c r="A526" s="582">
        <v>45266</v>
      </c>
    </row>
    <row r="527" spans="1:1" x14ac:dyDescent="0.2">
      <c r="A527" s="582">
        <v>45267</v>
      </c>
    </row>
    <row r="528" spans="1:1" x14ac:dyDescent="0.2">
      <c r="A528" s="582">
        <v>45268</v>
      </c>
    </row>
    <row r="529" spans="1:1" x14ac:dyDescent="0.2">
      <c r="A529" s="582">
        <v>45269</v>
      </c>
    </row>
    <row r="530" spans="1:1" x14ac:dyDescent="0.2">
      <c r="A530" s="582">
        <v>45270</v>
      </c>
    </row>
    <row r="531" spans="1:1" x14ac:dyDescent="0.2">
      <c r="A531" s="582">
        <v>45271</v>
      </c>
    </row>
    <row r="532" spans="1:1" x14ac:dyDescent="0.2">
      <c r="A532" s="582">
        <v>45272</v>
      </c>
    </row>
    <row r="533" spans="1:1" x14ac:dyDescent="0.2">
      <c r="A533" s="582">
        <v>45273</v>
      </c>
    </row>
    <row r="534" spans="1:1" x14ac:dyDescent="0.2">
      <c r="A534" s="582">
        <v>45274</v>
      </c>
    </row>
    <row r="535" spans="1:1" x14ac:dyDescent="0.2">
      <c r="A535" s="582">
        <v>45275</v>
      </c>
    </row>
    <row r="536" spans="1:1" x14ac:dyDescent="0.2">
      <c r="A536" s="582">
        <v>45276</v>
      </c>
    </row>
    <row r="537" spans="1:1" x14ac:dyDescent="0.2">
      <c r="A537" s="582">
        <v>45277</v>
      </c>
    </row>
    <row r="538" spans="1:1" x14ac:dyDescent="0.2">
      <c r="A538" s="582">
        <v>45278</v>
      </c>
    </row>
    <row r="539" spans="1:1" x14ac:dyDescent="0.2">
      <c r="A539" s="582">
        <v>45279</v>
      </c>
    </row>
    <row r="540" spans="1:1" x14ac:dyDescent="0.2">
      <c r="A540" s="582">
        <v>45280</v>
      </c>
    </row>
    <row r="541" spans="1:1" x14ac:dyDescent="0.2">
      <c r="A541" s="582">
        <v>45281</v>
      </c>
    </row>
    <row r="542" spans="1:1" x14ac:dyDescent="0.2">
      <c r="A542" s="582">
        <v>45282</v>
      </c>
    </row>
    <row r="543" spans="1:1" x14ac:dyDescent="0.2">
      <c r="A543" s="582">
        <v>45283</v>
      </c>
    </row>
    <row r="544" spans="1:1" x14ac:dyDescent="0.2">
      <c r="A544" s="582">
        <v>45284</v>
      </c>
    </row>
    <row r="545" spans="1:1" x14ac:dyDescent="0.2">
      <c r="A545" s="582">
        <v>45285</v>
      </c>
    </row>
    <row r="546" spans="1:1" x14ac:dyDescent="0.2">
      <c r="A546" s="582">
        <v>45286</v>
      </c>
    </row>
    <row r="547" spans="1:1" x14ac:dyDescent="0.2">
      <c r="A547" s="582">
        <v>45287</v>
      </c>
    </row>
    <row r="548" spans="1:1" x14ac:dyDescent="0.2">
      <c r="A548" s="582">
        <v>45288</v>
      </c>
    </row>
    <row r="549" spans="1:1" x14ac:dyDescent="0.2">
      <c r="A549" s="582">
        <v>45289</v>
      </c>
    </row>
    <row r="550" spans="1:1" x14ac:dyDescent="0.2">
      <c r="A550" s="582">
        <v>45290</v>
      </c>
    </row>
    <row r="551" spans="1:1" x14ac:dyDescent="0.2">
      <c r="A551" s="582">
        <v>45291</v>
      </c>
    </row>
    <row r="552" spans="1:1" x14ac:dyDescent="0.2">
      <c r="A552" s="582">
        <v>45292</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00A9C-98CB-4E72-A0E7-77F6C45A45C0}">
  <dimension ref="A1:E9"/>
  <sheetViews>
    <sheetView workbookViewId="0">
      <selection sqref="A1:U136"/>
    </sheetView>
  </sheetViews>
  <sheetFormatPr defaultRowHeight="12.75" x14ac:dyDescent="0.2"/>
  <cols>
    <col min="1" max="1" width="55" bestFit="1" customWidth="1"/>
    <col min="2" max="2" width="8.85546875" bestFit="1" customWidth="1"/>
    <col min="3" max="3" width="13.140625" bestFit="1" customWidth="1"/>
    <col min="4" max="4" width="55" bestFit="1" customWidth="1"/>
    <col min="5" max="5" width="81.140625" bestFit="1" customWidth="1"/>
    <col min="6" max="6" width="13.140625" bestFit="1" customWidth="1"/>
    <col min="7" max="7" width="27.42578125" bestFit="1" customWidth="1"/>
  </cols>
  <sheetData>
    <row r="1" spans="1:5" x14ac:dyDescent="0.2">
      <c r="A1" t="s">
        <v>928</v>
      </c>
      <c r="B1" t="s">
        <v>465</v>
      </c>
      <c r="C1" t="s">
        <v>922</v>
      </c>
      <c r="D1" t="s">
        <v>923</v>
      </c>
      <c r="E1" t="s">
        <v>929</v>
      </c>
    </row>
    <row r="2" spans="1:5" x14ac:dyDescent="0.2">
      <c r="A2" s="580"/>
      <c r="B2" s="580" t="s">
        <v>930</v>
      </c>
      <c r="C2" s="580"/>
      <c r="D2" s="580"/>
      <c r="E2" s="580" t="s">
        <v>931</v>
      </c>
    </row>
    <row r="3" spans="1:5" x14ac:dyDescent="0.2">
      <c r="A3" s="580" t="s">
        <v>540</v>
      </c>
      <c r="B3" s="580" t="s">
        <v>626</v>
      </c>
      <c r="C3" s="580" t="s">
        <v>925</v>
      </c>
      <c r="D3" s="580" t="s">
        <v>927</v>
      </c>
      <c r="E3" s="580"/>
    </row>
    <row r="4" spans="1:5" x14ac:dyDescent="0.2">
      <c r="A4" s="580" t="s">
        <v>685</v>
      </c>
      <c r="B4" s="580" t="s">
        <v>609</v>
      </c>
      <c r="C4" s="580" t="s">
        <v>925</v>
      </c>
      <c r="D4" s="580" t="s">
        <v>458</v>
      </c>
      <c r="E4" s="580"/>
    </row>
    <row r="5" spans="1:5" x14ac:dyDescent="0.2">
      <c r="A5" s="580" t="s">
        <v>684</v>
      </c>
      <c r="B5" s="580" t="s">
        <v>592</v>
      </c>
      <c r="C5" s="580" t="s">
        <v>274</v>
      </c>
      <c r="D5" s="580" t="s">
        <v>924</v>
      </c>
      <c r="E5" s="580"/>
    </row>
    <row r="6" spans="1:5" x14ac:dyDescent="0.2">
      <c r="A6" s="580" t="s">
        <v>686</v>
      </c>
      <c r="B6" s="580" t="s">
        <v>932</v>
      </c>
      <c r="C6" s="580" t="s">
        <v>258</v>
      </c>
      <c r="D6" s="580" t="s">
        <v>926</v>
      </c>
      <c r="E6" s="580"/>
    </row>
    <row r="7" spans="1:5" x14ac:dyDescent="0.2">
      <c r="A7" s="580" t="s">
        <v>779</v>
      </c>
      <c r="B7" s="580" t="s">
        <v>933</v>
      </c>
      <c r="C7" s="580" t="s">
        <v>258</v>
      </c>
      <c r="D7" s="580" t="s">
        <v>934</v>
      </c>
      <c r="E7" s="580"/>
    </row>
    <row r="8" spans="1:5" x14ac:dyDescent="0.2">
      <c r="A8" s="580" t="s">
        <v>776</v>
      </c>
      <c r="B8" s="580" t="s">
        <v>930</v>
      </c>
      <c r="C8" s="580"/>
      <c r="D8" s="580" t="s">
        <v>776</v>
      </c>
      <c r="E8" s="580"/>
    </row>
    <row r="9" spans="1:5" x14ac:dyDescent="0.2">
      <c r="A9" s="580" t="s">
        <v>777</v>
      </c>
      <c r="B9" s="580" t="s">
        <v>930</v>
      </c>
      <c r="C9" s="580"/>
      <c r="D9" s="580" t="s">
        <v>777</v>
      </c>
      <c r="E9" s="580"/>
    </row>
  </sheetData>
  <phoneticPr fontId="42"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FFFF00"/>
    <pageSetUpPr fitToPage="1"/>
  </sheetPr>
  <dimension ref="A1:AK984"/>
  <sheetViews>
    <sheetView topLeftCell="L1" workbookViewId="0">
      <pane ySplit="1" topLeftCell="A2" activePane="bottomLeft" state="frozen"/>
      <selection pane="bottomLeft" activeCell="P10" sqref="P10"/>
    </sheetView>
  </sheetViews>
  <sheetFormatPr defaultColWidth="9.140625" defaultRowHeight="15" x14ac:dyDescent="0.25"/>
  <cols>
    <col min="1" max="1" width="13.7109375" style="462" customWidth="1"/>
    <col min="2" max="2" width="8.85546875" style="462" bestFit="1" customWidth="1"/>
    <col min="3" max="3" width="10.28515625" style="462" customWidth="1"/>
    <col min="4" max="4" width="15.5703125" style="457" bestFit="1" customWidth="1"/>
    <col min="5" max="5" width="13.28515625" style="462" bestFit="1" customWidth="1"/>
    <col min="6" max="6" width="28.5703125" style="462" bestFit="1" customWidth="1"/>
    <col min="7" max="7" width="10.7109375" style="462" bestFit="1" customWidth="1"/>
    <col min="8" max="8" width="13.28515625" style="462" bestFit="1" customWidth="1"/>
    <col min="9" max="9" width="28.5703125" style="462" bestFit="1" customWidth="1"/>
    <col min="10" max="10" width="13.28515625" style="462" bestFit="1" customWidth="1"/>
    <col min="11" max="11" width="48.85546875" style="462" bestFit="1" customWidth="1"/>
    <col min="12" max="12" width="9" style="462" bestFit="1" customWidth="1"/>
    <col min="13" max="13" width="21.85546875" style="462" customWidth="1"/>
    <col min="14" max="14" width="19.5703125" style="462" customWidth="1"/>
    <col min="15" max="15" width="12.5703125" style="462" customWidth="1"/>
    <col min="16" max="16" width="32" style="462" bestFit="1" customWidth="1"/>
    <col min="17" max="17" width="12.28515625" style="462" bestFit="1" customWidth="1"/>
    <col min="18" max="18" width="22.28515625" style="462" bestFit="1" customWidth="1"/>
    <col min="19" max="19" width="12.28515625" style="462" bestFit="1" customWidth="1"/>
    <col min="20" max="20" width="27.7109375" style="462" bestFit="1" customWidth="1"/>
    <col min="21" max="21" width="12.28515625" style="462" bestFit="1" customWidth="1"/>
    <col min="22" max="22" width="9.140625" style="462"/>
    <col min="23" max="23" width="31.85546875" style="462" bestFit="1" customWidth="1"/>
    <col min="24" max="25" width="9.140625" style="462"/>
    <col min="26" max="26" width="17.85546875" style="457" customWidth="1"/>
    <col min="27" max="27" width="10.85546875" style="457" customWidth="1"/>
    <col min="28" max="28" width="4.85546875" style="457" customWidth="1"/>
    <col min="29" max="29" width="7.85546875" style="457" customWidth="1"/>
    <col min="30" max="30" width="6" style="457" customWidth="1"/>
    <col min="31" max="31" width="24.7109375" style="462" bestFit="1" customWidth="1"/>
    <col min="32" max="34" width="9.140625" style="462"/>
    <col min="35" max="35" width="9.140625" style="465"/>
    <col min="36" max="36" width="18" style="462" customWidth="1"/>
    <col min="37" max="16384" width="9.140625" style="462"/>
  </cols>
  <sheetData>
    <row r="1" spans="1:36" s="456" customFormat="1" ht="48.75" customHeight="1" x14ac:dyDescent="0.25">
      <c r="A1" s="207" t="s">
        <v>413</v>
      </c>
      <c r="B1" s="207" t="s">
        <v>442</v>
      </c>
      <c r="C1" s="207" t="s">
        <v>524</v>
      </c>
      <c r="D1" s="455" t="s">
        <v>564</v>
      </c>
      <c r="E1" s="207" t="s">
        <v>429</v>
      </c>
      <c r="F1" s="207" t="s">
        <v>430</v>
      </c>
      <c r="G1" s="207" t="s">
        <v>253</v>
      </c>
      <c r="H1" s="207" t="s">
        <v>429</v>
      </c>
      <c r="I1" s="207" t="s">
        <v>430</v>
      </c>
      <c r="J1" s="207" t="s">
        <v>431</v>
      </c>
      <c r="K1" s="207" t="s">
        <v>432</v>
      </c>
      <c r="L1" s="207" t="s">
        <v>271</v>
      </c>
      <c r="M1" s="207" t="s">
        <v>565</v>
      </c>
      <c r="N1" s="207" t="s">
        <v>566</v>
      </c>
      <c r="O1" s="207" t="s">
        <v>567</v>
      </c>
      <c r="P1" s="207" t="s">
        <v>568</v>
      </c>
      <c r="Q1" s="207" t="s">
        <v>494</v>
      </c>
      <c r="R1" s="207" t="s">
        <v>569</v>
      </c>
      <c r="S1" s="207" t="s">
        <v>570</v>
      </c>
      <c r="T1" s="207" t="s">
        <v>571</v>
      </c>
      <c r="U1" s="207" t="s">
        <v>572</v>
      </c>
      <c r="V1" s="456" t="s">
        <v>573</v>
      </c>
      <c r="W1" s="456" t="s">
        <v>574</v>
      </c>
      <c r="X1" s="456" t="s">
        <v>575</v>
      </c>
      <c r="Y1" s="456" t="s">
        <v>576</v>
      </c>
      <c r="Z1" s="457" t="s">
        <v>230</v>
      </c>
      <c r="AA1" s="458" t="s">
        <v>413</v>
      </c>
      <c r="AB1" s="458" t="s">
        <v>442</v>
      </c>
      <c r="AC1" s="458" t="s">
        <v>524</v>
      </c>
      <c r="AD1" s="458" t="s">
        <v>577</v>
      </c>
      <c r="AG1" s="456" t="s">
        <v>578</v>
      </c>
      <c r="AH1" s="456" t="s">
        <v>577</v>
      </c>
      <c r="AI1" s="459" t="s">
        <v>492</v>
      </c>
      <c r="AJ1" s="456" t="s">
        <v>430</v>
      </c>
    </row>
    <row r="2" spans="1:36" s="463" customFormat="1" ht="15" customHeight="1" x14ac:dyDescent="0.25">
      <c r="A2" s="209" t="s">
        <v>414</v>
      </c>
      <c r="B2" s="209">
        <v>11</v>
      </c>
      <c r="C2" s="209" t="s">
        <v>579</v>
      </c>
      <c r="D2" s="460" t="str">
        <f t="shared" ref="D2:D73" si="0">+A2&amp;""&amp;E2</f>
        <v>IFR15004</v>
      </c>
      <c r="E2" s="461">
        <v>15004</v>
      </c>
      <c r="F2" s="211" t="s">
        <v>434</v>
      </c>
      <c r="G2" s="209" t="s">
        <v>182</v>
      </c>
      <c r="H2" s="461">
        <v>15004</v>
      </c>
      <c r="I2" s="211" t="s">
        <v>434</v>
      </c>
      <c r="J2" s="212">
        <v>15004</v>
      </c>
      <c r="K2" s="213" t="s">
        <v>435</v>
      </c>
      <c r="L2" s="211">
        <v>100</v>
      </c>
      <c r="M2" s="213" t="s">
        <v>449</v>
      </c>
      <c r="N2" s="462" t="s">
        <v>481</v>
      </c>
      <c r="O2" s="212">
        <v>4001</v>
      </c>
      <c r="P2" s="211"/>
      <c r="Q2" s="212">
        <v>99999</v>
      </c>
      <c r="R2" s="212"/>
      <c r="S2" s="212">
        <v>999999</v>
      </c>
      <c r="T2" s="212"/>
      <c r="U2" s="212">
        <v>9999</v>
      </c>
      <c r="Z2" s="464" t="s">
        <v>580</v>
      </c>
      <c r="AA2" s="457" t="str">
        <f>A2</f>
        <v>IFR</v>
      </c>
      <c r="AB2" s="457">
        <f>B2</f>
        <v>11</v>
      </c>
      <c r="AC2" s="457" t="str">
        <f>C2</f>
        <v>BAR01</v>
      </c>
      <c r="AD2" s="464">
        <v>80125</v>
      </c>
      <c r="AE2" s="463" t="str">
        <f>AF2&amp;AG2</f>
        <v>BAR01OTPS</v>
      </c>
      <c r="AF2" s="463" t="s">
        <v>579</v>
      </c>
      <c r="AG2" s="463" t="s">
        <v>230</v>
      </c>
      <c r="AH2" s="463">
        <v>80200</v>
      </c>
      <c r="AI2" s="465" t="str">
        <f>B2&amp;E2</f>
        <v>1115004</v>
      </c>
      <c r="AJ2" s="463" t="str">
        <f>I2</f>
        <v>ACE Administrative</v>
      </c>
    </row>
    <row r="3" spans="1:36" s="463" customFormat="1" ht="15" customHeight="1" x14ac:dyDescent="0.25">
      <c r="A3" s="215" t="s">
        <v>414</v>
      </c>
      <c r="B3" s="215">
        <v>11</v>
      </c>
      <c r="C3" s="209" t="s">
        <v>579</v>
      </c>
      <c r="D3" s="460" t="str">
        <f t="shared" si="0"/>
        <v>IFR80045</v>
      </c>
      <c r="E3" s="461">
        <v>80045</v>
      </c>
      <c r="F3" s="216" t="s">
        <v>145</v>
      </c>
      <c r="G3" s="215" t="s">
        <v>116</v>
      </c>
      <c r="H3" s="461">
        <v>80045</v>
      </c>
      <c r="I3" s="216" t="s">
        <v>145</v>
      </c>
      <c r="J3" s="217">
        <v>80045</v>
      </c>
      <c r="K3" s="218" t="s">
        <v>145</v>
      </c>
      <c r="L3" s="216">
        <v>355</v>
      </c>
      <c r="M3" s="218" t="s">
        <v>451</v>
      </c>
      <c r="N3" s="462" t="s">
        <v>478</v>
      </c>
      <c r="O3" s="212">
        <v>3012</v>
      </c>
      <c r="P3" s="216"/>
      <c r="Q3" s="212">
        <v>99999</v>
      </c>
      <c r="R3" s="212"/>
      <c r="S3" s="212">
        <v>999999</v>
      </c>
      <c r="T3" s="212"/>
      <c r="U3" s="212">
        <v>9999</v>
      </c>
      <c r="Z3" s="457" t="s">
        <v>581</v>
      </c>
      <c r="AA3" s="457" t="str">
        <f t="shared" ref="AA3:AC66" si="1">A3</f>
        <v>IFR</v>
      </c>
      <c r="AB3" s="457">
        <f t="shared" si="1"/>
        <v>11</v>
      </c>
      <c r="AC3" s="457" t="str">
        <f t="shared" si="1"/>
        <v>BAR01</v>
      </c>
      <c r="AD3" s="457">
        <v>80003</v>
      </c>
      <c r="AE3" s="463" t="str">
        <f t="shared" ref="AE3:AE14" si="2">AF3&amp;AG3</f>
        <v>BAR01OTPS - Indirect Cost</v>
      </c>
      <c r="AF3" s="463" t="s">
        <v>579</v>
      </c>
      <c r="AG3" s="463" t="s">
        <v>688</v>
      </c>
      <c r="AH3" s="463">
        <v>80200</v>
      </c>
      <c r="AI3" s="465" t="str">
        <f t="shared" ref="AI3:AI69" si="3">B3&amp;E3</f>
        <v>1180045</v>
      </c>
      <c r="AJ3" s="463" t="str">
        <f t="shared" ref="AJ3:AJ66" si="4">I3</f>
        <v>Business Office/Fin Operations</v>
      </c>
    </row>
    <row r="4" spans="1:36" s="463" customFormat="1" ht="15" customHeight="1" x14ac:dyDescent="0.25">
      <c r="A4" s="209" t="s">
        <v>414</v>
      </c>
      <c r="B4" s="209">
        <v>11</v>
      </c>
      <c r="C4" s="209" t="s">
        <v>579</v>
      </c>
      <c r="D4" s="460" t="str">
        <f t="shared" si="0"/>
        <v>IFR80045</v>
      </c>
      <c r="E4" s="461">
        <v>80045</v>
      </c>
      <c r="F4" s="211" t="s">
        <v>145</v>
      </c>
      <c r="G4" s="209" t="s">
        <v>116</v>
      </c>
      <c r="H4" s="461">
        <v>80045</v>
      </c>
      <c r="I4" s="211" t="s">
        <v>145</v>
      </c>
      <c r="J4" s="212">
        <v>80045</v>
      </c>
      <c r="K4" s="213" t="s">
        <v>145</v>
      </c>
      <c r="L4" s="211">
        <v>400</v>
      </c>
      <c r="M4" s="213" t="s">
        <v>455</v>
      </c>
      <c r="N4" s="462" t="s">
        <v>478</v>
      </c>
      <c r="O4" s="212">
        <v>3012</v>
      </c>
      <c r="P4" s="211"/>
      <c r="Q4" s="212">
        <v>99999</v>
      </c>
      <c r="R4" s="212"/>
      <c r="S4" s="212">
        <v>999999</v>
      </c>
      <c r="T4" s="212"/>
      <c r="U4" s="212">
        <v>9999</v>
      </c>
      <c r="Z4" s="457" t="s">
        <v>582</v>
      </c>
      <c r="AA4" s="457" t="str">
        <f t="shared" si="1"/>
        <v>IFR</v>
      </c>
      <c r="AB4" s="457">
        <f t="shared" si="1"/>
        <v>11</v>
      </c>
      <c r="AC4" s="457" t="str">
        <f t="shared" si="1"/>
        <v>BAR01</v>
      </c>
      <c r="AD4" s="457">
        <v>80002</v>
      </c>
      <c r="AE4" s="463" t="str">
        <f t="shared" si="2"/>
        <v>BAR01NON-TEACHING ADJ</v>
      </c>
      <c r="AF4" s="463" t="s">
        <v>579</v>
      </c>
      <c r="AG4" s="463" t="s">
        <v>581</v>
      </c>
      <c r="AH4" s="463">
        <v>80003</v>
      </c>
      <c r="AI4" s="465" t="str">
        <f t="shared" si="3"/>
        <v>1180045</v>
      </c>
      <c r="AJ4" s="463" t="str">
        <f t="shared" si="4"/>
        <v>Business Office/Fin Operations</v>
      </c>
    </row>
    <row r="5" spans="1:36" s="463" customFormat="1" ht="15" customHeight="1" x14ac:dyDescent="0.25">
      <c r="A5" s="209" t="s">
        <v>414</v>
      </c>
      <c r="B5" s="209">
        <v>11</v>
      </c>
      <c r="C5" s="209" t="s">
        <v>579</v>
      </c>
      <c r="D5" s="460" t="str">
        <f t="shared" si="0"/>
        <v>IFR80049</v>
      </c>
      <c r="E5" s="461">
        <v>80049</v>
      </c>
      <c r="F5" s="211" t="s">
        <v>136</v>
      </c>
      <c r="G5" s="209" t="s">
        <v>116</v>
      </c>
      <c r="H5" s="461">
        <v>80049</v>
      </c>
      <c r="I5" s="211" t="s">
        <v>136</v>
      </c>
      <c r="J5" s="461">
        <v>80049</v>
      </c>
      <c r="K5" s="211" t="s">
        <v>136</v>
      </c>
      <c r="L5" s="211">
        <v>400</v>
      </c>
      <c r="M5" s="213" t="s">
        <v>455</v>
      </c>
      <c r="N5" s="462" t="s">
        <v>481</v>
      </c>
      <c r="O5" s="212">
        <v>4001</v>
      </c>
      <c r="P5" s="211"/>
      <c r="Q5" s="212">
        <v>99999</v>
      </c>
      <c r="R5" s="212"/>
      <c r="S5" s="212">
        <v>999999</v>
      </c>
      <c r="T5" s="212"/>
      <c r="U5" s="212">
        <v>9999</v>
      </c>
      <c r="Z5" s="466" t="s">
        <v>580</v>
      </c>
      <c r="AA5" s="457" t="str">
        <f t="shared" si="1"/>
        <v>IFR</v>
      </c>
      <c r="AB5" s="457">
        <f t="shared" si="1"/>
        <v>11</v>
      </c>
      <c r="AC5" s="457" t="str">
        <f t="shared" si="1"/>
        <v>BAR01</v>
      </c>
      <c r="AD5" s="466"/>
      <c r="AE5" s="463" t="str">
        <f t="shared" si="2"/>
        <v>BAR01PSR</v>
      </c>
      <c r="AF5" s="463" t="s">
        <v>579</v>
      </c>
      <c r="AG5" s="463" t="s">
        <v>582</v>
      </c>
      <c r="AH5" s="463">
        <v>80002</v>
      </c>
      <c r="AI5" s="465" t="str">
        <f t="shared" si="3"/>
        <v>1180049</v>
      </c>
      <c r="AJ5" s="463" t="str">
        <f t="shared" si="4"/>
        <v>Conference Center</v>
      </c>
    </row>
    <row r="6" spans="1:36" s="463" customFormat="1" ht="15" customHeight="1" x14ac:dyDescent="0.25">
      <c r="A6" s="209" t="s">
        <v>414</v>
      </c>
      <c r="B6" s="209">
        <v>11</v>
      </c>
      <c r="C6" s="209" t="s">
        <v>579</v>
      </c>
      <c r="D6" s="460" t="str">
        <f t="shared" si="0"/>
        <v>IFR65011</v>
      </c>
      <c r="E6" s="461">
        <v>65011</v>
      </c>
      <c r="F6" s="211" t="s">
        <v>458</v>
      </c>
      <c r="G6" s="209" t="s">
        <v>90</v>
      </c>
      <c r="H6" s="461">
        <v>65011</v>
      </c>
      <c r="I6" s="211" t="s">
        <v>458</v>
      </c>
      <c r="J6" s="212">
        <v>65011</v>
      </c>
      <c r="K6" s="213" t="s">
        <v>458</v>
      </c>
      <c r="L6" s="211">
        <v>300</v>
      </c>
      <c r="M6" s="213" t="s">
        <v>390</v>
      </c>
      <c r="N6" s="462" t="s">
        <v>478</v>
      </c>
      <c r="O6" s="212">
        <v>3012</v>
      </c>
      <c r="P6" s="211"/>
      <c r="Q6" s="212">
        <v>99999</v>
      </c>
      <c r="R6" s="212"/>
      <c r="S6" s="212">
        <v>999999</v>
      </c>
      <c r="T6" s="212"/>
      <c r="U6" s="212">
        <v>102</v>
      </c>
      <c r="Z6" s="457" t="s">
        <v>583</v>
      </c>
      <c r="AA6" s="457" t="str">
        <f t="shared" si="1"/>
        <v>IFR</v>
      </c>
      <c r="AB6" s="457">
        <f t="shared" si="1"/>
        <v>11</v>
      </c>
      <c r="AC6" s="457" t="str">
        <f t="shared" si="1"/>
        <v>BAR01</v>
      </c>
      <c r="AD6" s="457">
        <v>80029</v>
      </c>
      <c r="AE6" s="463" t="str">
        <f t="shared" si="2"/>
        <v>BAR01Adj</v>
      </c>
      <c r="AF6" s="463" t="s">
        <v>579</v>
      </c>
      <c r="AG6" s="463" t="s">
        <v>583</v>
      </c>
      <c r="AH6" s="463">
        <v>80029</v>
      </c>
      <c r="AI6" s="465" t="str">
        <f t="shared" si="3"/>
        <v>1165011</v>
      </c>
      <c r="AJ6" s="463" t="str">
        <f t="shared" si="4"/>
        <v>Black Male Initiative</v>
      </c>
    </row>
    <row r="7" spans="1:36" s="463" customFormat="1" ht="15" customHeight="1" x14ac:dyDescent="0.25">
      <c r="A7" s="209" t="s">
        <v>414</v>
      </c>
      <c r="B7" s="209">
        <v>11</v>
      </c>
      <c r="C7" s="209" t="s">
        <v>579</v>
      </c>
      <c r="D7" s="460" t="str">
        <f t="shared" si="0"/>
        <v>IFR65146</v>
      </c>
      <c r="E7" s="461">
        <v>65146</v>
      </c>
      <c r="F7" s="211" t="s">
        <v>459</v>
      </c>
      <c r="G7" s="209" t="s">
        <v>79</v>
      </c>
      <c r="H7" s="461">
        <v>65146</v>
      </c>
      <c r="I7" s="211" t="s">
        <v>459</v>
      </c>
      <c r="J7" s="467">
        <v>65146</v>
      </c>
      <c r="K7" s="211" t="e">
        <v>#N/A</v>
      </c>
      <c r="L7" s="211">
        <v>101</v>
      </c>
      <c r="M7" s="213" t="s">
        <v>460</v>
      </c>
      <c r="N7" s="462" t="s">
        <v>479</v>
      </c>
      <c r="O7" s="212">
        <v>3017</v>
      </c>
      <c r="P7" s="468"/>
      <c r="Q7" s="212">
        <v>99999</v>
      </c>
      <c r="R7" s="212"/>
      <c r="S7" s="212">
        <v>999999</v>
      </c>
      <c r="T7" s="212"/>
      <c r="U7" s="212">
        <v>9999</v>
      </c>
      <c r="Z7" s="457"/>
      <c r="AA7" s="457" t="str">
        <f t="shared" si="1"/>
        <v>IFR</v>
      </c>
      <c r="AB7" s="457">
        <f t="shared" si="1"/>
        <v>11</v>
      </c>
      <c r="AC7" s="457" t="str">
        <f t="shared" si="1"/>
        <v>BAR01</v>
      </c>
      <c r="AD7" s="457"/>
      <c r="AE7" s="463" t="str">
        <f t="shared" si="2"/>
        <v>BAR01TEMP</v>
      </c>
      <c r="AF7" s="463" t="s">
        <v>579</v>
      </c>
      <c r="AG7" s="463" t="s">
        <v>584</v>
      </c>
      <c r="AH7" s="463">
        <v>80003</v>
      </c>
      <c r="AI7" s="465" t="str">
        <f t="shared" si="3"/>
        <v>1165146</v>
      </c>
      <c r="AJ7" s="463" t="str">
        <f t="shared" si="4"/>
        <v>High school</v>
      </c>
    </row>
    <row r="8" spans="1:36" s="463" customFormat="1" ht="15" customHeight="1" x14ac:dyDescent="0.25">
      <c r="A8" s="209" t="s">
        <v>414</v>
      </c>
      <c r="B8" s="209">
        <v>11</v>
      </c>
      <c r="C8" s="209" t="s">
        <v>579</v>
      </c>
      <c r="D8" s="460" t="str">
        <f t="shared" si="0"/>
        <v>IFR80291</v>
      </c>
      <c r="E8" s="461">
        <v>80291</v>
      </c>
      <c r="F8" s="211" t="s">
        <v>546</v>
      </c>
      <c r="G8" s="211" t="s">
        <v>546</v>
      </c>
      <c r="H8" s="461">
        <v>80291</v>
      </c>
      <c r="I8" s="211" t="s">
        <v>546</v>
      </c>
      <c r="J8" s="461">
        <v>80291</v>
      </c>
      <c r="K8" s="211" t="s">
        <v>546</v>
      </c>
      <c r="L8" s="211">
        <v>352</v>
      </c>
      <c r="M8" s="213"/>
      <c r="N8" s="462" t="s">
        <v>480</v>
      </c>
      <c r="O8" s="212">
        <v>3019</v>
      </c>
      <c r="P8" s="468"/>
      <c r="Q8" s="212">
        <v>99999</v>
      </c>
      <c r="R8" s="212"/>
      <c r="S8" s="212">
        <v>999999</v>
      </c>
      <c r="T8" s="212"/>
      <c r="U8" s="212">
        <v>108</v>
      </c>
      <c r="Z8" s="457"/>
      <c r="AA8" s="457" t="str">
        <f t="shared" si="1"/>
        <v>IFR</v>
      </c>
      <c r="AB8" s="457">
        <f t="shared" si="1"/>
        <v>11</v>
      </c>
      <c r="AC8" s="457" t="str">
        <f t="shared" si="1"/>
        <v>BAR01</v>
      </c>
      <c r="AD8" s="457"/>
      <c r="AE8" s="463" t="str">
        <f>AF8&amp;AG8</f>
        <v>BAR55PSR</v>
      </c>
      <c r="AF8" s="463" t="s">
        <v>585</v>
      </c>
      <c r="AG8" s="463" t="s">
        <v>582</v>
      </c>
      <c r="AH8" s="463">
        <v>80001</v>
      </c>
      <c r="AI8" s="465" t="str">
        <f t="shared" si="3"/>
        <v>1180291</v>
      </c>
      <c r="AJ8" s="463" t="str">
        <f t="shared" si="4"/>
        <v>UWI</v>
      </c>
    </row>
    <row r="9" spans="1:36" s="463" customFormat="1" ht="15" customHeight="1" x14ac:dyDescent="0.25">
      <c r="A9" s="209" t="s">
        <v>414</v>
      </c>
      <c r="B9" s="209">
        <v>11</v>
      </c>
      <c r="C9" s="209" t="s">
        <v>579</v>
      </c>
      <c r="D9" s="460" t="str">
        <f t="shared" si="0"/>
        <v>IFR80073</v>
      </c>
      <c r="E9" s="227">
        <v>80073</v>
      </c>
      <c r="F9" s="211" t="s">
        <v>84</v>
      </c>
      <c r="G9" s="209" t="s">
        <v>79</v>
      </c>
      <c r="H9" s="227">
        <v>80073</v>
      </c>
      <c r="I9" s="211" t="s">
        <v>84</v>
      </c>
      <c r="J9" s="212">
        <v>80073</v>
      </c>
      <c r="K9" s="213" t="s">
        <v>83</v>
      </c>
      <c r="L9" s="211">
        <v>300</v>
      </c>
      <c r="M9" s="213" t="s">
        <v>390</v>
      </c>
      <c r="N9" s="462" t="s">
        <v>480</v>
      </c>
      <c r="O9" s="212">
        <v>3019</v>
      </c>
      <c r="P9" s="211"/>
      <c r="Q9" s="212">
        <v>99999</v>
      </c>
      <c r="R9" s="212"/>
      <c r="S9" s="212">
        <v>999999</v>
      </c>
      <c r="T9" s="212"/>
      <c r="U9" s="212">
        <v>9999</v>
      </c>
      <c r="Z9" s="457"/>
      <c r="AA9" s="457" t="str">
        <f t="shared" si="1"/>
        <v>IFR</v>
      </c>
      <c r="AB9" s="457">
        <f t="shared" si="1"/>
        <v>11</v>
      </c>
      <c r="AC9" s="457" t="str">
        <f t="shared" si="1"/>
        <v>BAR01</v>
      </c>
      <c r="AD9" s="457"/>
      <c r="AE9" s="463" t="str">
        <f t="shared" si="2"/>
        <v>BAR55OTPS</v>
      </c>
      <c r="AF9" s="463" t="s">
        <v>585</v>
      </c>
      <c r="AG9" s="463" t="s">
        <v>230</v>
      </c>
      <c r="AH9" s="463">
        <v>80050</v>
      </c>
      <c r="AI9" s="465" t="str">
        <f t="shared" si="3"/>
        <v>1180073</v>
      </c>
      <c r="AJ9" s="463" t="str">
        <f t="shared" si="4"/>
        <v>Computer Center Operations</v>
      </c>
    </row>
    <row r="10" spans="1:36" s="463" customFormat="1" ht="15" customHeight="1" x14ac:dyDescent="0.25">
      <c r="A10" s="209" t="s">
        <v>414</v>
      </c>
      <c r="B10" s="209">
        <v>11</v>
      </c>
      <c r="C10" s="209" t="s">
        <v>579</v>
      </c>
      <c r="D10" s="460" t="str">
        <f t="shared" si="0"/>
        <v>IFR60021</v>
      </c>
      <c r="E10" s="461">
        <v>60021</v>
      </c>
      <c r="F10" s="211" t="s">
        <v>74</v>
      </c>
      <c r="G10" s="209" t="s">
        <v>61</v>
      </c>
      <c r="H10" s="461">
        <v>60021</v>
      </c>
      <c r="I10" s="211" t="s">
        <v>74</v>
      </c>
      <c r="J10" s="212">
        <v>60021</v>
      </c>
      <c r="K10" s="213" t="s">
        <v>73</v>
      </c>
      <c r="L10" s="211">
        <v>200</v>
      </c>
      <c r="M10" s="213" t="s">
        <v>461</v>
      </c>
      <c r="N10" s="462" t="s">
        <v>478</v>
      </c>
      <c r="O10" s="212">
        <v>3012</v>
      </c>
      <c r="P10" s="211"/>
      <c r="Q10" s="212">
        <v>99999</v>
      </c>
      <c r="R10" s="212"/>
      <c r="S10" s="212">
        <v>999999</v>
      </c>
      <c r="T10" s="212"/>
      <c r="U10" s="212">
        <v>9999</v>
      </c>
      <c r="Z10" s="457"/>
      <c r="AA10" s="457" t="str">
        <f t="shared" si="1"/>
        <v>IFR</v>
      </c>
      <c r="AB10" s="457">
        <f t="shared" si="1"/>
        <v>11</v>
      </c>
      <c r="AC10" s="457" t="str">
        <f t="shared" si="1"/>
        <v>BAR01</v>
      </c>
      <c r="AD10" s="457"/>
      <c r="AE10" s="463" t="str">
        <f t="shared" si="2"/>
        <v>BAR55Admin O/H</v>
      </c>
      <c r="AF10" s="463" t="s">
        <v>585</v>
      </c>
      <c r="AG10" s="463" t="s">
        <v>586</v>
      </c>
      <c r="AH10" s="463">
        <v>80050</v>
      </c>
      <c r="AI10" s="465" t="str">
        <f t="shared" si="3"/>
        <v>1160021</v>
      </c>
      <c r="AJ10" s="463" t="str">
        <f t="shared" si="4"/>
        <v>Center, Child Care</v>
      </c>
    </row>
    <row r="11" spans="1:36" s="463" customFormat="1" x14ac:dyDescent="0.25">
      <c r="A11" s="209" t="s">
        <v>414</v>
      </c>
      <c r="B11" s="209">
        <v>11</v>
      </c>
      <c r="C11" s="209" t="s">
        <v>579</v>
      </c>
      <c r="D11" s="460" t="str">
        <f t="shared" si="0"/>
        <v>IFR75012</v>
      </c>
      <c r="E11" s="461">
        <v>75012</v>
      </c>
      <c r="F11" s="211" t="s">
        <v>72</v>
      </c>
      <c r="G11" s="209" t="s">
        <v>61</v>
      </c>
      <c r="H11" s="461">
        <v>75012</v>
      </c>
      <c r="I11" s="211" t="s">
        <v>72</v>
      </c>
      <c r="J11" s="212">
        <v>75012</v>
      </c>
      <c r="K11" s="213" t="s">
        <v>71</v>
      </c>
      <c r="L11" s="211">
        <v>300</v>
      </c>
      <c r="M11" s="213" t="s">
        <v>390</v>
      </c>
      <c r="N11" s="462" t="s">
        <v>479</v>
      </c>
      <c r="O11" s="212">
        <v>3017</v>
      </c>
      <c r="P11" s="211"/>
      <c r="Q11" s="212">
        <v>99999</v>
      </c>
      <c r="R11" s="212"/>
      <c r="S11" s="212">
        <v>999999</v>
      </c>
      <c r="T11" s="212"/>
      <c r="U11" s="212">
        <v>9999</v>
      </c>
      <c r="Z11" s="457"/>
      <c r="AA11" s="457" t="str">
        <f t="shared" si="1"/>
        <v>IFR</v>
      </c>
      <c r="AB11" s="457">
        <f t="shared" si="1"/>
        <v>11</v>
      </c>
      <c r="AC11" s="457" t="str">
        <f t="shared" si="1"/>
        <v>BAR01</v>
      </c>
      <c r="AD11" s="457"/>
      <c r="AE11" s="463" t="str">
        <f t="shared" si="2"/>
        <v>BAR04PSR</v>
      </c>
      <c r="AF11" s="463" t="s">
        <v>587</v>
      </c>
      <c r="AG11" s="463" t="s">
        <v>582</v>
      </c>
      <c r="AH11" s="463">
        <v>80001</v>
      </c>
      <c r="AI11" s="465" t="str">
        <f t="shared" si="3"/>
        <v>1175012</v>
      </c>
      <c r="AJ11" s="463" t="str">
        <f t="shared" si="4"/>
        <v>Athletics &amp; Recreation</v>
      </c>
    </row>
    <row r="12" spans="1:36" s="463" customFormat="1" ht="15" customHeight="1" x14ac:dyDescent="0.25">
      <c r="A12" s="209" t="s">
        <v>414</v>
      </c>
      <c r="B12" s="209">
        <v>11</v>
      </c>
      <c r="C12" s="209" t="s">
        <v>579</v>
      </c>
      <c r="D12" s="460" t="str">
        <f t="shared" si="0"/>
        <v>IFR10195</v>
      </c>
      <c r="E12" s="461">
        <v>10195</v>
      </c>
      <c r="F12" s="211" t="s">
        <v>49</v>
      </c>
      <c r="G12" s="209" t="s">
        <v>35</v>
      </c>
      <c r="H12" s="461">
        <v>10195</v>
      </c>
      <c r="I12" s="211" t="s">
        <v>49</v>
      </c>
      <c r="J12" s="212">
        <v>10195</v>
      </c>
      <c r="K12" s="213" t="s">
        <v>49</v>
      </c>
      <c r="L12" s="211">
        <v>100</v>
      </c>
      <c r="M12" s="213" t="s">
        <v>449</v>
      </c>
      <c r="N12" s="462" t="s">
        <v>478</v>
      </c>
      <c r="O12" s="212">
        <v>3012</v>
      </c>
      <c r="P12" s="211"/>
      <c r="Q12" s="212">
        <v>99999</v>
      </c>
      <c r="R12" s="212"/>
      <c r="S12" s="212">
        <v>999999</v>
      </c>
      <c r="T12" s="212"/>
      <c r="U12" s="212">
        <v>9999</v>
      </c>
      <c r="Z12" s="457"/>
      <c r="AA12" s="457" t="str">
        <f t="shared" si="1"/>
        <v>IFR</v>
      </c>
      <c r="AB12" s="457">
        <f t="shared" si="1"/>
        <v>11</v>
      </c>
      <c r="AC12" s="457" t="str">
        <f t="shared" si="1"/>
        <v>BAR01</v>
      </c>
      <c r="AD12" s="457"/>
      <c r="AE12" s="463" t="str">
        <f t="shared" si="2"/>
        <v>BAR04OTPS</v>
      </c>
      <c r="AF12" s="463" t="s">
        <v>587</v>
      </c>
      <c r="AG12" s="463" t="s">
        <v>230</v>
      </c>
      <c r="AH12" s="463">
        <v>80050</v>
      </c>
      <c r="AI12" s="465" t="str">
        <f t="shared" si="3"/>
        <v>1110195</v>
      </c>
      <c r="AJ12" s="463" t="str">
        <f t="shared" si="4"/>
        <v>Mathematics</v>
      </c>
    </row>
    <row r="13" spans="1:36" s="463" customFormat="1" ht="15" customHeight="1" x14ac:dyDescent="0.25">
      <c r="A13" s="209" t="s">
        <v>414</v>
      </c>
      <c r="B13" s="209">
        <v>11</v>
      </c>
      <c r="C13" s="209" t="s">
        <v>579</v>
      </c>
      <c r="D13" s="460" t="str">
        <f t="shared" si="0"/>
        <v>IFR10208</v>
      </c>
      <c r="E13" s="461">
        <v>10208</v>
      </c>
      <c r="F13" s="211" t="s">
        <v>47</v>
      </c>
      <c r="G13" s="209" t="s">
        <v>35</v>
      </c>
      <c r="H13" s="461">
        <v>10208</v>
      </c>
      <c r="I13" s="211" t="s">
        <v>47</v>
      </c>
      <c r="J13" s="212">
        <v>10208</v>
      </c>
      <c r="K13" s="213" t="s">
        <v>47</v>
      </c>
      <c r="L13" s="211">
        <v>100</v>
      </c>
      <c r="M13" s="213" t="s">
        <v>449</v>
      </c>
      <c r="N13" s="462" t="s">
        <v>478</v>
      </c>
      <c r="O13" s="212">
        <v>3012</v>
      </c>
      <c r="P13" s="468"/>
      <c r="Q13" s="212">
        <v>99999</v>
      </c>
      <c r="R13" s="212"/>
      <c r="S13" s="212">
        <v>999999</v>
      </c>
      <c r="T13" s="212"/>
      <c r="U13" s="212">
        <v>9999</v>
      </c>
      <c r="Z13" s="457"/>
      <c r="AA13" s="457" t="str">
        <f t="shared" si="1"/>
        <v>IFR</v>
      </c>
      <c r="AB13" s="457">
        <f t="shared" si="1"/>
        <v>11</v>
      </c>
      <c r="AC13" s="457" t="str">
        <f t="shared" si="1"/>
        <v>BAR01</v>
      </c>
      <c r="AD13" s="457"/>
      <c r="AE13" s="463" t="str">
        <f t="shared" si="2"/>
        <v>BAR04Admin O/H</v>
      </c>
      <c r="AF13" s="463" t="s">
        <v>587</v>
      </c>
      <c r="AG13" s="463" t="s">
        <v>586</v>
      </c>
      <c r="AH13" s="463">
        <v>80050</v>
      </c>
      <c r="AI13" s="465" t="str">
        <f t="shared" si="3"/>
        <v>1110208</v>
      </c>
      <c r="AJ13" s="463" t="str">
        <f t="shared" si="4"/>
        <v>Natural Sciences</v>
      </c>
    </row>
    <row r="14" spans="1:36" s="463" customFormat="1" ht="15" customHeight="1" x14ac:dyDescent="0.25">
      <c r="A14" s="209" t="s">
        <v>414</v>
      </c>
      <c r="B14" s="209">
        <v>11</v>
      </c>
      <c r="C14" s="209" t="s">
        <v>579</v>
      </c>
      <c r="D14" s="460" t="str">
        <f t="shared" si="0"/>
        <v>IFR10381</v>
      </c>
      <c r="E14" s="461">
        <v>10381</v>
      </c>
      <c r="F14" s="211" t="s">
        <v>22</v>
      </c>
      <c r="G14" s="209" t="s">
        <v>0</v>
      </c>
      <c r="H14" s="461">
        <v>10381</v>
      </c>
      <c r="I14" s="211" t="s">
        <v>22</v>
      </c>
      <c r="J14" s="461">
        <v>10381</v>
      </c>
      <c r="K14" s="213" t="s">
        <v>21</v>
      </c>
      <c r="L14" s="211">
        <v>100</v>
      </c>
      <c r="M14" s="213" t="s">
        <v>449</v>
      </c>
      <c r="N14" s="462" t="s">
        <v>481</v>
      </c>
      <c r="O14" s="212">
        <v>4001</v>
      </c>
      <c r="P14" s="211"/>
      <c r="Q14" s="212">
        <v>99999</v>
      </c>
      <c r="R14" s="212"/>
      <c r="S14" s="212">
        <v>999999</v>
      </c>
      <c r="T14" s="212"/>
      <c r="U14" s="212">
        <v>9999</v>
      </c>
      <c r="Z14" s="457"/>
      <c r="AA14" s="457" t="str">
        <f t="shared" si="1"/>
        <v>IFR</v>
      </c>
      <c r="AB14" s="457">
        <f t="shared" si="1"/>
        <v>11</v>
      </c>
      <c r="AC14" s="457" t="str">
        <f t="shared" si="1"/>
        <v>BAR01</v>
      </c>
      <c r="AD14" s="457"/>
      <c r="AE14" s="463" t="str">
        <f t="shared" si="2"/>
        <v>BAR01FB</v>
      </c>
      <c r="AF14" s="463" t="s">
        <v>579</v>
      </c>
      <c r="AG14" s="463" t="s">
        <v>588</v>
      </c>
      <c r="AH14" s="463">
        <v>80200</v>
      </c>
      <c r="AI14" s="465" t="str">
        <f t="shared" si="3"/>
        <v>1110381</v>
      </c>
      <c r="AJ14" s="463" t="str">
        <f t="shared" si="4"/>
        <v>Dean Of Business</v>
      </c>
    </row>
    <row r="15" spans="1:36" x14ac:dyDescent="0.25">
      <c r="A15" s="209" t="s">
        <v>414</v>
      </c>
      <c r="B15" s="209">
        <v>11</v>
      </c>
      <c r="C15" s="209" t="s">
        <v>579</v>
      </c>
      <c r="D15" s="460" t="str">
        <f t="shared" si="0"/>
        <v>IFR80101</v>
      </c>
      <c r="E15" s="461">
        <v>80101</v>
      </c>
      <c r="F15" s="211" t="s">
        <v>2</v>
      </c>
      <c r="G15" s="209" t="s">
        <v>0</v>
      </c>
      <c r="H15" s="461">
        <v>80101</v>
      </c>
      <c r="I15" s="211" t="s">
        <v>2</v>
      </c>
      <c r="J15" s="461">
        <v>80101</v>
      </c>
      <c r="K15" s="213" t="s">
        <v>1</v>
      </c>
      <c r="L15" s="211">
        <v>100</v>
      </c>
      <c r="M15" s="213" t="s">
        <v>449</v>
      </c>
      <c r="N15" s="462" t="s">
        <v>481</v>
      </c>
      <c r="O15" s="212">
        <v>4001</v>
      </c>
      <c r="P15" s="211"/>
      <c r="Q15" s="212">
        <v>99999</v>
      </c>
      <c r="R15" s="212"/>
      <c r="S15" s="212">
        <v>999999</v>
      </c>
      <c r="T15" s="212"/>
      <c r="U15" s="212">
        <v>9999</v>
      </c>
      <c r="V15" s="463"/>
      <c r="W15" s="463"/>
      <c r="X15" s="463"/>
      <c r="Y15" s="463"/>
      <c r="AA15" s="457" t="str">
        <f t="shared" si="1"/>
        <v>IFR</v>
      </c>
      <c r="AB15" s="457">
        <f t="shared" si="1"/>
        <v>11</v>
      </c>
      <c r="AC15" s="457" t="str">
        <f t="shared" si="1"/>
        <v>BAR01</v>
      </c>
      <c r="AE15" s="463" t="str">
        <f>AF15&amp;AG15</f>
        <v>BAR01OH</v>
      </c>
      <c r="AF15" s="469" t="s">
        <v>579</v>
      </c>
      <c r="AG15" s="469" t="s">
        <v>589</v>
      </c>
      <c r="AH15" s="469">
        <v>80200</v>
      </c>
      <c r="AI15" s="465" t="str">
        <f t="shared" si="3"/>
        <v>1180101</v>
      </c>
      <c r="AJ15" s="462" t="str">
        <f t="shared" si="4"/>
        <v>Graduate Programs</v>
      </c>
    </row>
    <row r="16" spans="1:36" x14ac:dyDescent="0.25">
      <c r="A16" s="462" t="s">
        <v>414</v>
      </c>
      <c r="B16" s="462">
        <v>11</v>
      </c>
      <c r="C16" s="209" t="s">
        <v>579</v>
      </c>
      <c r="D16" s="460" t="str">
        <f t="shared" si="0"/>
        <v>IFR80048</v>
      </c>
      <c r="E16" s="461">
        <v>80048</v>
      </c>
      <c r="F16" s="211" t="s">
        <v>141</v>
      </c>
      <c r="G16" s="209" t="s">
        <v>116</v>
      </c>
      <c r="H16" s="461">
        <v>80048</v>
      </c>
      <c r="I16" s="211" t="s">
        <v>141</v>
      </c>
      <c r="J16" s="212">
        <v>80048</v>
      </c>
      <c r="K16" s="213" t="s">
        <v>140</v>
      </c>
      <c r="L16" s="211">
        <v>400</v>
      </c>
      <c r="M16" s="213" t="s">
        <v>455</v>
      </c>
      <c r="N16" s="213"/>
      <c r="O16" s="212">
        <v>3012</v>
      </c>
      <c r="P16" s="211"/>
      <c r="Q16" s="212">
        <v>99999</v>
      </c>
      <c r="R16" s="212"/>
      <c r="S16" s="212">
        <v>999999</v>
      </c>
      <c r="T16" s="212"/>
      <c r="U16" s="212">
        <v>9999</v>
      </c>
      <c r="AA16" s="457" t="str">
        <f t="shared" si="1"/>
        <v>IFR</v>
      </c>
      <c r="AB16" s="457">
        <f t="shared" si="1"/>
        <v>11</v>
      </c>
      <c r="AC16" s="457" t="str">
        <f t="shared" si="1"/>
        <v>BAR01</v>
      </c>
      <c r="AE16" s="463" t="str">
        <f>AF16&amp;AG16</f>
        <v>BAR01Cost Rec</v>
      </c>
      <c r="AF16" s="469" t="s">
        <v>579</v>
      </c>
      <c r="AG16" s="469" t="s">
        <v>590</v>
      </c>
      <c r="AH16" s="469">
        <v>80200</v>
      </c>
      <c r="AI16" s="465" t="str">
        <f t="shared" si="3"/>
        <v>1180048</v>
      </c>
      <c r="AJ16" s="462" t="str">
        <f t="shared" si="4"/>
        <v>Facility Maintenance Operation</v>
      </c>
    </row>
    <row r="17" spans="1:37" x14ac:dyDescent="0.25">
      <c r="A17" s="462" t="s">
        <v>414</v>
      </c>
      <c r="B17" s="462">
        <v>11</v>
      </c>
      <c r="C17" s="462" t="s">
        <v>579</v>
      </c>
      <c r="D17" s="460" t="str">
        <f t="shared" si="0"/>
        <v>IFR80274</v>
      </c>
      <c r="E17" s="462">
        <v>80274</v>
      </c>
      <c r="F17" s="462" t="s">
        <v>121</v>
      </c>
      <c r="G17" s="462" t="s">
        <v>116</v>
      </c>
      <c r="H17" s="462">
        <v>80274</v>
      </c>
      <c r="I17" s="462" t="s">
        <v>121</v>
      </c>
      <c r="J17" s="462">
        <v>80274</v>
      </c>
      <c r="K17" s="462" t="s">
        <v>120</v>
      </c>
      <c r="L17" s="462">
        <v>350</v>
      </c>
      <c r="M17" s="462" t="s">
        <v>450</v>
      </c>
      <c r="O17" s="462">
        <v>4001</v>
      </c>
      <c r="Q17" s="462">
        <v>99999</v>
      </c>
      <c r="S17" s="462">
        <v>999999</v>
      </c>
      <c r="U17" s="462">
        <v>9999</v>
      </c>
      <c r="AA17" s="457" t="str">
        <f t="shared" si="1"/>
        <v>IFR</v>
      </c>
      <c r="AB17" s="457">
        <f t="shared" si="1"/>
        <v>11</v>
      </c>
      <c r="AC17" s="457" t="str">
        <f t="shared" si="1"/>
        <v>BAR01</v>
      </c>
      <c r="AE17" s="462" t="str">
        <f>AF17&amp;AG17</f>
        <v>BAR01ADJ - SU &amp; SU II</v>
      </c>
      <c r="AF17" s="462" t="s">
        <v>579</v>
      </c>
      <c r="AG17" s="462" t="s">
        <v>689</v>
      </c>
      <c r="AH17" s="462">
        <v>80029</v>
      </c>
      <c r="AI17" s="465" t="str">
        <f t="shared" si="3"/>
        <v>1180274</v>
      </c>
      <c r="AJ17" s="462" t="str">
        <f t="shared" si="4"/>
        <v>Security Operations</v>
      </c>
    </row>
    <row r="18" spans="1:37" x14ac:dyDescent="0.25">
      <c r="A18" s="462" t="s">
        <v>414</v>
      </c>
      <c r="B18" s="462">
        <v>11</v>
      </c>
      <c r="C18" s="462" t="s">
        <v>579</v>
      </c>
      <c r="D18" s="460" t="str">
        <f t="shared" si="0"/>
        <v>IFR70054</v>
      </c>
      <c r="E18" s="462">
        <v>70054</v>
      </c>
      <c r="F18" s="462" t="s">
        <v>88</v>
      </c>
      <c r="G18" s="462" t="s">
        <v>79</v>
      </c>
      <c r="H18" s="462">
        <v>70054</v>
      </c>
      <c r="I18" s="462" t="s">
        <v>88</v>
      </c>
      <c r="J18" s="462">
        <v>70054</v>
      </c>
      <c r="K18" s="462" t="s">
        <v>88</v>
      </c>
      <c r="L18" s="462">
        <v>251</v>
      </c>
      <c r="M18" s="462" t="s">
        <v>88</v>
      </c>
      <c r="O18" s="462">
        <v>4001</v>
      </c>
      <c r="Q18" s="462">
        <v>99999</v>
      </c>
      <c r="S18" s="462">
        <v>999999</v>
      </c>
      <c r="U18" s="462">
        <v>9999</v>
      </c>
      <c r="AA18" s="457" t="str">
        <f t="shared" si="1"/>
        <v>IFR</v>
      </c>
      <c r="AB18" s="457">
        <f t="shared" si="1"/>
        <v>11</v>
      </c>
      <c r="AC18" s="457" t="str">
        <f t="shared" si="1"/>
        <v>BAR01</v>
      </c>
      <c r="AE18" s="462" t="str">
        <f>AF18&amp;AG18</f>
        <v>BAR01NON-TEACHING ADJ - SU &amp; SU II</v>
      </c>
      <c r="AF18" s="462" t="s">
        <v>579</v>
      </c>
      <c r="AG18" s="462" t="s">
        <v>690</v>
      </c>
      <c r="AH18" s="462">
        <v>80003</v>
      </c>
      <c r="AI18" s="465" t="str">
        <f t="shared" si="3"/>
        <v>1170054</v>
      </c>
      <c r="AJ18" s="462" t="str">
        <f t="shared" si="4"/>
        <v>Library</v>
      </c>
    </row>
    <row r="19" spans="1:37" x14ac:dyDescent="0.25">
      <c r="A19" s="462" t="s">
        <v>414</v>
      </c>
      <c r="B19" s="462">
        <v>11</v>
      </c>
      <c r="C19" s="462" t="s">
        <v>579</v>
      </c>
      <c r="D19" s="460" t="str">
        <f t="shared" si="0"/>
        <v>IFR60195</v>
      </c>
      <c r="E19" s="462">
        <v>60195</v>
      </c>
      <c r="F19" s="462" t="s">
        <v>19</v>
      </c>
      <c r="G19" s="462" t="s">
        <v>0</v>
      </c>
      <c r="H19" s="462">
        <v>60195</v>
      </c>
      <c r="I19" s="462" t="s">
        <v>19</v>
      </c>
      <c r="J19" s="462">
        <v>60195</v>
      </c>
      <c r="K19" s="462" t="s">
        <v>18</v>
      </c>
      <c r="L19" s="462">
        <v>100</v>
      </c>
      <c r="M19" s="462" t="s">
        <v>449</v>
      </c>
      <c r="O19" s="462">
        <v>4001</v>
      </c>
      <c r="Q19" s="462">
        <v>99999</v>
      </c>
      <c r="S19" s="462">
        <v>999999</v>
      </c>
      <c r="U19" s="462">
        <v>9999</v>
      </c>
      <c r="AA19" s="457" t="str">
        <f t="shared" si="1"/>
        <v>IFR</v>
      </c>
      <c r="AB19" s="457">
        <f t="shared" si="1"/>
        <v>11</v>
      </c>
      <c r="AC19" s="457" t="str">
        <f t="shared" si="1"/>
        <v>BAR01</v>
      </c>
      <c r="AE19" s="462" t="str">
        <f>AF19&amp;AG19</f>
        <v>BAR02PSR</v>
      </c>
      <c r="AF19" s="462" t="s">
        <v>691</v>
      </c>
      <c r="AG19" s="462" t="s">
        <v>582</v>
      </c>
      <c r="AH19" s="462">
        <v>80001</v>
      </c>
      <c r="AI19" s="465" t="str">
        <f t="shared" si="3"/>
        <v>1160195</v>
      </c>
      <c r="AJ19" s="462" t="str">
        <f t="shared" si="4"/>
        <v>Institute, Newman RE</v>
      </c>
    </row>
    <row r="20" spans="1:37" x14ac:dyDescent="0.25">
      <c r="A20" s="462" t="s">
        <v>414</v>
      </c>
      <c r="B20" s="462">
        <v>11</v>
      </c>
      <c r="C20" s="462" t="s">
        <v>579</v>
      </c>
      <c r="D20" s="460" t="str">
        <f t="shared" si="0"/>
        <v>IFR10221</v>
      </c>
      <c r="E20" s="461">
        <v>10221</v>
      </c>
      <c r="F20" s="211" t="s">
        <v>46</v>
      </c>
      <c r="G20" s="209" t="s">
        <v>35</v>
      </c>
      <c r="H20" s="461">
        <v>10221</v>
      </c>
      <c r="I20" s="211" t="s">
        <v>46</v>
      </c>
      <c r="J20" s="212">
        <v>10221</v>
      </c>
      <c r="K20" s="213" t="s">
        <v>46</v>
      </c>
      <c r="L20" s="211">
        <v>100</v>
      </c>
      <c r="M20" s="213" t="s">
        <v>449</v>
      </c>
      <c r="N20" s="213"/>
      <c r="O20" s="212">
        <v>3012</v>
      </c>
      <c r="P20" s="211"/>
      <c r="Q20" s="212">
        <v>99999</v>
      </c>
      <c r="R20" s="212"/>
      <c r="S20" s="212">
        <v>999999</v>
      </c>
      <c r="T20" s="212"/>
      <c r="U20" s="212">
        <v>9999</v>
      </c>
      <c r="AA20" s="457" t="str">
        <f t="shared" si="1"/>
        <v>IFR</v>
      </c>
      <c r="AB20" s="457">
        <f t="shared" si="1"/>
        <v>11</v>
      </c>
      <c r="AC20" s="457" t="str">
        <f t="shared" si="1"/>
        <v>BAR01</v>
      </c>
      <c r="AE20" s="462" t="str">
        <f t="shared" ref="AE20:AE21" si="5">AF20&amp;AG20</f>
        <v>BAR02OTPS</v>
      </c>
      <c r="AF20" s="462" t="s">
        <v>691</v>
      </c>
      <c r="AG20" s="462" t="s">
        <v>230</v>
      </c>
      <c r="AH20" s="462">
        <v>80050</v>
      </c>
      <c r="AI20" s="465" t="str">
        <f t="shared" si="3"/>
        <v>1110221</v>
      </c>
      <c r="AJ20" s="462" t="str">
        <f t="shared" si="4"/>
        <v>Philosophy</v>
      </c>
    </row>
    <row r="21" spans="1:37" s="463" customFormat="1" ht="15" customHeight="1" x14ac:dyDescent="0.25">
      <c r="A21" s="462" t="s">
        <v>414</v>
      </c>
      <c r="B21" s="462">
        <v>11</v>
      </c>
      <c r="C21" s="462" t="s">
        <v>579</v>
      </c>
      <c r="D21" s="460" t="str">
        <f t="shared" si="0"/>
        <v>IFR10148</v>
      </c>
      <c r="E21" s="461">
        <v>10148</v>
      </c>
      <c r="F21" s="211" t="s">
        <v>53</v>
      </c>
      <c r="G21" s="209" t="s">
        <v>35</v>
      </c>
      <c r="H21" s="461">
        <v>10148</v>
      </c>
      <c r="I21" s="211" t="s">
        <v>53</v>
      </c>
      <c r="J21" s="212">
        <v>10148</v>
      </c>
      <c r="K21" s="213" t="s">
        <v>52</v>
      </c>
      <c r="L21" s="211">
        <v>100</v>
      </c>
      <c r="M21" s="213" t="s">
        <v>449</v>
      </c>
      <c r="N21" s="213"/>
      <c r="O21" s="212">
        <v>3012</v>
      </c>
      <c r="P21" s="211"/>
      <c r="Q21" s="212">
        <v>99999</v>
      </c>
      <c r="R21" s="212"/>
      <c r="S21" s="212">
        <v>999999</v>
      </c>
      <c r="T21" s="212"/>
      <c r="U21" s="212">
        <v>9999</v>
      </c>
      <c r="V21" s="462"/>
      <c r="W21" s="462"/>
      <c r="X21" s="462"/>
      <c r="Y21" s="462"/>
      <c r="Z21" s="470"/>
      <c r="AA21" s="457" t="str">
        <f t="shared" si="1"/>
        <v>IFR</v>
      </c>
      <c r="AB21" s="457">
        <f t="shared" si="1"/>
        <v>11</v>
      </c>
      <c r="AC21" s="457" t="str">
        <f t="shared" si="1"/>
        <v>BAR01</v>
      </c>
      <c r="AD21" s="470"/>
      <c r="AE21" s="463" t="str">
        <f t="shared" si="5"/>
        <v>BAR02Admin O/H</v>
      </c>
      <c r="AF21" s="469" t="s">
        <v>691</v>
      </c>
      <c r="AG21" s="469" t="s">
        <v>586</v>
      </c>
      <c r="AH21" s="469">
        <v>80050</v>
      </c>
      <c r="AI21" s="465" t="str">
        <f t="shared" si="3"/>
        <v>1110148</v>
      </c>
      <c r="AJ21" s="469" t="str">
        <f t="shared" si="4"/>
        <v>History &amp; Contemporary Civil</v>
      </c>
      <c r="AK21" s="469"/>
    </row>
    <row r="22" spans="1:37" s="463" customFormat="1" ht="15" customHeight="1" x14ac:dyDescent="0.25">
      <c r="A22" s="469" t="s">
        <v>414</v>
      </c>
      <c r="B22" s="469">
        <v>11</v>
      </c>
      <c r="C22" s="469" t="s">
        <v>579</v>
      </c>
      <c r="D22" s="460" t="str">
        <f t="shared" si="0"/>
        <v>IFRNA</v>
      </c>
      <c r="E22" s="469" t="s">
        <v>547</v>
      </c>
      <c r="F22" s="469" t="s">
        <v>547</v>
      </c>
      <c r="G22" s="469" t="s">
        <v>547</v>
      </c>
      <c r="H22" s="469" t="s">
        <v>547</v>
      </c>
      <c r="I22" s="469" t="s">
        <v>547</v>
      </c>
      <c r="J22" s="469" t="s">
        <v>547</v>
      </c>
      <c r="K22" s="469" t="s">
        <v>547</v>
      </c>
      <c r="L22" s="469" t="s">
        <v>547</v>
      </c>
      <c r="M22" s="469" t="s">
        <v>547</v>
      </c>
      <c r="N22" s="469" t="s">
        <v>478</v>
      </c>
      <c r="O22" s="469" t="s">
        <v>591</v>
      </c>
      <c r="P22" s="469" t="s">
        <v>547</v>
      </c>
      <c r="Q22" s="469" t="s">
        <v>547</v>
      </c>
      <c r="R22" s="469" t="s">
        <v>547</v>
      </c>
      <c r="S22" s="469" t="s">
        <v>547</v>
      </c>
      <c r="T22" s="469" t="s">
        <v>547</v>
      </c>
      <c r="U22" s="469" t="s">
        <v>547</v>
      </c>
      <c r="V22" s="469"/>
      <c r="W22" s="469"/>
      <c r="X22" s="469"/>
      <c r="Y22" s="469"/>
      <c r="Z22" s="470"/>
      <c r="AA22" s="457" t="str">
        <f t="shared" si="1"/>
        <v>IFR</v>
      </c>
      <c r="AB22" s="457">
        <f t="shared" si="1"/>
        <v>11</v>
      </c>
      <c r="AC22" s="457" t="str">
        <f t="shared" si="1"/>
        <v>BAR01</v>
      </c>
      <c r="AD22" s="470"/>
      <c r="AE22" s="463" t="str">
        <f>AF22&amp;AG22</f>
        <v>BAR03PSR</v>
      </c>
      <c r="AF22" s="469" t="s">
        <v>692</v>
      </c>
      <c r="AG22" s="469" t="s">
        <v>582</v>
      </c>
      <c r="AH22" s="469">
        <v>80001</v>
      </c>
      <c r="AI22" s="465" t="str">
        <f t="shared" si="3"/>
        <v>11NA</v>
      </c>
      <c r="AJ22" s="469" t="str">
        <f t="shared" si="4"/>
        <v>NA</v>
      </c>
      <c r="AK22" s="469"/>
    </row>
    <row r="23" spans="1:37" s="463" customFormat="1" ht="15" customHeight="1" x14ac:dyDescent="0.25">
      <c r="A23" s="469" t="s">
        <v>414</v>
      </c>
      <c r="B23" s="469">
        <v>11</v>
      </c>
      <c r="C23" s="469" t="s">
        <v>579</v>
      </c>
      <c r="D23" s="460" t="str">
        <f t="shared" si="0"/>
        <v>IFRNA</v>
      </c>
      <c r="E23" s="469" t="s">
        <v>547</v>
      </c>
      <c r="F23" s="469" t="s">
        <v>547</v>
      </c>
      <c r="G23" s="469" t="s">
        <v>547</v>
      </c>
      <c r="H23" s="469" t="s">
        <v>547</v>
      </c>
      <c r="I23" s="469" t="s">
        <v>547</v>
      </c>
      <c r="J23" s="469" t="s">
        <v>547</v>
      </c>
      <c r="K23" s="469" t="s">
        <v>547</v>
      </c>
      <c r="L23" s="469" t="s">
        <v>547</v>
      </c>
      <c r="M23" s="469" t="s">
        <v>547</v>
      </c>
      <c r="N23" s="469" t="s">
        <v>479</v>
      </c>
      <c r="O23" s="469" t="s">
        <v>592</v>
      </c>
      <c r="P23" s="469" t="s">
        <v>547</v>
      </c>
      <c r="Q23" s="469" t="s">
        <v>547</v>
      </c>
      <c r="R23" s="469" t="s">
        <v>547</v>
      </c>
      <c r="S23" s="469" t="s">
        <v>547</v>
      </c>
      <c r="T23" s="469" t="s">
        <v>547</v>
      </c>
      <c r="U23" s="469" t="s">
        <v>547</v>
      </c>
      <c r="V23" s="469"/>
      <c r="W23" s="469"/>
      <c r="X23" s="469"/>
      <c r="Y23" s="469"/>
      <c r="Z23" s="470"/>
      <c r="AA23" s="457" t="str">
        <f t="shared" si="1"/>
        <v>IFR</v>
      </c>
      <c r="AB23" s="457">
        <f t="shared" si="1"/>
        <v>11</v>
      </c>
      <c r="AC23" s="457" t="str">
        <f t="shared" si="1"/>
        <v>BAR01</v>
      </c>
      <c r="AD23" s="470"/>
      <c r="AE23" s="469" t="str">
        <f t="shared" ref="AE23:AE26" si="6">AF23&amp;AG23</f>
        <v>BAR03OTPS</v>
      </c>
      <c r="AF23" s="469" t="s">
        <v>692</v>
      </c>
      <c r="AG23" s="469" t="s">
        <v>230</v>
      </c>
      <c r="AH23" s="469">
        <v>80050</v>
      </c>
      <c r="AI23" s="465" t="str">
        <f t="shared" si="3"/>
        <v>11NA</v>
      </c>
      <c r="AJ23" s="469" t="str">
        <f t="shared" si="4"/>
        <v>NA</v>
      </c>
      <c r="AK23" s="469"/>
    </row>
    <row r="24" spans="1:37" s="463" customFormat="1" ht="15" customHeight="1" x14ac:dyDescent="0.25">
      <c r="A24" s="469" t="s">
        <v>414</v>
      </c>
      <c r="B24" s="469">
        <v>11</v>
      </c>
      <c r="C24" s="469" t="s">
        <v>579</v>
      </c>
      <c r="D24" s="460" t="str">
        <f t="shared" si="0"/>
        <v>IFRNA</v>
      </c>
      <c r="E24" s="469" t="s">
        <v>547</v>
      </c>
      <c r="F24" s="469" t="s">
        <v>547</v>
      </c>
      <c r="G24" s="469" t="s">
        <v>547</v>
      </c>
      <c r="H24" s="469" t="s">
        <v>547</v>
      </c>
      <c r="I24" s="469" t="s">
        <v>547</v>
      </c>
      <c r="J24" s="469" t="s">
        <v>547</v>
      </c>
      <c r="K24" s="469" t="s">
        <v>547</v>
      </c>
      <c r="L24" s="469" t="s">
        <v>547</v>
      </c>
      <c r="M24" s="469" t="s">
        <v>547</v>
      </c>
      <c r="N24" s="469" t="s">
        <v>480</v>
      </c>
      <c r="O24" s="469" t="s">
        <v>593</v>
      </c>
      <c r="P24" s="469" t="s">
        <v>547</v>
      </c>
      <c r="Q24" s="469" t="s">
        <v>547</v>
      </c>
      <c r="R24" s="469" t="s">
        <v>547</v>
      </c>
      <c r="S24" s="469" t="s">
        <v>547</v>
      </c>
      <c r="T24" s="469" t="s">
        <v>547</v>
      </c>
      <c r="U24" s="469" t="s">
        <v>547</v>
      </c>
      <c r="V24" s="469"/>
      <c r="W24" s="469"/>
      <c r="X24" s="469"/>
      <c r="Y24" s="469"/>
      <c r="Z24" s="470"/>
      <c r="AA24" s="457" t="str">
        <f t="shared" si="1"/>
        <v>IFR</v>
      </c>
      <c r="AB24" s="457">
        <f t="shared" si="1"/>
        <v>11</v>
      </c>
      <c r="AC24" s="457" t="str">
        <f t="shared" si="1"/>
        <v>BAR01</v>
      </c>
      <c r="AD24" s="470"/>
      <c r="AE24" s="469" t="str">
        <f t="shared" si="6"/>
        <v>BAR03Admin O/H</v>
      </c>
      <c r="AF24" s="469" t="s">
        <v>692</v>
      </c>
      <c r="AG24" s="469" t="s">
        <v>586</v>
      </c>
      <c r="AH24" s="469">
        <v>80050</v>
      </c>
      <c r="AI24" s="465" t="str">
        <f t="shared" si="3"/>
        <v>11NA</v>
      </c>
      <c r="AJ24" s="469" t="str">
        <f t="shared" si="4"/>
        <v>NA</v>
      </c>
      <c r="AK24" s="469"/>
    </row>
    <row r="25" spans="1:37" s="463" customFormat="1" ht="15" customHeight="1" x14ac:dyDescent="0.25">
      <c r="A25" s="469" t="s">
        <v>414</v>
      </c>
      <c r="B25" s="469">
        <v>11</v>
      </c>
      <c r="C25" s="469" t="s">
        <v>579</v>
      </c>
      <c r="D25" s="460" t="str">
        <f t="shared" si="0"/>
        <v>IFRNA</v>
      </c>
      <c r="E25" s="469" t="s">
        <v>547</v>
      </c>
      <c r="F25" s="469" t="s">
        <v>547</v>
      </c>
      <c r="G25" s="469" t="s">
        <v>547</v>
      </c>
      <c r="H25" s="469" t="s">
        <v>547</v>
      </c>
      <c r="I25" s="469" t="s">
        <v>547</v>
      </c>
      <c r="J25" s="469" t="s">
        <v>547</v>
      </c>
      <c r="K25" s="469" t="s">
        <v>547</v>
      </c>
      <c r="L25" s="469" t="s">
        <v>547</v>
      </c>
      <c r="M25" s="469" t="s">
        <v>547</v>
      </c>
      <c r="N25" s="469" t="s">
        <v>481</v>
      </c>
      <c r="O25" s="469" t="s">
        <v>594</v>
      </c>
      <c r="P25" s="469" t="s">
        <v>547</v>
      </c>
      <c r="Q25" s="469" t="s">
        <v>547</v>
      </c>
      <c r="R25" s="469" t="s">
        <v>547</v>
      </c>
      <c r="S25" s="469" t="s">
        <v>547</v>
      </c>
      <c r="T25" s="469" t="s">
        <v>547</v>
      </c>
      <c r="U25" s="469" t="s">
        <v>547</v>
      </c>
      <c r="V25" s="469"/>
      <c r="W25" s="469"/>
      <c r="X25" s="469"/>
      <c r="Y25" s="469"/>
      <c r="Z25" s="470"/>
      <c r="AA25" s="457" t="str">
        <f t="shared" si="1"/>
        <v>IFR</v>
      </c>
      <c r="AB25" s="457">
        <f t="shared" si="1"/>
        <v>11</v>
      </c>
      <c r="AC25" s="457" t="str">
        <f t="shared" si="1"/>
        <v>BAR01</v>
      </c>
      <c r="AD25" s="470"/>
      <c r="AE25" s="469" t="str">
        <f t="shared" si="6"/>
        <v>BAR01ADJ - FA</v>
      </c>
      <c r="AF25" s="469" t="s">
        <v>579</v>
      </c>
      <c r="AG25" s="469" t="s">
        <v>693</v>
      </c>
      <c r="AH25" s="469">
        <v>80029</v>
      </c>
      <c r="AI25" s="465" t="str">
        <f t="shared" si="3"/>
        <v>11NA</v>
      </c>
      <c r="AJ25" s="469" t="str">
        <f t="shared" si="4"/>
        <v>NA</v>
      </c>
      <c r="AK25" s="469"/>
    </row>
    <row r="26" spans="1:37" s="463" customFormat="1" ht="15" customHeight="1" x14ac:dyDescent="0.25">
      <c r="A26" s="469" t="s">
        <v>414</v>
      </c>
      <c r="B26" s="469">
        <v>11</v>
      </c>
      <c r="C26" s="469" t="s">
        <v>579</v>
      </c>
      <c r="D26" s="460" t="str">
        <f t="shared" si="0"/>
        <v>IFRNA</v>
      </c>
      <c r="E26" s="469" t="s">
        <v>547</v>
      </c>
      <c r="F26" s="469" t="s">
        <v>547</v>
      </c>
      <c r="G26" s="469" t="s">
        <v>547</v>
      </c>
      <c r="H26" s="469" t="s">
        <v>547</v>
      </c>
      <c r="I26" s="469" t="s">
        <v>547</v>
      </c>
      <c r="J26" s="469" t="s">
        <v>547</v>
      </c>
      <c r="K26" s="469" t="s">
        <v>547</v>
      </c>
      <c r="L26" s="469" t="s">
        <v>547</v>
      </c>
      <c r="M26" s="469" t="s">
        <v>547</v>
      </c>
      <c r="N26" s="469" t="s">
        <v>595</v>
      </c>
      <c r="O26" s="469" t="s">
        <v>596</v>
      </c>
      <c r="P26" s="469" t="s">
        <v>547</v>
      </c>
      <c r="Q26" s="469" t="s">
        <v>547</v>
      </c>
      <c r="R26" s="469" t="s">
        <v>547</v>
      </c>
      <c r="S26" s="469" t="s">
        <v>547</v>
      </c>
      <c r="T26" s="469" t="s">
        <v>547</v>
      </c>
      <c r="U26" s="469" t="s">
        <v>547</v>
      </c>
      <c r="V26" s="469"/>
      <c r="W26" s="469"/>
      <c r="X26" s="469"/>
      <c r="Y26" s="469"/>
      <c r="Z26" s="457"/>
      <c r="AA26" s="457" t="str">
        <f t="shared" si="1"/>
        <v>IFR</v>
      </c>
      <c r="AB26" s="457">
        <f t="shared" si="1"/>
        <v>11</v>
      </c>
      <c r="AC26" s="457" t="str">
        <f t="shared" si="1"/>
        <v>BAR01</v>
      </c>
      <c r="AD26" s="457"/>
      <c r="AE26" s="463" t="str">
        <f t="shared" si="6"/>
        <v>BAR01NON-TEACHING ADJ - FA</v>
      </c>
      <c r="AF26" s="463" t="s">
        <v>579</v>
      </c>
      <c r="AG26" s="463" t="s">
        <v>694</v>
      </c>
      <c r="AH26" s="463">
        <v>80003</v>
      </c>
      <c r="AI26" s="465" t="str">
        <f t="shared" si="3"/>
        <v>11NA</v>
      </c>
      <c r="AJ26" s="463" t="str">
        <f t="shared" si="4"/>
        <v>NA</v>
      </c>
    </row>
    <row r="27" spans="1:37" s="463" customFormat="1" ht="15" customHeight="1" x14ac:dyDescent="0.25">
      <c r="A27" s="209" t="s">
        <v>416</v>
      </c>
      <c r="B27" s="209">
        <v>10</v>
      </c>
      <c r="C27" s="209" t="s">
        <v>579</v>
      </c>
      <c r="D27" s="460" t="str">
        <f t="shared" si="0"/>
        <v>Tax Levy10377</v>
      </c>
      <c r="E27" s="461">
        <v>10377</v>
      </c>
      <c r="F27" s="211" t="s">
        <v>242</v>
      </c>
      <c r="G27" s="209" t="s">
        <v>182</v>
      </c>
      <c r="H27" s="461">
        <v>10377</v>
      </c>
      <c r="I27" s="211" t="s">
        <v>242</v>
      </c>
      <c r="J27" s="212">
        <v>10377</v>
      </c>
      <c r="K27" s="213" t="s">
        <v>241</v>
      </c>
      <c r="L27" s="211">
        <v>100</v>
      </c>
      <c r="M27" s="213" t="s">
        <v>449</v>
      </c>
      <c r="N27" s="213"/>
      <c r="O27" s="212">
        <v>9999</v>
      </c>
      <c r="P27" s="211"/>
      <c r="Q27" s="212">
        <v>99999</v>
      </c>
      <c r="R27" s="212"/>
      <c r="S27" s="212">
        <v>999999</v>
      </c>
      <c r="T27" s="212"/>
      <c r="U27" s="212">
        <v>9999</v>
      </c>
      <c r="Z27" s="457"/>
      <c r="AA27" s="457" t="str">
        <f t="shared" si="1"/>
        <v>Tax Levy</v>
      </c>
      <c r="AB27" s="457">
        <f t="shared" si="1"/>
        <v>10</v>
      </c>
      <c r="AC27" s="457" t="str">
        <f t="shared" si="1"/>
        <v>BAR01</v>
      </c>
      <c r="AD27" s="457"/>
      <c r="AI27" s="465" t="str">
        <f t="shared" si="3"/>
        <v>1010377</v>
      </c>
      <c r="AJ27" s="463" t="str">
        <f t="shared" si="4"/>
        <v>Dean For Academic Affairs</v>
      </c>
    </row>
    <row r="28" spans="1:37" s="463" customFormat="1" ht="15" customHeight="1" x14ac:dyDescent="0.25">
      <c r="A28" s="209" t="s">
        <v>416</v>
      </c>
      <c r="B28" s="209">
        <v>10</v>
      </c>
      <c r="C28" s="209" t="s">
        <v>579</v>
      </c>
      <c r="D28" s="460" t="str">
        <f t="shared" si="0"/>
        <v>Tax Levy60024</v>
      </c>
      <c r="E28" s="461">
        <v>60024</v>
      </c>
      <c r="F28" s="211" t="s">
        <v>235</v>
      </c>
      <c r="G28" s="209" t="s">
        <v>182</v>
      </c>
      <c r="H28" s="461">
        <v>60024</v>
      </c>
      <c r="I28" s="211" t="s">
        <v>235</v>
      </c>
      <c r="J28" s="212">
        <v>60024</v>
      </c>
      <c r="K28" s="213" t="s">
        <v>234</v>
      </c>
      <c r="L28" s="211">
        <v>350</v>
      </c>
      <c r="M28" s="213" t="s">
        <v>450</v>
      </c>
      <c r="N28" s="213"/>
      <c r="O28" s="212">
        <v>9999</v>
      </c>
      <c r="P28" s="211"/>
      <c r="Q28" s="212">
        <v>99999</v>
      </c>
      <c r="R28" s="212"/>
      <c r="S28" s="212">
        <v>999999</v>
      </c>
      <c r="T28" s="212"/>
      <c r="U28" s="212">
        <v>9999</v>
      </c>
      <c r="Z28" s="457"/>
      <c r="AA28" s="457" t="str">
        <f t="shared" si="1"/>
        <v>Tax Levy</v>
      </c>
      <c r="AB28" s="457">
        <f t="shared" si="1"/>
        <v>10</v>
      </c>
      <c r="AC28" s="457" t="str">
        <f t="shared" si="1"/>
        <v>BAR01</v>
      </c>
      <c r="AD28" s="457"/>
      <c r="AI28" s="465" t="str">
        <f t="shared" si="3"/>
        <v>1060024</v>
      </c>
      <c r="AJ28" s="463" t="str">
        <f t="shared" si="4"/>
        <v>Center, Computer Visually Imp</v>
      </c>
    </row>
    <row r="29" spans="1:37" s="463" customFormat="1" ht="15" customHeight="1" x14ac:dyDescent="0.25">
      <c r="A29" s="209" t="s">
        <v>416</v>
      </c>
      <c r="B29" s="209">
        <v>10</v>
      </c>
      <c r="C29" s="209" t="s">
        <v>579</v>
      </c>
      <c r="D29" s="460" t="str">
        <f t="shared" si="0"/>
        <v>Tax Levy60083</v>
      </c>
      <c r="E29" s="461">
        <v>60083</v>
      </c>
      <c r="F29" s="211" t="s">
        <v>226</v>
      </c>
      <c r="G29" s="209" t="s">
        <v>182</v>
      </c>
      <c r="H29" s="461">
        <v>60083</v>
      </c>
      <c r="I29" s="211" t="s">
        <v>226</v>
      </c>
      <c r="J29" s="212">
        <v>60083</v>
      </c>
      <c r="K29" s="213" t="s">
        <v>225</v>
      </c>
      <c r="L29" s="211">
        <v>100</v>
      </c>
      <c r="M29" s="213" t="s">
        <v>449</v>
      </c>
      <c r="N29" s="213"/>
      <c r="O29" s="212">
        <v>9999</v>
      </c>
      <c r="P29" s="211"/>
      <c r="Q29" s="212">
        <v>99999</v>
      </c>
      <c r="R29" s="212"/>
      <c r="S29" s="212">
        <v>999999</v>
      </c>
      <c r="T29" s="212"/>
      <c r="U29" s="212">
        <v>9999</v>
      </c>
      <c r="Z29" s="457"/>
      <c r="AA29" s="457" t="str">
        <f t="shared" si="1"/>
        <v>Tax Levy</v>
      </c>
      <c r="AB29" s="457">
        <f t="shared" si="1"/>
        <v>10</v>
      </c>
      <c r="AC29" s="457" t="str">
        <f t="shared" si="1"/>
        <v>BAR01</v>
      </c>
      <c r="AD29" s="457"/>
      <c r="AI29" s="465" t="str">
        <f t="shared" si="3"/>
        <v>1060083</v>
      </c>
      <c r="AJ29" s="463" t="str">
        <f t="shared" si="4"/>
        <v>Center, Writing</v>
      </c>
    </row>
    <row r="30" spans="1:37" s="463" customFormat="1" ht="15" customHeight="1" x14ac:dyDescent="0.25">
      <c r="A30" s="209" t="s">
        <v>416</v>
      </c>
      <c r="B30" s="209">
        <v>10</v>
      </c>
      <c r="C30" s="209" t="s">
        <v>579</v>
      </c>
      <c r="D30" s="460" t="str">
        <f t="shared" si="0"/>
        <v>Tax Levy60196</v>
      </c>
      <c r="E30" s="461">
        <v>60196</v>
      </c>
      <c r="F30" s="211" t="s">
        <v>217</v>
      </c>
      <c r="G30" s="209" t="s">
        <v>182</v>
      </c>
      <c r="H30" s="461">
        <v>60196</v>
      </c>
      <c r="I30" s="211" t="s">
        <v>217</v>
      </c>
      <c r="J30" s="212">
        <v>60196</v>
      </c>
      <c r="K30" s="213" t="s">
        <v>216</v>
      </c>
      <c r="L30" s="211">
        <v>100</v>
      </c>
      <c r="M30" s="213" t="s">
        <v>449</v>
      </c>
      <c r="N30" s="213"/>
      <c r="O30" s="212">
        <v>9999</v>
      </c>
      <c r="P30" s="211"/>
      <c r="Q30" s="212">
        <v>99999</v>
      </c>
      <c r="R30" s="212"/>
      <c r="S30" s="212">
        <v>999999</v>
      </c>
      <c r="T30" s="212"/>
      <c r="U30" s="212">
        <v>9999</v>
      </c>
      <c r="Z30" s="457"/>
      <c r="AA30" s="457" t="str">
        <f t="shared" si="1"/>
        <v>Tax Levy</v>
      </c>
      <c r="AB30" s="457">
        <f t="shared" si="1"/>
        <v>10</v>
      </c>
      <c r="AC30" s="457" t="str">
        <f t="shared" si="1"/>
        <v>BAR01</v>
      </c>
      <c r="AD30" s="457"/>
      <c r="AI30" s="465" t="str">
        <f t="shared" si="3"/>
        <v>1060196</v>
      </c>
      <c r="AJ30" s="463" t="str">
        <f t="shared" si="4"/>
        <v>Institute, Schwartz Commun</v>
      </c>
    </row>
    <row r="31" spans="1:37" s="463" customFormat="1" ht="15" customHeight="1" x14ac:dyDescent="0.25">
      <c r="A31" s="209" t="s">
        <v>416</v>
      </c>
      <c r="B31" s="209">
        <v>10</v>
      </c>
      <c r="C31" s="209" t="s">
        <v>579</v>
      </c>
      <c r="D31" s="460" t="str">
        <f t="shared" si="0"/>
        <v>Tax Levy65017</v>
      </c>
      <c r="E31" s="461">
        <v>65017</v>
      </c>
      <c r="F31" s="211" t="s">
        <v>213</v>
      </c>
      <c r="G31" s="209" t="s">
        <v>182</v>
      </c>
      <c r="H31" s="461">
        <v>65017</v>
      </c>
      <c r="I31" s="211" t="s">
        <v>213</v>
      </c>
      <c r="J31" s="212">
        <v>65017</v>
      </c>
      <c r="K31" s="213" t="s">
        <v>213</v>
      </c>
      <c r="L31" s="211">
        <v>100</v>
      </c>
      <c r="M31" s="213" t="s">
        <v>449</v>
      </c>
      <c r="N31" s="213"/>
      <c r="O31" s="212">
        <v>9999</v>
      </c>
      <c r="P31" s="211"/>
      <c r="Q31" s="212">
        <v>99999</v>
      </c>
      <c r="R31" s="212"/>
      <c r="S31" s="212">
        <v>999999</v>
      </c>
      <c r="T31" s="212"/>
      <c r="U31" s="212">
        <v>9999</v>
      </c>
      <c r="Z31" s="457"/>
      <c r="AA31" s="457" t="str">
        <f t="shared" si="1"/>
        <v>Tax Levy</v>
      </c>
      <c r="AB31" s="457">
        <f t="shared" si="1"/>
        <v>10</v>
      </c>
      <c r="AC31" s="457" t="str">
        <f t="shared" si="1"/>
        <v>BAR01</v>
      </c>
      <c r="AD31" s="457"/>
      <c r="AI31" s="465" t="str">
        <f t="shared" si="3"/>
        <v>1065017</v>
      </c>
      <c r="AJ31" s="463" t="str">
        <f t="shared" si="4"/>
        <v>College Now Program</v>
      </c>
    </row>
    <row r="32" spans="1:37" s="463" customFormat="1" ht="15" customHeight="1" x14ac:dyDescent="0.25">
      <c r="A32" s="209" t="s">
        <v>416</v>
      </c>
      <c r="B32" s="209">
        <v>10</v>
      </c>
      <c r="C32" s="209" t="s">
        <v>579</v>
      </c>
      <c r="D32" s="460" t="str">
        <f t="shared" si="0"/>
        <v>Tax Levy65054</v>
      </c>
      <c r="E32" s="461">
        <v>65054</v>
      </c>
      <c r="F32" s="211" t="s">
        <v>211</v>
      </c>
      <c r="G32" s="209" t="s">
        <v>182</v>
      </c>
      <c r="H32" s="461">
        <v>65054</v>
      </c>
      <c r="I32" s="211" t="s">
        <v>211</v>
      </c>
      <c r="J32" s="212">
        <v>65054</v>
      </c>
      <c r="K32" s="213" t="s">
        <v>210</v>
      </c>
      <c r="L32" s="211">
        <v>100</v>
      </c>
      <c r="M32" s="213" t="s">
        <v>449</v>
      </c>
      <c r="N32" s="213"/>
      <c r="O32" s="212">
        <v>9999</v>
      </c>
      <c r="P32" s="211"/>
      <c r="Q32" s="212">
        <v>99999</v>
      </c>
      <c r="R32" s="212"/>
      <c r="S32" s="212">
        <v>999999</v>
      </c>
      <c r="T32" s="212"/>
      <c r="U32" s="212">
        <v>9999</v>
      </c>
      <c r="Z32" s="457"/>
      <c r="AA32" s="457" t="str">
        <f t="shared" si="1"/>
        <v>Tax Levy</v>
      </c>
      <c r="AB32" s="457">
        <f t="shared" si="1"/>
        <v>10</v>
      </c>
      <c r="AC32" s="457" t="str">
        <f t="shared" si="1"/>
        <v>BAR01</v>
      </c>
      <c r="AD32" s="457"/>
      <c r="AI32" s="465" t="str">
        <f t="shared" si="3"/>
        <v>1065054</v>
      </c>
      <c r="AJ32" s="463" t="str">
        <f t="shared" si="4"/>
        <v>Honors/Experimental</v>
      </c>
    </row>
    <row r="33" spans="1:36" s="463" customFormat="1" ht="15" customHeight="1" x14ac:dyDescent="0.25">
      <c r="A33" s="209" t="s">
        <v>416</v>
      </c>
      <c r="B33" s="209">
        <v>10</v>
      </c>
      <c r="C33" s="209" t="s">
        <v>579</v>
      </c>
      <c r="D33" s="460" t="str">
        <f t="shared" si="0"/>
        <v>Tax Levy70001</v>
      </c>
      <c r="E33" s="461">
        <v>70001</v>
      </c>
      <c r="F33" s="211" t="s">
        <v>433</v>
      </c>
      <c r="G33" s="209" t="s">
        <v>182</v>
      </c>
      <c r="H33" s="461">
        <v>70001</v>
      </c>
      <c r="I33" s="211" t="s">
        <v>433</v>
      </c>
      <c r="J33" s="212">
        <v>70001</v>
      </c>
      <c r="K33" s="213" t="s">
        <v>207</v>
      </c>
      <c r="L33" s="211">
        <v>100</v>
      </c>
      <c r="M33" s="213" t="s">
        <v>449</v>
      </c>
      <c r="N33" s="213"/>
      <c r="O33" s="212">
        <v>9999</v>
      </c>
      <c r="P33" s="211"/>
      <c r="Q33" s="212">
        <v>99999</v>
      </c>
      <c r="R33" s="212"/>
      <c r="S33" s="212">
        <v>999999</v>
      </c>
      <c r="T33" s="212"/>
      <c r="U33" s="212">
        <v>9999</v>
      </c>
      <c r="Z33" s="457"/>
      <c r="AA33" s="457" t="str">
        <f t="shared" si="1"/>
        <v>Tax Levy</v>
      </c>
      <c r="AB33" s="457">
        <f t="shared" si="1"/>
        <v>10</v>
      </c>
      <c r="AC33" s="457" t="str">
        <f t="shared" si="1"/>
        <v>BAR01</v>
      </c>
      <c r="AD33" s="457"/>
      <c r="AI33" s="465" t="str">
        <f t="shared" si="3"/>
        <v>1070001</v>
      </c>
      <c r="AJ33" s="463" t="str">
        <f t="shared" si="4"/>
        <v>Academic Affairs</v>
      </c>
    </row>
    <row r="34" spans="1:36" s="463" customFormat="1" ht="15" customHeight="1" x14ac:dyDescent="0.25">
      <c r="A34" s="209" t="s">
        <v>416</v>
      </c>
      <c r="B34" s="209">
        <v>10</v>
      </c>
      <c r="C34" s="209" t="s">
        <v>579</v>
      </c>
      <c r="D34" s="460" t="str">
        <f t="shared" si="0"/>
        <v>Tax Levy70062</v>
      </c>
      <c r="E34" s="461">
        <v>70062</v>
      </c>
      <c r="F34" s="211" t="s">
        <v>195</v>
      </c>
      <c r="G34" s="209" t="s">
        <v>182</v>
      </c>
      <c r="H34" s="461">
        <v>70062</v>
      </c>
      <c r="I34" s="211" t="s">
        <v>195</v>
      </c>
      <c r="J34" s="212">
        <v>70062</v>
      </c>
      <c r="K34" s="213" t="s">
        <v>192</v>
      </c>
      <c r="L34" s="211">
        <v>100</v>
      </c>
      <c r="M34" s="213" t="s">
        <v>449</v>
      </c>
      <c r="N34" s="213"/>
      <c r="O34" s="212">
        <v>9999</v>
      </c>
      <c r="P34" s="211"/>
      <c r="Q34" s="212">
        <v>99999</v>
      </c>
      <c r="R34" s="212"/>
      <c r="S34" s="212">
        <v>999999</v>
      </c>
      <c r="T34" s="212"/>
      <c r="U34" s="212">
        <v>9999</v>
      </c>
      <c r="Z34" s="457"/>
      <c r="AA34" s="457" t="str">
        <f t="shared" si="1"/>
        <v>Tax Levy</v>
      </c>
      <c r="AB34" s="457">
        <f t="shared" si="1"/>
        <v>10</v>
      </c>
      <c r="AC34" s="457" t="str">
        <f t="shared" si="1"/>
        <v>BAR01</v>
      </c>
      <c r="AD34" s="457"/>
      <c r="AI34" s="465" t="str">
        <f t="shared" si="3"/>
        <v>1070062</v>
      </c>
      <c r="AJ34" s="463" t="str">
        <f t="shared" si="4"/>
        <v>Office for Teaching &amp; Learning</v>
      </c>
    </row>
    <row r="35" spans="1:36" s="463" customFormat="1" ht="15" customHeight="1" x14ac:dyDescent="0.25">
      <c r="A35" s="209" t="s">
        <v>416</v>
      </c>
      <c r="B35" s="209">
        <v>10</v>
      </c>
      <c r="C35" s="209" t="s">
        <v>579</v>
      </c>
      <c r="D35" s="460" t="str">
        <f t="shared" si="0"/>
        <v>Tax Levy80170</v>
      </c>
      <c r="E35" s="461">
        <v>80170</v>
      </c>
      <c r="F35" s="211" t="s">
        <v>190</v>
      </c>
      <c r="G35" s="209" t="s">
        <v>182</v>
      </c>
      <c r="H35" s="461">
        <v>80170</v>
      </c>
      <c r="I35" s="211" t="s">
        <v>190</v>
      </c>
      <c r="J35" s="212">
        <v>80170</v>
      </c>
      <c r="K35" s="213" t="s">
        <v>189</v>
      </c>
      <c r="L35" s="211">
        <v>355</v>
      </c>
      <c r="M35" s="213" t="s">
        <v>451</v>
      </c>
      <c r="N35" s="213"/>
      <c r="O35" s="212">
        <v>9999</v>
      </c>
      <c r="P35" s="211"/>
      <c r="Q35" s="212">
        <v>99999</v>
      </c>
      <c r="R35" s="212"/>
      <c r="S35" s="212">
        <v>999999</v>
      </c>
      <c r="T35" s="212"/>
      <c r="U35" s="212">
        <v>9999</v>
      </c>
      <c r="Z35" s="457"/>
      <c r="AA35" s="457" t="str">
        <f t="shared" si="1"/>
        <v>Tax Levy</v>
      </c>
      <c r="AB35" s="457">
        <f t="shared" si="1"/>
        <v>10</v>
      </c>
      <c r="AC35" s="457" t="str">
        <f t="shared" si="1"/>
        <v>BAR01</v>
      </c>
      <c r="AD35" s="457"/>
      <c r="AI35" s="465" t="str">
        <f t="shared" si="3"/>
        <v>1080170</v>
      </c>
      <c r="AJ35" s="463" t="str">
        <f t="shared" si="4"/>
        <v>Grants And Research Admin</v>
      </c>
    </row>
    <row r="36" spans="1:36" s="463" customFormat="1" ht="15" customHeight="1" x14ac:dyDescent="0.25">
      <c r="A36" s="209" t="s">
        <v>416</v>
      </c>
      <c r="B36" s="209">
        <v>10</v>
      </c>
      <c r="C36" s="209" t="s">
        <v>579</v>
      </c>
      <c r="D36" s="460" t="str">
        <f t="shared" si="0"/>
        <v>Tax Levy80188</v>
      </c>
      <c r="E36" s="461">
        <v>80188</v>
      </c>
      <c r="F36" s="211" t="s">
        <v>187</v>
      </c>
      <c r="G36" s="209" t="s">
        <v>182</v>
      </c>
      <c r="H36" s="461">
        <v>80188</v>
      </c>
      <c r="I36" s="211" t="s">
        <v>187</v>
      </c>
      <c r="J36" s="212">
        <v>80188</v>
      </c>
      <c r="K36" s="213" t="s">
        <v>186</v>
      </c>
      <c r="L36" s="211">
        <v>100</v>
      </c>
      <c r="M36" s="213" t="s">
        <v>449</v>
      </c>
      <c r="N36" s="213"/>
      <c r="O36" s="212">
        <v>9999</v>
      </c>
      <c r="P36" s="211"/>
      <c r="Q36" s="212">
        <v>99999</v>
      </c>
      <c r="R36" s="212"/>
      <c r="S36" s="212">
        <v>999999</v>
      </c>
      <c r="T36" s="212"/>
      <c r="U36" s="212">
        <v>9999</v>
      </c>
      <c r="Z36" s="457"/>
      <c r="AA36" s="457" t="str">
        <f t="shared" si="1"/>
        <v>Tax Levy</v>
      </c>
      <c r="AB36" s="457">
        <f t="shared" si="1"/>
        <v>10</v>
      </c>
      <c r="AC36" s="457" t="str">
        <f t="shared" si="1"/>
        <v>BAR01</v>
      </c>
      <c r="AD36" s="457"/>
      <c r="AI36" s="465" t="str">
        <f t="shared" si="3"/>
        <v>1080188</v>
      </c>
      <c r="AJ36" s="463" t="str">
        <f t="shared" si="4"/>
        <v>Instructional Services</v>
      </c>
    </row>
    <row r="37" spans="1:36" s="463" customFormat="1" ht="15" customHeight="1" x14ac:dyDescent="0.25">
      <c r="A37" s="209" t="s">
        <v>416</v>
      </c>
      <c r="B37" s="209">
        <v>10</v>
      </c>
      <c r="C37" s="209" t="s">
        <v>579</v>
      </c>
      <c r="D37" s="460" t="str">
        <f t="shared" si="0"/>
        <v>Tax Levy80259</v>
      </c>
      <c r="E37" s="461">
        <v>80259</v>
      </c>
      <c r="F37" s="211" t="s">
        <v>184</v>
      </c>
      <c r="G37" s="209" t="s">
        <v>182</v>
      </c>
      <c r="H37" s="461">
        <v>80259</v>
      </c>
      <c r="I37" s="211" t="s">
        <v>184</v>
      </c>
      <c r="J37" s="212">
        <v>80259</v>
      </c>
      <c r="K37" s="213" t="s">
        <v>183</v>
      </c>
      <c r="L37" s="211">
        <v>100</v>
      </c>
      <c r="M37" s="213" t="s">
        <v>451</v>
      </c>
      <c r="N37" s="213"/>
      <c r="O37" s="212">
        <v>9999</v>
      </c>
      <c r="P37" s="211"/>
      <c r="Q37" s="212">
        <v>99999</v>
      </c>
      <c r="R37" s="212"/>
      <c r="S37" s="212">
        <v>999999</v>
      </c>
      <c r="T37" s="212"/>
      <c r="U37" s="212">
        <v>9999</v>
      </c>
      <c r="Z37" s="457"/>
      <c r="AA37" s="457" t="str">
        <f t="shared" si="1"/>
        <v>Tax Levy</v>
      </c>
      <c r="AB37" s="457">
        <f t="shared" si="1"/>
        <v>10</v>
      </c>
      <c r="AC37" s="457" t="str">
        <f t="shared" si="1"/>
        <v>BAR01</v>
      </c>
      <c r="AD37" s="457"/>
      <c r="AI37" s="465" t="str">
        <f t="shared" si="3"/>
        <v>1080259</v>
      </c>
      <c r="AJ37" s="463" t="str">
        <f t="shared" si="4"/>
        <v>Provost Operations</v>
      </c>
    </row>
    <row r="38" spans="1:36" s="535" customFormat="1" ht="15" customHeight="1" x14ac:dyDescent="0.25">
      <c r="A38" s="529" t="s">
        <v>416</v>
      </c>
      <c r="B38" s="529">
        <v>10</v>
      </c>
      <c r="C38" s="529" t="s">
        <v>579</v>
      </c>
      <c r="D38" s="530" t="str">
        <f t="shared" si="0"/>
        <v>Tax Levy80522</v>
      </c>
      <c r="E38" s="531">
        <v>80522</v>
      </c>
      <c r="F38" s="532" t="s">
        <v>671</v>
      </c>
      <c r="G38" s="529" t="s">
        <v>182</v>
      </c>
      <c r="H38" s="531">
        <v>80522</v>
      </c>
      <c r="I38" s="532" t="s">
        <v>671</v>
      </c>
      <c r="J38" s="531">
        <v>80522</v>
      </c>
      <c r="K38" s="532" t="s">
        <v>679</v>
      </c>
      <c r="L38" s="532">
        <v>355</v>
      </c>
      <c r="M38" s="533"/>
      <c r="N38" s="533"/>
      <c r="O38" s="534">
        <v>9999</v>
      </c>
      <c r="P38" s="532"/>
      <c r="Q38" s="534">
        <v>99999</v>
      </c>
      <c r="R38" s="534"/>
      <c r="S38" s="534">
        <v>999999</v>
      </c>
      <c r="T38" s="534"/>
      <c r="U38" s="534">
        <v>9999</v>
      </c>
      <c r="Z38" s="536"/>
      <c r="AA38" s="536" t="str">
        <f t="shared" si="1"/>
        <v>Tax Levy</v>
      </c>
      <c r="AB38" s="536">
        <f t="shared" si="1"/>
        <v>10</v>
      </c>
      <c r="AC38" s="536" t="str">
        <f t="shared" si="1"/>
        <v>BAR01</v>
      </c>
      <c r="AD38" s="536"/>
      <c r="AI38" s="535" t="str">
        <f t="shared" si="3"/>
        <v>1080522</v>
      </c>
      <c r="AJ38" s="532" t="str">
        <f t="shared" si="4"/>
        <v>VP Strategic Planning, Assessm</v>
      </c>
    </row>
    <row r="39" spans="1:36" s="535" customFormat="1" ht="15" customHeight="1" x14ac:dyDescent="0.25">
      <c r="A39" s="529" t="s">
        <v>416</v>
      </c>
      <c r="B39" s="529">
        <v>10</v>
      </c>
      <c r="C39" s="529" t="s">
        <v>579</v>
      </c>
      <c r="D39" s="530" t="str">
        <f t="shared" si="0"/>
        <v>Tax Levy10103</v>
      </c>
      <c r="E39" s="531">
        <v>10103</v>
      </c>
      <c r="F39" s="532" t="s">
        <v>673</v>
      </c>
      <c r="G39" s="529" t="s">
        <v>182</v>
      </c>
      <c r="H39" s="531">
        <v>10103</v>
      </c>
      <c r="I39" s="532" t="s">
        <v>673</v>
      </c>
      <c r="J39" s="531">
        <v>10103</v>
      </c>
      <c r="K39" s="532" t="s">
        <v>474</v>
      </c>
      <c r="L39" s="532">
        <v>100</v>
      </c>
      <c r="M39" s="533"/>
      <c r="N39" s="533"/>
      <c r="O39" s="534">
        <v>9999</v>
      </c>
      <c r="P39" s="532"/>
      <c r="Q39" s="534">
        <v>99999</v>
      </c>
      <c r="R39" s="534"/>
      <c r="S39" s="534">
        <v>999999</v>
      </c>
      <c r="T39" s="534"/>
      <c r="U39" s="534">
        <v>9999</v>
      </c>
      <c r="Z39" s="536"/>
      <c r="AA39" s="536" t="str">
        <f t="shared" si="1"/>
        <v>Tax Levy</v>
      </c>
      <c r="AB39" s="536">
        <f t="shared" si="1"/>
        <v>10</v>
      </c>
      <c r="AC39" s="536" t="str">
        <f t="shared" si="1"/>
        <v>BAR01</v>
      </c>
      <c r="AD39" s="536"/>
      <c r="AI39" s="535" t="str">
        <f t="shared" si="3"/>
        <v>1010103</v>
      </c>
      <c r="AJ39" s="532" t="str">
        <f t="shared" si="4"/>
        <v>English &amp; Speech</v>
      </c>
    </row>
    <row r="40" spans="1:36" s="535" customFormat="1" ht="15" customHeight="1" x14ac:dyDescent="0.25">
      <c r="A40" s="529" t="s">
        <v>416</v>
      </c>
      <c r="B40" s="529">
        <v>10</v>
      </c>
      <c r="C40" s="529" t="s">
        <v>579</v>
      </c>
      <c r="D40" s="530" t="str">
        <f t="shared" si="0"/>
        <v>Tax Levy70027</v>
      </c>
      <c r="E40" s="531">
        <v>70027</v>
      </c>
      <c r="F40" s="532" t="s">
        <v>672</v>
      </c>
      <c r="G40" s="529" t="s">
        <v>182</v>
      </c>
      <c r="H40" s="531">
        <v>70027</v>
      </c>
      <c r="I40" s="532" t="s">
        <v>672</v>
      </c>
      <c r="J40" s="531">
        <v>70027</v>
      </c>
      <c r="K40" s="532" t="s">
        <v>680</v>
      </c>
      <c r="L40" s="532">
        <v>100</v>
      </c>
      <c r="M40" s="533"/>
      <c r="N40" s="533"/>
      <c r="O40" s="534">
        <v>9999</v>
      </c>
      <c r="P40" s="532"/>
      <c r="Q40" s="534">
        <v>99999</v>
      </c>
      <c r="R40" s="534"/>
      <c r="S40" s="534">
        <v>999999</v>
      </c>
      <c r="T40" s="534"/>
      <c r="U40" s="534">
        <v>9999</v>
      </c>
      <c r="Z40" s="536"/>
      <c r="AA40" s="536" t="str">
        <f t="shared" si="1"/>
        <v>Tax Levy</v>
      </c>
      <c r="AB40" s="536">
        <f t="shared" si="1"/>
        <v>10</v>
      </c>
      <c r="AC40" s="536" t="str">
        <f t="shared" si="1"/>
        <v>BAR01</v>
      </c>
      <c r="AD40" s="536"/>
      <c r="AI40" s="535" t="str">
        <f t="shared" si="3"/>
        <v>1070027</v>
      </c>
      <c r="AJ40" s="532" t="str">
        <f t="shared" si="4"/>
        <v>Curric. &amp; Teaching</v>
      </c>
    </row>
    <row r="41" spans="1:36" s="463" customFormat="1" ht="15" customHeight="1" x14ac:dyDescent="0.25">
      <c r="A41" s="209" t="s">
        <v>416</v>
      </c>
      <c r="B41" s="209">
        <v>10</v>
      </c>
      <c r="C41" s="209" t="s">
        <v>579</v>
      </c>
      <c r="D41" s="460" t="str">
        <f t="shared" si="0"/>
        <v>Tax Levy10250</v>
      </c>
      <c r="E41" s="461">
        <v>10250</v>
      </c>
      <c r="F41" s="211" t="s">
        <v>173</v>
      </c>
      <c r="G41" s="209" t="s">
        <v>222</v>
      </c>
      <c r="H41" s="461">
        <v>10250</v>
      </c>
      <c r="I41" s="211" t="s">
        <v>173</v>
      </c>
      <c r="J41" s="212">
        <v>10250</v>
      </c>
      <c r="K41" s="213" t="s">
        <v>173</v>
      </c>
      <c r="L41" s="211">
        <v>100</v>
      </c>
      <c r="M41" s="213" t="s">
        <v>449</v>
      </c>
      <c r="N41" s="213"/>
      <c r="O41" s="212">
        <v>9999</v>
      </c>
      <c r="P41" s="211"/>
      <c r="Q41" s="212">
        <v>99999</v>
      </c>
      <c r="R41" s="212"/>
      <c r="S41" s="212">
        <v>999999</v>
      </c>
      <c r="T41" s="212"/>
      <c r="U41" s="212">
        <v>9999</v>
      </c>
      <c r="Z41" s="457"/>
      <c r="AA41" s="457" t="str">
        <f t="shared" si="1"/>
        <v>Tax Levy</v>
      </c>
      <c r="AB41" s="457">
        <f t="shared" si="1"/>
        <v>10</v>
      </c>
      <c r="AC41" s="457" t="str">
        <f t="shared" si="1"/>
        <v>BAR01</v>
      </c>
      <c r="AD41" s="457"/>
      <c r="AI41" s="465" t="str">
        <f t="shared" si="3"/>
        <v>1010250</v>
      </c>
      <c r="AJ41" s="463" t="str">
        <f t="shared" si="4"/>
        <v>Public Affairs</v>
      </c>
    </row>
    <row r="42" spans="1:36" s="463" customFormat="1" ht="15" customHeight="1" x14ac:dyDescent="0.25">
      <c r="A42" s="209" t="s">
        <v>416</v>
      </c>
      <c r="B42" s="209">
        <v>10</v>
      </c>
      <c r="C42" s="209" t="s">
        <v>579</v>
      </c>
      <c r="D42" s="460" t="str">
        <f t="shared" si="0"/>
        <v>Tax Levy10405</v>
      </c>
      <c r="E42" s="461">
        <v>10405</v>
      </c>
      <c r="F42" s="211" t="s">
        <v>437</v>
      </c>
      <c r="G42" s="209" t="s">
        <v>222</v>
      </c>
      <c r="H42" s="461">
        <v>10405</v>
      </c>
      <c r="I42" s="211" t="s">
        <v>437</v>
      </c>
      <c r="J42" s="212">
        <v>10405</v>
      </c>
      <c r="K42" s="213" t="s">
        <v>597</v>
      </c>
      <c r="L42" s="211">
        <v>100</v>
      </c>
      <c r="M42" s="213" t="s">
        <v>449</v>
      </c>
      <c r="N42" s="213"/>
      <c r="O42" s="212">
        <v>9999</v>
      </c>
      <c r="P42" s="211"/>
      <c r="Q42" s="212">
        <v>99999</v>
      </c>
      <c r="R42" s="212"/>
      <c r="S42" s="212">
        <v>999999</v>
      </c>
      <c r="T42" s="212"/>
      <c r="U42" s="212">
        <v>9999</v>
      </c>
      <c r="Z42" s="457"/>
      <c r="AA42" s="457" t="str">
        <f t="shared" si="1"/>
        <v>Tax Levy</v>
      </c>
      <c r="AB42" s="457">
        <f t="shared" si="1"/>
        <v>10</v>
      </c>
      <c r="AC42" s="457" t="str">
        <f t="shared" si="1"/>
        <v>BAR01</v>
      </c>
      <c r="AD42" s="457"/>
      <c r="AI42" s="465" t="str">
        <f t="shared" si="3"/>
        <v>1010405</v>
      </c>
      <c r="AJ42" s="463" t="str">
        <f t="shared" si="4"/>
        <v>Dean School of Public Affairs</v>
      </c>
    </row>
    <row r="43" spans="1:36" s="463" customFormat="1" ht="15" customHeight="1" x14ac:dyDescent="0.25">
      <c r="A43" s="209" t="s">
        <v>416</v>
      </c>
      <c r="B43" s="209">
        <v>10</v>
      </c>
      <c r="C43" s="209" t="s">
        <v>579</v>
      </c>
      <c r="D43" s="460" t="str">
        <f t="shared" si="0"/>
        <v>Tax Levy60203</v>
      </c>
      <c r="E43" s="461">
        <v>60203</v>
      </c>
      <c r="F43" s="211" t="s">
        <v>168</v>
      </c>
      <c r="G43" s="209" t="s">
        <v>222</v>
      </c>
      <c r="H43" s="461">
        <v>60203</v>
      </c>
      <c r="I43" s="211" t="s">
        <v>168</v>
      </c>
      <c r="J43" s="212">
        <v>60203</v>
      </c>
      <c r="K43" s="213" t="s">
        <v>167</v>
      </c>
      <c r="L43" s="211">
        <v>100</v>
      </c>
      <c r="M43" s="213" t="s">
        <v>449</v>
      </c>
      <c r="N43" s="213"/>
      <c r="O43" s="212">
        <v>9999</v>
      </c>
      <c r="P43" s="211"/>
      <c r="Q43" s="212">
        <v>99999</v>
      </c>
      <c r="R43" s="212"/>
      <c r="S43" s="212">
        <v>999999</v>
      </c>
      <c r="T43" s="212"/>
      <c r="U43" s="212">
        <v>9999</v>
      </c>
      <c r="Z43" s="457"/>
      <c r="AA43" s="457" t="str">
        <f t="shared" si="1"/>
        <v>Tax Levy</v>
      </c>
      <c r="AB43" s="457">
        <f t="shared" si="1"/>
        <v>10</v>
      </c>
      <c r="AC43" s="457" t="str">
        <f t="shared" si="1"/>
        <v>BAR01</v>
      </c>
      <c r="AD43" s="457"/>
      <c r="AI43" s="465" t="str">
        <f t="shared" si="3"/>
        <v>1060203</v>
      </c>
      <c r="AJ43" s="463" t="str">
        <f t="shared" si="4"/>
        <v>CIDR</v>
      </c>
    </row>
    <row r="44" spans="1:36" s="463" customFormat="1" ht="15" customHeight="1" x14ac:dyDescent="0.25">
      <c r="A44" s="209" t="s">
        <v>416</v>
      </c>
      <c r="B44" s="209">
        <v>10</v>
      </c>
      <c r="C44" s="209" t="s">
        <v>579</v>
      </c>
      <c r="D44" s="460" t="str">
        <f t="shared" si="0"/>
        <v>Tax Levy75071</v>
      </c>
      <c r="E44" s="461">
        <v>75071</v>
      </c>
      <c r="F44" s="211" t="s">
        <v>438</v>
      </c>
      <c r="G44" s="209" t="s">
        <v>222</v>
      </c>
      <c r="H44" s="461">
        <v>75071</v>
      </c>
      <c r="I44" s="211" t="s">
        <v>438</v>
      </c>
      <c r="J44" s="212">
        <v>75071</v>
      </c>
      <c r="K44" s="213" t="s">
        <v>439</v>
      </c>
      <c r="L44" s="211">
        <v>300</v>
      </c>
      <c r="M44" s="213" t="s">
        <v>390</v>
      </c>
      <c r="N44" s="213"/>
      <c r="O44" s="212">
        <v>9999</v>
      </c>
      <c r="P44" s="211"/>
      <c r="Q44" s="212">
        <v>99999</v>
      </c>
      <c r="R44" s="212"/>
      <c r="S44" s="212">
        <v>999999</v>
      </c>
      <c r="T44" s="212"/>
      <c r="U44" s="212">
        <v>9999</v>
      </c>
      <c r="Z44" s="457"/>
      <c r="AA44" s="457" t="str">
        <f t="shared" si="1"/>
        <v>Tax Levy</v>
      </c>
      <c r="AB44" s="457">
        <f t="shared" si="1"/>
        <v>10</v>
      </c>
      <c r="AC44" s="457" t="str">
        <f t="shared" si="1"/>
        <v>BAR01</v>
      </c>
      <c r="AD44" s="457"/>
      <c r="AI44" s="465" t="str">
        <f t="shared" si="3"/>
        <v>1075071</v>
      </c>
      <c r="AJ44" s="463" t="str">
        <f t="shared" si="4"/>
        <v>Student Recruitment</v>
      </c>
    </row>
    <row r="45" spans="1:36" s="463" customFormat="1" ht="15" customHeight="1" x14ac:dyDescent="0.25">
      <c r="A45" s="209" t="s">
        <v>416</v>
      </c>
      <c r="B45" s="209">
        <v>10</v>
      </c>
      <c r="C45" s="209" t="s">
        <v>579</v>
      </c>
      <c r="D45" s="460" t="str">
        <f t="shared" si="0"/>
        <v>Tax Levy80070</v>
      </c>
      <c r="E45" s="461">
        <v>80070</v>
      </c>
      <c r="F45" s="211" t="s">
        <v>58</v>
      </c>
      <c r="G45" s="209" t="s">
        <v>179</v>
      </c>
      <c r="H45" s="461">
        <v>80070</v>
      </c>
      <c r="I45" s="211" t="s">
        <v>58</v>
      </c>
      <c r="J45" s="212">
        <v>80070</v>
      </c>
      <c r="K45" s="213" t="s">
        <v>598</v>
      </c>
      <c r="L45" s="211">
        <v>350</v>
      </c>
      <c r="M45" s="213" t="s">
        <v>450</v>
      </c>
      <c r="N45" s="213"/>
      <c r="O45" s="212">
        <v>9999</v>
      </c>
      <c r="P45" s="211"/>
      <c r="Q45" s="212">
        <v>99999</v>
      </c>
      <c r="R45" s="212"/>
      <c r="S45" s="212">
        <v>999999</v>
      </c>
      <c r="T45" s="212"/>
      <c r="U45" s="212">
        <v>9999</v>
      </c>
      <c r="Z45" s="457"/>
      <c r="AA45" s="457" t="str">
        <f t="shared" si="1"/>
        <v>Tax Levy</v>
      </c>
      <c r="AB45" s="457">
        <f t="shared" si="1"/>
        <v>10</v>
      </c>
      <c r="AC45" s="457" t="str">
        <f t="shared" si="1"/>
        <v>BAR01</v>
      </c>
      <c r="AD45" s="457"/>
      <c r="AI45" s="465" t="str">
        <f t="shared" si="3"/>
        <v>1080070</v>
      </c>
      <c r="AJ45" s="463" t="str">
        <f t="shared" si="4"/>
        <v>Communications</v>
      </c>
    </row>
    <row r="46" spans="1:36" s="463" customFormat="1" ht="15" customHeight="1" x14ac:dyDescent="0.25">
      <c r="A46" s="209" t="s">
        <v>416</v>
      </c>
      <c r="B46" s="209">
        <v>10</v>
      </c>
      <c r="C46" s="209" t="s">
        <v>579</v>
      </c>
      <c r="D46" s="460" t="str">
        <f t="shared" si="0"/>
        <v>Tax Levy80250</v>
      </c>
      <c r="E46" s="461">
        <v>80250</v>
      </c>
      <c r="F46" s="211" t="s">
        <v>176</v>
      </c>
      <c r="G46" s="209" t="s">
        <v>176</v>
      </c>
      <c r="H46" s="461">
        <v>80250</v>
      </c>
      <c r="I46" s="211" t="s">
        <v>176</v>
      </c>
      <c r="J46" s="212">
        <v>80250</v>
      </c>
      <c r="K46" s="213" t="s">
        <v>177</v>
      </c>
      <c r="L46" s="211">
        <v>355</v>
      </c>
      <c r="M46" s="213" t="s">
        <v>451</v>
      </c>
      <c r="N46" s="213"/>
      <c r="O46" s="212">
        <v>9999</v>
      </c>
      <c r="P46" s="211"/>
      <c r="Q46" s="212">
        <v>99999</v>
      </c>
      <c r="R46" s="212"/>
      <c r="S46" s="212">
        <v>999999</v>
      </c>
      <c r="T46" s="212"/>
      <c r="U46" s="212">
        <v>9999</v>
      </c>
      <c r="Z46" s="457"/>
      <c r="AA46" s="457" t="str">
        <f t="shared" si="1"/>
        <v>Tax Levy</v>
      </c>
      <c r="AB46" s="457">
        <f t="shared" si="1"/>
        <v>10</v>
      </c>
      <c r="AC46" s="457" t="str">
        <f t="shared" si="1"/>
        <v>BAR01</v>
      </c>
      <c r="AD46" s="457"/>
      <c r="AI46" s="465" t="str">
        <f t="shared" si="3"/>
        <v>1080250</v>
      </c>
      <c r="AJ46" s="463" t="str">
        <f t="shared" si="4"/>
        <v>President</v>
      </c>
    </row>
    <row r="47" spans="1:36" s="463" customFormat="1" ht="15" customHeight="1" x14ac:dyDescent="0.25">
      <c r="A47" s="209" t="s">
        <v>416</v>
      </c>
      <c r="B47" s="209">
        <v>10</v>
      </c>
      <c r="C47" s="209" t="s">
        <v>579</v>
      </c>
      <c r="D47" s="460" t="str">
        <f t="shared" si="0"/>
        <v>Tax Levy80002</v>
      </c>
      <c r="E47" s="461">
        <v>80002</v>
      </c>
      <c r="F47" s="211" t="s">
        <v>159</v>
      </c>
      <c r="G47" s="209" t="s">
        <v>116</v>
      </c>
      <c r="H47" s="461">
        <v>80002</v>
      </c>
      <c r="I47" s="211" t="s">
        <v>159</v>
      </c>
      <c r="J47" s="212">
        <v>80002</v>
      </c>
      <c r="K47" s="213" t="s">
        <v>158</v>
      </c>
      <c r="L47" s="211">
        <v>355</v>
      </c>
      <c r="M47" s="213" t="s">
        <v>451</v>
      </c>
      <c r="N47" s="213"/>
      <c r="O47" s="212">
        <v>9999</v>
      </c>
      <c r="P47" s="211"/>
      <c r="Q47" s="212">
        <v>99999</v>
      </c>
      <c r="R47" s="212"/>
      <c r="S47" s="212">
        <v>999999</v>
      </c>
      <c r="T47" s="212"/>
      <c r="U47" s="212">
        <v>9999</v>
      </c>
      <c r="Z47" s="457"/>
      <c r="AA47" s="457" t="str">
        <f t="shared" si="1"/>
        <v>Tax Levy</v>
      </c>
      <c r="AB47" s="457">
        <f t="shared" si="1"/>
        <v>10</v>
      </c>
      <c r="AC47" s="457" t="str">
        <f t="shared" si="1"/>
        <v>BAR01</v>
      </c>
      <c r="AD47" s="457"/>
      <c r="AI47" s="465" t="str">
        <f t="shared" si="3"/>
        <v>1080002</v>
      </c>
      <c r="AJ47" s="463" t="str">
        <f t="shared" si="4"/>
        <v>Accounting Operations</v>
      </c>
    </row>
    <row r="48" spans="1:36" s="463" customFormat="1" ht="15" customHeight="1" x14ac:dyDescent="0.25">
      <c r="A48" s="209" t="s">
        <v>416</v>
      </c>
      <c r="B48" s="209">
        <v>10</v>
      </c>
      <c r="C48" s="209" t="s">
        <v>579</v>
      </c>
      <c r="D48" s="460" t="str">
        <f t="shared" si="0"/>
        <v>Tax Levy80037</v>
      </c>
      <c r="E48" s="461">
        <v>80037</v>
      </c>
      <c r="F48" s="211" t="s">
        <v>156</v>
      </c>
      <c r="G48" s="209" t="s">
        <v>116</v>
      </c>
      <c r="H48" s="461">
        <v>80037</v>
      </c>
      <c r="I48" s="211" t="s">
        <v>156</v>
      </c>
      <c r="J48" s="212">
        <v>80037</v>
      </c>
      <c r="K48" s="213" t="s">
        <v>155</v>
      </c>
      <c r="L48" s="211">
        <v>355</v>
      </c>
      <c r="M48" s="213" t="s">
        <v>451</v>
      </c>
      <c r="N48" s="213"/>
      <c r="O48" s="212">
        <v>9999</v>
      </c>
      <c r="P48" s="211"/>
      <c r="Q48" s="212">
        <v>99999</v>
      </c>
      <c r="R48" s="212"/>
      <c r="S48" s="212">
        <v>999999</v>
      </c>
      <c r="T48" s="212"/>
      <c r="U48" s="212">
        <v>9999</v>
      </c>
      <c r="Z48" s="457"/>
      <c r="AA48" s="457" t="str">
        <f t="shared" si="1"/>
        <v>Tax Levy</v>
      </c>
      <c r="AB48" s="457">
        <f t="shared" si="1"/>
        <v>10</v>
      </c>
      <c r="AC48" s="457" t="str">
        <f t="shared" si="1"/>
        <v>BAR01</v>
      </c>
      <c r="AD48" s="457"/>
      <c r="AI48" s="465" t="str">
        <f t="shared" si="3"/>
        <v>1080037</v>
      </c>
      <c r="AJ48" s="463" t="str">
        <f t="shared" si="4"/>
        <v>Budget and Planning Operations</v>
      </c>
    </row>
    <row r="49" spans="1:36" s="463" customFormat="1" ht="15" customHeight="1" x14ac:dyDescent="0.25">
      <c r="A49" s="209" t="s">
        <v>416</v>
      </c>
      <c r="B49" s="209">
        <v>10</v>
      </c>
      <c r="C49" s="209" t="s">
        <v>579</v>
      </c>
      <c r="D49" s="460" t="str">
        <f t="shared" si="0"/>
        <v>Tax Levy80042</v>
      </c>
      <c r="E49" s="461">
        <v>80042</v>
      </c>
      <c r="F49" s="211" t="s">
        <v>153</v>
      </c>
      <c r="G49" s="209" t="s">
        <v>116</v>
      </c>
      <c r="H49" s="461">
        <v>80042</v>
      </c>
      <c r="I49" s="211" t="s">
        <v>153</v>
      </c>
      <c r="J49" s="212">
        <v>80042</v>
      </c>
      <c r="K49" s="213" t="s">
        <v>152</v>
      </c>
      <c r="L49" s="211">
        <v>355</v>
      </c>
      <c r="M49" s="213" t="s">
        <v>451</v>
      </c>
      <c r="N49" s="213"/>
      <c r="O49" s="212">
        <v>9999</v>
      </c>
      <c r="P49" s="211"/>
      <c r="Q49" s="212">
        <v>99999</v>
      </c>
      <c r="R49" s="212"/>
      <c r="S49" s="212">
        <v>999999</v>
      </c>
      <c r="T49" s="212"/>
      <c r="U49" s="212">
        <v>9999</v>
      </c>
      <c r="Z49" s="457"/>
      <c r="AA49" s="457" t="str">
        <f t="shared" si="1"/>
        <v>Tax Levy</v>
      </c>
      <c r="AB49" s="457">
        <f t="shared" si="1"/>
        <v>10</v>
      </c>
      <c r="AC49" s="457" t="str">
        <f t="shared" si="1"/>
        <v>BAR01</v>
      </c>
      <c r="AD49" s="457"/>
      <c r="AI49" s="465" t="str">
        <f t="shared" si="3"/>
        <v>1080042</v>
      </c>
      <c r="AJ49" s="463" t="str">
        <f t="shared" si="4"/>
        <v>Bursar Operations</v>
      </c>
    </row>
    <row r="50" spans="1:36" s="463" customFormat="1" ht="15" customHeight="1" x14ac:dyDescent="0.25">
      <c r="A50" s="209" t="s">
        <v>416</v>
      </c>
      <c r="B50" s="209">
        <v>10</v>
      </c>
      <c r="C50" s="209" t="s">
        <v>579</v>
      </c>
      <c r="D50" s="460" t="str">
        <f t="shared" si="0"/>
        <v>Tax Levy80045</v>
      </c>
      <c r="E50" s="461">
        <v>80045</v>
      </c>
      <c r="F50" s="211" t="s">
        <v>145</v>
      </c>
      <c r="G50" s="209" t="s">
        <v>116</v>
      </c>
      <c r="H50" s="461">
        <v>80045</v>
      </c>
      <c r="I50" s="211" t="s">
        <v>145</v>
      </c>
      <c r="J50" s="212">
        <v>80045</v>
      </c>
      <c r="K50" s="213" t="s">
        <v>145</v>
      </c>
      <c r="L50" s="211">
        <v>355</v>
      </c>
      <c r="M50" s="213" t="s">
        <v>451</v>
      </c>
      <c r="N50" s="213"/>
      <c r="O50" s="212">
        <v>9999</v>
      </c>
      <c r="P50" s="211"/>
      <c r="Q50" s="212">
        <v>99999</v>
      </c>
      <c r="R50" s="212"/>
      <c r="S50" s="212">
        <v>999999</v>
      </c>
      <c r="T50" s="212"/>
      <c r="U50" s="212">
        <v>9999</v>
      </c>
      <c r="Z50" s="457"/>
      <c r="AA50" s="457" t="str">
        <f t="shared" si="1"/>
        <v>Tax Levy</v>
      </c>
      <c r="AB50" s="457">
        <f t="shared" si="1"/>
        <v>10</v>
      </c>
      <c r="AC50" s="457" t="str">
        <f t="shared" si="1"/>
        <v>BAR01</v>
      </c>
      <c r="AD50" s="457"/>
      <c r="AI50" s="465" t="str">
        <f t="shared" si="3"/>
        <v>1080045</v>
      </c>
      <c r="AJ50" s="463" t="str">
        <f t="shared" si="4"/>
        <v>Business Office/Fin Operations</v>
      </c>
    </row>
    <row r="51" spans="1:36" s="463" customFormat="1" ht="15" customHeight="1" x14ac:dyDescent="0.25">
      <c r="A51" s="209" t="s">
        <v>416</v>
      </c>
      <c r="B51" s="209">
        <v>10</v>
      </c>
      <c r="C51" s="209" t="s">
        <v>579</v>
      </c>
      <c r="D51" s="460" t="str">
        <f t="shared" si="0"/>
        <v>Tax Levy80045</v>
      </c>
      <c r="E51" s="461">
        <v>80045</v>
      </c>
      <c r="F51" s="211" t="s">
        <v>145</v>
      </c>
      <c r="G51" s="209" t="s">
        <v>116</v>
      </c>
      <c r="H51" s="461">
        <v>80045</v>
      </c>
      <c r="I51" s="211" t="s">
        <v>145</v>
      </c>
      <c r="J51" s="212">
        <v>80045</v>
      </c>
      <c r="K51" s="211" t="s">
        <v>145</v>
      </c>
      <c r="L51" s="211">
        <v>355</v>
      </c>
      <c r="M51" s="213" t="s">
        <v>451</v>
      </c>
      <c r="N51" s="213"/>
      <c r="O51" s="212">
        <v>9999</v>
      </c>
      <c r="P51" s="471" t="s">
        <v>467</v>
      </c>
      <c r="Q51" s="212">
        <v>10454</v>
      </c>
      <c r="R51" s="212"/>
      <c r="S51" s="212">
        <v>999999</v>
      </c>
      <c r="T51" s="212"/>
      <c r="U51" s="212">
        <v>9999</v>
      </c>
      <c r="Z51" s="457"/>
      <c r="AA51" s="457" t="str">
        <f t="shared" si="1"/>
        <v>Tax Levy</v>
      </c>
      <c r="AB51" s="457">
        <f t="shared" si="1"/>
        <v>10</v>
      </c>
      <c r="AC51" s="457" t="str">
        <f t="shared" si="1"/>
        <v>BAR01</v>
      </c>
      <c r="AD51" s="457"/>
      <c r="AI51" s="465" t="str">
        <f t="shared" si="3"/>
        <v>1080045</v>
      </c>
      <c r="AJ51" s="463" t="str">
        <f t="shared" si="4"/>
        <v>Business Office/Fin Operations</v>
      </c>
    </row>
    <row r="52" spans="1:36" s="463" customFormat="1" ht="15" customHeight="1" x14ac:dyDescent="0.25">
      <c r="A52" s="209" t="s">
        <v>416</v>
      </c>
      <c r="B52" s="209">
        <v>10</v>
      </c>
      <c r="C52" s="209" t="s">
        <v>579</v>
      </c>
      <c r="D52" s="460" t="str">
        <f t="shared" si="0"/>
        <v>Tax Levy80048</v>
      </c>
      <c r="E52" s="461">
        <v>80048</v>
      </c>
      <c r="F52" s="211" t="s">
        <v>141</v>
      </c>
      <c r="G52" s="209" t="s">
        <v>116</v>
      </c>
      <c r="H52" s="461">
        <v>80048</v>
      </c>
      <c r="I52" s="211" t="s">
        <v>141</v>
      </c>
      <c r="J52" s="212">
        <v>80048</v>
      </c>
      <c r="K52" s="213" t="s">
        <v>140</v>
      </c>
      <c r="L52" s="211">
        <v>400</v>
      </c>
      <c r="M52" s="213" t="s">
        <v>455</v>
      </c>
      <c r="N52" s="213"/>
      <c r="O52" s="212">
        <v>9999</v>
      </c>
      <c r="P52" s="211"/>
      <c r="Q52" s="212">
        <v>99999</v>
      </c>
      <c r="R52" s="212"/>
      <c r="S52" s="212">
        <v>999999</v>
      </c>
      <c r="T52" s="212"/>
      <c r="U52" s="212">
        <v>9999</v>
      </c>
      <c r="Z52" s="457"/>
      <c r="AA52" s="457" t="str">
        <f t="shared" si="1"/>
        <v>Tax Levy</v>
      </c>
      <c r="AB52" s="457">
        <f t="shared" si="1"/>
        <v>10</v>
      </c>
      <c r="AC52" s="457" t="str">
        <f t="shared" si="1"/>
        <v>BAR01</v>
      </c>
      <c r="AD52" s="457"/>
      <c r="AI52" s="465" t="str">
        <f t="shared" si="3"/>
        <v>1080048</v>
      </c>
      <c r="AJ52" s="463" t="str">
        <f t="shared" si="4"/>
        <v>Facility Maintenance Operation</v>
      </c>
    </row>
    <row r="53" spans="1:36" s="463" customFormat="1" ht="15" customHeight="1" x14ac:dyDescent="0.25">
      <c r="A53" s="209" t="s">
        <v>416</v>
      </c>
      <c r="B53" s="209">
        <v>10</v>
      </c>
      <c r="C53" s="209" t="s">
        <v>579</v>
      </c>
      <c r="D53" s="460" t="str">
        <f t="shared" si="0"/>
        <v>Tax Levy80048</v>
      </c>
      <c r="E53" s="461">
        <v>80048</v>
      </c>
      <c r="F53" s="211" t="s">
        <v>141</v>
      </c>
      <c r="G53" s="209" t="s">
        <v>116</v>
      </c>
      <c r="H53" s="461">
        <v>80048</v>
      </c>
      <c r="I53" s="211" t="s">
        <v>141</v>
      </c>
      <c r="J53" s="212">
        <v>80048</v>
      </c>
      <c r="K53" s="213" t="s">
        <v>140</v>
      </c>
      <c r="L53" s="211">
        <v>403</v>
      </c>
      <c r="M53" s="213" t="s">
        <v>456</v>
      </c>
      <c r="N53" s="213"/>
      <c r="O53" s="212">
        <v>9999</v>
      </c>
      <c r="P53" s="211"/>
      <c r="Q53" s="212">
        <v>99999</v>
      </c>
      <c r="R53" s="212"/>
      <c r="S53" s="212">
        <v>999999</v>
      </c>
      <c r="T53" s="212"/>
      <c r="U53" s="212">
        <v>9999</v>
      </c>
      <c r="Z53" s="457"/>
      <c r="AA53" s="457" t="str">
        <f t="shared" si="1"/>
        <v>Tax Levy</v>
      </c>
      <c r="AB53" s="457">
        <f t="shared" si="1"/>
        <v>10</v>
      </c>
      <c r="AC53" s="457" t="str">
        <f t="shared" si="1"/>
        <v>BAR01</v>
      </c>
      <c r="AD53" s="457"/>
      <c r="AI53" s="465" t="str">
        <f t="shared" si="3"/>
        <v>1080048</v>
      </c>
      <c r="AJ53" s="463" t="str">
        <f t="shared" si="4"/>
        <v>Facility Maintenance Operation</v>
      </c>
    </row>
    <row r="54" spans="1:36" s="463" customFormat="1" ht="15" customHeight="1" x14ac:dyDescent="0.25">
      <c r="A54" s="209" t="s">
        <v>416</v>
      </c>
      <c r="B54" s="209">
        <v>10</v>
      </c>
      <c r="C54" s="209" t="s">
        <v>579</v>
      </c>
      <c r="D54" s="460" t="str">
        <f t="shared" si="0"/>
        <v>Tax Levy80049</v>
      </c>
      <c r="E54" s="461">
        <v>80049</v>
      </c>
      <c r="F54" s="211" t="s">
        <v>457</v>
      </c>
      <c r="G54" s="209" t="s">
        <v>116</v>
      </c>
      <c r="H54" s="461">
        <v>80049</v>
      </c>
      <c r="I54" s="211" t="s">
        <v>457</v>
      </c>
      <c r="J54" s="212">
        <v>80049</v>
      </c>
      <c r="K54" s="211" t="s">
        <v>136</v>
      </c>
      <c r="L54" s="211">
        <v>400</v>
      </c>
      <c r="M54" s="213" t="s">
        <v>455</v>
      </c>
      <c r="N54" s="213"/>
      <c r="O54" s="212">
        <v>9999</v>
      </c>
      <c r="P54" s="211"/>
      <c r="Q54" s="212">
        <v>99999</v>
      </c>
      <c r="R54" s="212"/>
      <c r="S54" s="212">
        <v>999999</v>
      </c>
      <c r="T54" s="212"/>
      <c r="U54" s="212">
        <v>9999</v>
      </c>
      <c r="Z54" s="457"/>
      <c r="AA54" s="457" t="str">
        <f t="shared" si="1"/>
        <v>Tax Levy</v>
      </c>
      <c r="AB54" s="457">
        <f t="shared" si="1"/>
        <v>10</v>
      </c>
      <c r="AC54" s="457" t="str">
        <f t="shared" si="1"/>
        <v>BAR01</v>
      </c>
      <c r="AD54" s="457"/>
      <c r="AI54" s="465" t="str">
        <f t="shared" si="3"/>
        <v>1080049</v>
      </c>
      <c r="AJ54" s="463" t="str">
        <f t="shared" si="4"/>
        <v>Campus Planning &amp; Operations</v>
      </c>
    </row>
    <row r="55" spans="1:36" s="463" customFormat="1" ht="15" customHeight="1" x14ac:dyDescent="0.25">
      <c r="A55" s="209" t="s">
        <v>416</v>
      </c>
      <c r="B55" s="209">
        <v>10</v>
      </c>
      <c r="C55" s="209" t="s">
        <v>579</v>
      </c>
      <c r="D55" s="460" t="str">
        <f t="shared" si="0"/>
        <v>Tax Levy80054</v>
      </c>
      <c r="E55" s="461">
        <v>80054</v>
      </c>
      <c r="F55" s="211" t="s">
        <v>135</v>
      </c>
      <c r="G55" s="209" t="s">
        <v>116</v>
      </c>
      <c r="H55" s="461">
        <v>80054</v>
      </c>
      <c r="I55" s="211" t="s">
        <v>135</v>
      </c>
      <c r="J55" s="212">
        <v>80054</v>
      </c>
      <c r="K55" s="213" t="s">
        <v>134</v>
      </c>
      <c r="L55" s="211">
        <v>350</v>
      </c>
      <c r="M55" s="213" t="s">
        <v>450</v>
      </c>
      <c r="N55" s="213"/>
      <c r="O55" s="212">
        <v>9999</v>
      </c>
      <c r="P55" s="211"/>
      <c r="Q55" s="212">
        <v>99999</v>
      </c>
      <c r="R55" s="212"/>
      <c r="S55" s="212">
        <v>999999</v>
      </c>
      <c r="T55" s="212"/>
      <c r="U55" s="212">
        <v>9999</v>
      </c>
      <c r="Z55" s="457"/>
      <c r="AA55" s="457" t="str">
        <f t="shared" si="1"/>
        <v>Tax Levy</v>
      </c>
      <c r="AB55" s="457">
        <f t="shared" si="1"/>
        <v>10</v>
      </c>
      <c r="AC55" s="457" t="str">
        <f t="shared" si="1"/>
        <v>BAR01</v>
      </c>
      <c r="AD55" s="457"/>
      <c r="AI55" s="465" t="str">
        <f t="shared" si="3"/>
        <v>1080054</v>
      </c>
      <c r="AJ55" s="463" t="str">
        <f t="shared" si="4"/>
        <v>Central Receiving and Stores</v>
      </c>
    </row>
    <row r="56" spans="1:36" s="463" customFormat="1" ht="15" customHeight="1" x14ac:dyDescent="0.25">
      <c r="A56" s="209" t="s">
        <v>416</v>
      </c>
      <c r="B56" s="209">
        <v>10</v>
      </c>
      <c r="C56" s="209" t="s">
        <v>579</v>
      </c>
      <c r="D56" s="460" t="str">
        <f t="shared" si="0"/>
        <v>Tax Levy80149</v>
      </c>
      <c r="E56" s="461">
        <v>80149</v>
      </c>
      <c r="F56" s="211" t="s">
        <v>132</v>
      </c>
      <c r="G56" s="209" t="s">
        <v>116</v>
      </c>
      <c r="H56" s="461">
        <v>80149</v>
      </c>
      <c r="I56" s="211" t="s">
        <v>132</v>
      </c>
      <c r="J56" s="212">
        <v>80149</v>
      </c>
      <c r="K56" s="213" t="s">
        <v>131</v>
      </c>
      <c r="L56" s="211">
        <v>355</v>
      </c>
      <c r="M56" s="213" t="s">
        <v>451</v>
      </c>
      <c r="N56" s="213"/>
      <c r="O56" s="212">
        <v>9999</v>
      </c>
      <c r="P56" s="211"/>
      <c r="Q56" s="212">
        <v>99999</v>
      </c>
      <c r="R56" s="212"/>
      <c r="S56" s="212">
        <v>999999</v>
      </c>
      <c r="T56" s="212"/>
      <c r="U56" s="212">
        <v>9999</v>
      </c>
      <c r="Z56" s="457"/>
      <c r="AA56" s="457" t="str">
        <f t="shared" si="1"/>
        <v>Tax Levy</v>
      </c>
      <c r="AB56" s="457">
        <f t="shared" si="1"/>
        <v>10</v>
      </c>
      <c r="AC56" s="457" t="str">
        <f t="shared" si="1"/>
        <v>BAR01</v>
      </c>
      <c r="AD56" s="457"/>
      <c r="AI56" s="465" t="str">
        <f t="shared" si="3"/>
        <v>1080149</v>
      </c>
      <c r="AJ56" s="463" t="str">
        <f t="shared" si="4"/>
        <v>Facilities Planning Operations</v>
      </c>
    </row>
    <row r="57" spans="1:36" s="463" customFormat="1" ht="15" customHeight="1" x14ac:dyDescent="0.25">
      <c r="A57" s="209" t="s">
        <v>416</v>
      </c>
      <c r="B57" s="209">
        <v>10</v>
      </c>
      <c r="C57" s="209" t="s">
        <v>579</v>
      </c>
      <c r="D57" s="460" t="str">
        <f t="shared" si="0"/>
        <v>Tax Levy80174</v>
      </c>
      <c r="E57" s="461">
        <v>80174</v>
      </c>
      <c r="F57" s="211" t="s">
        <v>129</v>
      </c>
      <c r="G57" s="209" t="s">
        <v>116</v>
      </c>
      <c r="H57" s="461">
        <v>80174</v>
      </c>
      <c r="I57" s="211" t="s">
        <v>129</v>
      </c>
      <c r="J57" s="212">
        <v>80174</v>
      </c>
      <c r="K57" s="213" t="s">
        <v>128</v>
      </c>
      <c r="L57" s="211">
        <v>355</v>
      </c>
      <c r="M57" s="213" t="s">
        <v>451</v>
      </c>
      <c r="N57" s="213"/>
      <c r="O57" s="212">
        <v>9999</v>
      </c>
      <c r="P57" s="211"/>
      <c r="Q57" s="212">
        <v>99999</v>
      </c>
      <c r="R57" s="212"/>
      <c r="S57" s="212">
        <v>999999</v>
      </c>
      <c r="T57" s="212"/>
      <c r="U57" s="212">
        <v>9999</v>
      </c>
      <c r="Z57" s="457"/>
      <c r="AA57" s="457" t="str">
        <f t="shared" si="1"/>
        <v>Tax Levy</v>
      </c>
      <c r="AB57" s="457">
        <f t="shared" si="1"/>
        <v>10</v>
      </c>
      <c r="AC57" s="457" t="str">
        <f t="shared" si="1"/>
        <v>BAR01</v>
      </c>
      <c r="AD57" s="457"/>
      <c r="AI57" s="465" t="str">
        <f t="shared" si="3"/>
        <v>1080174</v>
      </c>
      <c r="AJ57" s="463" t="str">
        <f t="shared" si="4"/>
        <v>Human Resources Operations</v>
      </c>
    </row>
    <row r="58" spans="1:36" s="463" customFormat="1" ht="15" customHeight="1" x14ac:dyDescent="0.25">
      <c r="A58" s="209" t="s">
        <v>416</v>
      </c>
      <c r="B58" s="209">
        <v>10</v>
      </c>
      <c r="C58" s="209" t="s">
        <v>579</v>
      </c>
      <c r="D58" s="460" t="str">
        <f t="shared" si="0"/>
        <v>Tax Levy80203</v>
      </c>
      <c r="E58" s="461">
        <v>80203</v>
      </c>
      <c r="F58" s="211" t="s">
        <v>126</v>
      </c>
      <c r="G58" s="209" t="s">
        <v>116</v>
      </c>
      <c r="H58" s="461">
        <v>80203</v>
      </c>
      <c r="I58" s="211" t="s">
        <v>126</v>
      </c>
      <c r="J58" s="212">
        <v>80203</v>
      </c>
      <c r="K58" s="213" t="s">
        <v>125</v>
      </c>
      <c r="L58" s="211">
        <v>350</v>
      </c>
      <c r="M58" s="213" t="s">
        <v>450</v>
      </c>
      <c r="N58" s="213"/>
      <c r="O58" s="212">
        <v>9999</v>
      </c>
      <c r="P58" s="211"/>
      <c r="Q58" s="212">
        <v>99999</v>
      </c>
      <c r="R58" s="212"/>
      <c r="S58" s="212">
        <v>999999</v>
      </c>
      <c r="T58" s="212"/>
      <c r="U58" s="212">
        <v>9999</v>
      </c>
      <c r="Z58" s="457"/>
      <c r="AA58" s="457" t="str">
        <f t="shared" si="1"/>
        <v>Tax Levy</v>
      </c>
      <c r="AB58" s="457">
        <f t="shared" si="1"/>
        <v>10</v>
      </c>
      <c r="AC58" s="457" t="str">
        <f t="shared" si="1"/>
        <v>BAR01</v>
      </c>
      <c r="AD58" s="457"/>
      <c r="AI58" s="465" t="str">
        <f t="shared" si="3"/>
        <v>1080203</v>
      </c>
      <c r="AJ58" s="463" t="str">
        <f t="shared" si="4"/>
        <v>Mail and Messenger Services</v>
      </c>
    </row>
    <row r="59" spans="1:36" s="463" customFormat="1" ht="15" customHeight="1" x14ac:dyDescent="0.25">
      <c r="A59" s="209" t="s">
        <v>416</v>
      </c>
      <c r="B59" s="209">
        <v>10</v>
      </c>
      <c r="C59" s="209" t="s">
        <v>579</v>
      </c>
      <c r="D59" s="460" t="str">
        <f t="shared" si="0"/>
        <v>Tax Levy80264</v>
      </c>
      <c r="E59" s="461">
        <v>80264</v>
      </c>
      <c r="F59" s="211" t="s">
        <v>123</v>
      </c>
      <c r="G59" s="209" t="s">
        <v>116</v>
      </c>
      <c r="H59" s="461">
        <v>80264</v>
      </c>
      <c r="I59" s="211" t="s">
        <v>123</v>
      </c>
      <c r="J59" s="212">
        <v>80264</v>
      </c>
      <c r="K59" s="213" t="s">
        <v>123</v>
      </c>
      <c r="L59" s="211">
        <v>355</v>
      </c>
      <c r="M59" s="213" t="s">
        <v>451</v>
      </c>
      <c r="N59" s="213"/>
      <c r="O59" s="212">
        <v>9999</v>
      </c>
      <c r="P59" s="211"/>
      <c r="Q59" s="212">
        <v>99999</v>
      </c>
      <c r="R59" s="212"/>
      <c r="S59" s="212">
        <v>999999</v>
      </c>
      <c r="T59" s="212"/>
      <c r="U59" s="212">
        <v>9999</v>
      </c>
      <c r="Z59" s="457"/>
      <c r="AA59" s="457" t="str">
        <f t="shared" si="1"/>
        <v>Tax Levy</v>
      </c>
      <c r="AB59" s="457">
        <f t="shared" si="1"/>
        <v>10</v>
      </c>
      <c r="AC59" s="457" t="str">
        <f t="shared" si="1"/>
        <v>BAR01</v>
      </c>
      <c r="AD59" s="457"/>
      <c r="AI59" s="465" t="str">
        <f t="shared" si="3"/>
        <v>1080264</v>
      </c>
      <c r="AJ59" s="463" t="str">
        <f t="shared" si="4"/>
        <v>Purchasing</v>
      </c>
    </row>
    <row r="60" spans="1:36" s="463" customFormat="1" ht="15" customHeight="1" x14ac:dyDescent="0.25">
      <c r="A60" s="209" t="s">
        <v>416</v>
      </c>
      <c r="B60" s="209">
        <v>10</v>
      </c>
      <c r="C60" s="209" t="s">
        <v>579</v>
      </c>
      <c r="D60" s="460" t="str">
        <f t="shared" si="0"/>
        <v>Tax Levy80274</v>
      </c>
      <c r="E60" s="461">
        <v>80274</v>
      </c>
      <c r="F60" s="211" t="s">
        <v>121</v>
      </c>
      <c r="G60" s="209" t="s">
        <v>116</v>
      </c>
      <c r="H60" s="461">
        <v>80274</v>
      </c>
      <c r="I60" s="211" t="s">
        <v>121</v>
      </c>
      <c r="J60" s="212">
        <v>80274</v>
      </c>
      <c r="K60" s="213" t="s">
        <v>120</v>
      </c>
      <c r="L60" s="211">
        <v>350</v>
      </c>
      <c r="M60" s="213" t="s">
        <v>450</v>
      </c>
      <c r="N60" s="213"/>
      <c r="O60" s="212">
        <v>9999</v>
      </c>
      <c r="P60" s="211"/>
      <c r="Q60" s="212">
        <v>99999</v>
      </c>
      <c r="R60" s="212"/>
      <c r="S60" s="212">
        <v>999999</v>
      </c>
      <c r="T60" s="212"/>
      <c r="U60" s="212">
        <v>9999</v>
      </c>
      <c r="Z60" s="457"/>
      <c r="AA60" s="457" t="str">
        <f t="shared" si="1"/>
        <v>Tax Levy</v>
      </c>
      <c r="AB60" s="457">
        <f t="shared" si="1"/>
        <v>10</v>
      </c>
      <c r="AC60" s="457" t="str">
        <f t="shared" si="1"/>
        <v>BAR01</v>
      </c>
      <c r="AD60" s="457"/>
      <c r="AI60" s="465" t="str">
        <f t="shared" si="3"/>
        <v>1080274</v>
      </c>
      <c r="AJ60" s="463" t="str">
        <f t="shared" si="4"/>
        <v>Security Operations</v>
      </c>
    </row>
    <row r="61" spans="1:36" s="463" customFormat="1" ht="15" customHeight="1" x14ac:dyDescent="0.25">
      <c r="A61" s="209" t="s">
        <v>416</v>
      </c>
      <c r="B61" s="209">
        <v>10</v>
      </c>
      <c r="C61" s="209" t="s">
        <v>579</v>
      </c>
      <c r="D61" s="460" t="str">
        <f t="shared" si="0"/>
        <v>Tax Levy80299</v>
      </c>
      <c r="E61" s="461">
        <v>80299</v>
      </c>
      <c r="F61" s="211" t="s">
        <v>118</v>
      </c>
      <c r="G61" s="209" t="s">
        <v>116</v>
      </c>
      <c r="H61" s="461">
        <v>80299</v>
      </c>
      <c r="I61" s="211" t="s">
        <v>118</v>
      </c>
      <c r="J61" s="212">
        <v>80299</v>
      </c>
      <c r="K61" s="213" t="s">
        <v>117</v>
      </c>
      <c r="L61" s="211">
        <v>355</v>
      </c>
      <c r="M61" s="213" t="s">
        <v>451</v>
      </c>
      <c r="N61" s="213"/>
      <c r="O61" s="212">
        <v>9999</v>
      </c>
      <c r="P61" s="211"/>
      <c r="Q61" s="212">
        <v>99999</v>
      </c>
      <c r="R61" s="212"/>
      <c r="S61" s="212">
        <v>999999</v>
      </c>
      <c r="T61" s="212"/>
      <c r="U61" s="212">
        <v>9999</v>
      </c>
      <c r="Z61" s="457"/>
      <c r="AA61" s="457" t="str">
        <f t="shared" si="1"/>
        <v>Tax Levy</v>
      </c>
      <c r="AB61" s="457">
        <f t="shared" si="1"/>
        <v>10</v>
      </c>
      <c r="AC61" s="457" t="str">
        <f t="shared" si="1"/>
        <v>BAR01</v>
      </c>
      <c r="AD61" s="457"/>
      <c r="AI61" s="465" t="str">
        <f t="shared" si="3"/>
        <v>1080299</v>
      </c>
      <c r="AJ61" s="463" t="str">
        <f t="shared" si="4"/>
        <v>VP Finance and Administration</v>
      </c>
    </row>
    <row r="62" spans="1:36" s="463" customFormat="1" ht="15" customHeight="1" x14ac:dyDescent="0.25">
      <c r="A62" s="209" t="s">
        <v>416</v>
      </c>
      <c r="B62" s="209">
        <v>10</v>
      </c>
      <c r="C62" s="209" t="s">
        <v>579</v>
      </c>
      <c r="D62" s="460" t="str">
        <f t="shared" si="0"/>
        <v>Tax Levy80069</v>
      </c>
      <c r="E62" s="461">
        <v>80069</v>
      </c>
      <c r="F62" s="211" t="s">
        <v>114</v>
      </c>
      <c r="G62" s="209" t="s">
        <v>112</v>
      </c>
      <c r="H62" s="461">
        <v>80069</v>
      </c>
      <c r="I62" s="211" t="s">
        <v>114</v>
      </c>
      <c r="J62" s="212">
        <v>80069</v>
      </c>
      <c r="K62" s="213" t="s">
        <v>113</v>
      </c>
      <c r="L62" s="211">
        <v>350</v>
      </c>
      <c r="M62" s="213" t="s">
        <v>450</v>
      </c>
      <c r="N62" s="213"/>
      <c r="O62" s="212">
        <v>9999</v>
      </c>
      <c r="P62" s="211"/>
      <c r="Q62" s="212">
        <v>99999</v>
      </c>
      <c r="R62" s="212"/>
      <c r="S62" s="212">
        <v>999999</v>
      </c>
      <c r="T62" s="212"/>
      <c r="U62" s="212">
        <v>9999</v>
      </c>
      <c r="Z62" s="457"/>
      <c r="AA62" s="457" t="str">
        <f t="shared" si="1"/>
        <v>Tax Levy</v>
      </c>
      <c r="AB62" s="457">
        <f t="shared" si="1"/>
        <v>10</v>
      </c>
      <c r="AC62" s="457" t="str">
        <f t="shared" si="1"/>
        <v>BAR01</v>
      </c>
      <c r="AD62" s="457"/>
      <c r="AI62" s="465" t="str">
        <f t="shared" si="3"/>
        <v>1080069</v>
      </c>
      <c r="AJ62" s="463" t="str">
        <f t="shared" si="4"/>
        <v>College Relations Operations</v>
      </c>
    </row>
    <row r="63" spans="1:36" s="463" customFormat="1" ht="15" customHeight="1" x14ac:dyDescent="0.25">
      <c r="A63" s="209" t="s">
        <v>416</v>
      </c>
      <c r="B63" s="209">
        <v>10</v>
      </c>
      <c r="C63" s="209" t="s">
        <v>579</v>
      </c>
      <c r="D63" s="460" t="str">
        <f t="shared" si="0"/>
        <v>Tax Levy10393</v>
      </c>
      <c r="E63" s="461">
        <v>10393</v>
      </c>
      <c r="F63" s="211" t="s">
        <v>110</v>
      </c>
      <c r="G63" s="209" t="s">
        <v>90</v>
      </c>
      <c r="H63" s="461">
        <v>10393</v>
      </c>
      <c r="I63" s="211" t="s">
        <v>110</v>
      </c>
      <c r="J63" s="212">
        <v>10393</v>
      </c>
      <c r="K63" s="213" t="s">
        <v>109</v>
      </c>
      <c r="L63" s="211">
        <v>300</v>
      </c>
      <c r="M63" s="213" t="s">
        <v>390</v>
      </c>
      <c r="N63" s="213"/>
      <c r="O63" s="212">
        <v>9999</v>
      </c>
      <c r="P63" s="211"/>
      <c r="Q63" s="212">
        <v>99999</v>
      </c>
      <c r="R63" s="212"/>
      <c r="S63" s="212">
        <v>999999</v>
      </c>
      <c r="T63" s="212"/>
      <c r="U63" s="212">
        <v>9999</v>
      </c>
      <c r="Z63" s="457"/>
      <c r="AA63" s="457" t="str">
        <f t="shared" si="1"/>
        <v>Tax Levy</v>
      </c>
      <c r="AB63" s="457">
        <f t="shared" si="1"/>
        <v>10</v>
      </c>
      <c r="AC63" s="457" t="str">
        <f t="shared" si="1"/>
        <v>BAR01</v>
      </c>
      <c r="AD63" s="457"/>
      <c r="AI63" s="465" t="str">
        <f t="shared" si="3"/>
        <v>1010393</v>
      </c>
      <c r="AJ63" s="463" t="str">
        <f t="shared" si="4"/>
        <v>Dean Of Student Services</v>
      </c>
    </row>
    <row r="64" spans="1:36" s="463" customFormat="1" ht="15" customHeight="1" x14ac:dyDescent="0.25">
      <c r="A64" s="209" t="s">
        <v>416</v>
      </c>
      <c r="B64" s="209">
        <v>10</v>
      </c>
      <c r="C64" s="209" t="s">
        <v>579</v>
      </c>
      <c r="D64" s="460" t="str">
        <f t="shared" si="0"/>
        <v>Tax Levy65100</v>
      </c>
      <c r="E64" s="461">
        <v>65100</v>
      </c>
      <c r="F64" s="211" t="s">
        <v>107</v>
      </c>
      <c r="G64" s="209" t="s">
        <v>90</v>
      </c>
      <c r="H64" s="461">
        <v>65100</v>
      </c>
      <c r="I64" s="211" t="s">
        <v>107</v>
      </c>
      <c r="J64" s="212">
        <v>65100</v>
      </c>
      <c r="K64" s="213" t="s">
        <v>106</v>
      </c>
      <c r="L64" s="211">
        <v>301</v>
      </c>
      <c r="M64" s="213" t="s">
        <v>106</v>
      </c>
      <c r="N64" s="213"/>
      <c r="O64" s="212">
        <v>9999</v>
      </c>
      <c r="P64" s="211"/>
      <c r="Q64" s="212">
        <v>99999</v>
      </c>
      <c r="R64" s="212"/>
      <c r="S64" s="212">
        <v>999999</v>
      </c>
      <c r="T64" s="212"/>
      <c r="U64" s="212">
        <v>9999</v>
      </c>
      <c r="Z64" s="457"/>
      <c r="AA64" s="457" t="str">
        <f t="shared" si="1"/>
        <v>Tax Levy</v>
      </c>
      <c r="AB64" s="457">
        <f t="shared" si="1"/>
        <v>10</v>
      </c>
      <c r="AC64" s="457" t="str">
        <f t="shared" si="1"/>
        <v>BAR01</v>
      </c>
      <c r="AD64" s="457"/>
      <c r="AI64" s="465" t="str">
        <f t="shared" si="3"/>
        <v>1065100</v>
      </c>
      <c r="AJ64" s="463" t="str">
        <f t="shared" si="4"/>
        <v>SEEK - Special Programs</v>
      </c>
    </row>
    <row r="65" spans="1:36" s="463" customFormat="1" ht="15" customHeight="1" x14ac:dyDescent="0.25">
      <c r="A65" s="209" t="s">
        <v>416</v>
      </c>
      <c r="B65" s="209">
        <v>10</v>
      </c>
      <c r="C65" s="209" t="s">
        <v>579</v>
      </c>
      <c r="D65" s="460" t="str">
        <f t="shared" si="0"/>
        <v>Tax Levy75001</v>
      </c>
      <c r="E65" s="461">
        <v>75001</v>
      </c>
      <c r="F65" s="211" t="s">
        <v>105</v>
      </c>
      <c r="G65" s="209" t="s">
        <v>90</v>
      </c>
      <c r="H65" s="461">
        <v>75001</v>
      </c>
      <c r="I65" s="211" t="s">
        <v>105</v>
      </c>
      <c r="J65" s="212">
        <v>75001</v>
      </c>
      <c r="K65" s="213" t="s">
        <v>105</v>
      </c>
      <c r="L65" s="211">
        <v>300</v>
      </c>
      <c r="M65" s="213" t="s">
        <v>390</v>
      </c>
      <c r="N65" s="213"/>
      <c r="O65" s="212">
        <v>9999</v>
      </c>
      <c r="P65" s="211"/>
      <c r="Q65" s="212">
        <v>99999</v>
      </c>
      <c r="R65" s="212"/>
      <c r="S65" s="212">
        <v>999999</v>
      </c>
      <c r="T65" s="212"/>
      <c r="U65" s="212">
        <v>9999</v>
      </c>
      <c r="Z65" s="457"/>
      <c r="AA65" s="457" t="str">
        <f t="shared" si="1"/>
        <v>Tax Levy</v>
      </c>
      <c r="AB65" s="457">
        <f t="shared" si="1"/>
        <v>10</v>
      </c>
      <c r="AC65" s="457" t="str">
        <f t="shared" si="1"/>
        <v>BAR01</v>
      </c>
      <c r="AD65" s="457"/>
      <c r="AI65" s="465" t="str">
        <f t="shared" si="3"/>
        <v>1075001</v>
      </c>
      <c r="AJ65" s="463" t="str">
        <f t="shared" si="4"/>
        <v>Academic Advisement</v>
      </c>
    </row>
    <row r="66" spans="1:36" s="463" customFormat="1" ht="15" customHeight="1" x14ac:dyDescent="0.25">
      <c r="A66" s="209" t="s">
        <v>416</v>
      </c>
      <c r="B66" s="209">
        <v>10</v>
      </c>
      <c r="C66" s="209" t="s">
        <v>579</v>
      </c>
      <c r="D66" s="460" t="str">
        <f t="shared" si="0"/>
        <v>Tax Levy75002</v>
      </c>
      <c r="E66" s="461">
        <v>75002</v>
      </c>
      <c r="F66" s="211" t="s">
        <v>103</v>
      </c>
      <c r="G66" s="209" t="s">
        <v>90</v>
      </c>
      <c r="H66" s="461">
        <v>75002</v>
      </c>
      <c r="I66" s="211" t="s">
        <v>103</v>
      </c>
      <c r="J66" s="212">
        <v>75002</v>
      </c>
      <c r="K66" s="213" t="s">
        <v>102</v>
      </c>
      <c r="L66" s="211">
        <v>300</v>
      </c>
      <c r="M66" s="213" t="s">
        <v>390</v>
      </c>
      <c r="N66" s="213"/>
      <c r="O66" s="212">
        <v>9999</v>
      </c>
      <c r="P66" s="211"/>
      <c r="Q66" s="212">
        <v>99999</v>
      </c>
      <c r="R66" s="212"/>
      <c r="S66" s="212">
        <v>999999</v>
      </c>
      <c r="T66" s="212"/>
      <c r="U66" s="212">
        <v>9999</v>
      </c>
      <c r="Z66" s="457"/>
      <c r="AA66" s="457" t="str">
        <f t="shared" si="1"/>
        <v>Tax Levy</v>
      </c>
      <c r="AB66" s="457">
        <f t="shared" si="1"/>
        <v>10</v>
      </c>
      <c r="AC66" s="457" t="str">
        <f t="shared" si="1"/>
        <v>BAR01</v>
      </c>
      <c r="AD66" s="457"/>
      <c r="AI66" s="465" t="str">
        <f t="shared" si="3"/>
        <v>1075002</v>
      </c>
      <c r="AJ66" s="463" t="str">
        <f t="shared" si="4"/>
        <v>Admissions Services</v>
      </c>
    </row>
    <row r="67" spans="1:36" s="463" customFormat="1" ht="15" customHeight="1" x14ac:dyDescent="0.25">
      <c r="A67" s="209" t="s">
        <v>416</v>
      </c>
      <c r="B67" s="209">
        <v>10</v>
      </c>
      <c r="C67" s="209" t="s">
        <v>579</v>
      </c>
      <c r="D67" s="460" t="str">
        <f t="shared" si="0"/>
        <v>Tax Levy75002</v>
      </c>
      <c r="E67" s="461">
        <v>75002</v>
      </c>
      <c r="F67" s="211" t="s">
        <v>103</v>
      </c>
      <c r="G67" s="209" t="s">
        <v>90</v>
      </c>
      <c r="H67" s="461">
        <v>75002</v>
      </c>
      <c r="I67" s="211" t="s">
        <v>103</v>
      </c>
      <c r="J67" s="212">
        <v>75002</v>
      </c>
      <c r="K67" s="213" t="s">
        <v>102</v>
      </c>
      <c r="L67" s="211">
        <v>300</v>
      </c>
      <c r="M67" s="213" t="s">
        <v>390</v>
      </c>
      <c r="N67" s="213"/>
      <c r="O67" s="212">
        <v>9999</v>
      </c>
      <c r="P67" s="471" t="s">
        <v>470</v>
      </c>
      <c r="Q67" s="212">
        <v>10486</v>
      </c>
      <c r="R67" s="212"/>
      <c r="S67" s="212">
        <v>999999</v>
      </c>
      <c r="T67" s="212"/>
      <c r="U67" s="212">
        <v>9999</v>
      </c>
      <c r="Z67" s="457"/>
      <c r="AA67" s="457" t="str">
        <f t="shared" ref="AA67:AC132" si="7">A67</f>
        <v>Tax Levy</v>
      </c>
      <c r="AB67" s="457">
        <f t="shared" si="7"/>
        <v>10</v>
      </c>
      <c r="AC67" s="457" t="str">
        <f t="shared" si="7"/>
        <v>BAR01</v>
      </c>
      <c r="AD67" s="457"/>
      <c r="AI67" s="465" t="str">
        <f t="shared" si="3"/>
        <v>1075002</v>
      </c>
      <c r="AJ67" s="463" t="str">
        <f t="shared" ref="AJ67:AJ132" si="8">I67</f>
        <v>Admissions Services</v>
      </c>
    </row>
    <row r="68" spans="1:36" s="463" customFormat="1" ht="15" customHeight="1" x14ac:dyDescent="0.25">
      <c r="A68" s="209" t="s">
        <v>416</v>
      </c>
      <c r="B68" s="209">
        <v>10</v>
      </c>
      <c r="C68" s="209" t="s">
        <v>579</v>
      </c>
      <c r="D68" s="460" t="str">
        <f t="shared" si="0"/>
        <v>Tax Levy75037</v>
      </c>
      <c r="E68" s="461">
        <v>75037</v>
      </c>
      <c r="F68" s="211" t="s">
        <v>100</v>
      </c>
      <c r="G68" s="209" t="s">
        <v>90</v>
      </c>
      <c r="H68" s="461">
        <v>75037</v>
      </c>
      <c r="I68" s="211" t="s">
        <v>100</v>
      </c>
      <c r="J68" s="212">
        <v>75037</v>
      </c>
      <c r="K68" s="213" t="s">
        <v>100</v>
      </c>
      <c r="L68" s="211">
        <v>300</v>
      </c>
      <c r="M68" s="213" t="s">
        <v>390</v>
      </c>
      <c r="N68" s="213"/>
      <c r="O68" s="212">
        <v>9999</v>
      </c>
      <c r="P68" s="211"/>
      <c r="Q68" s="212">
        <v>99999</v>
      </c>
      <c r="R68" s="212"/>
      <c r="S68" s="212">
        <v>999999</v>
      </c>
      <c r="T68" s="212"/>
      <c r="U68" s="212">
        <v>9999</v>
      </c>
      <c r="Z68" s="457"/>
      <c r="AA68" s="457" t="str">
        <f t="shared" si="7"/>
        <v>Tax Levy</v>
      </c>
      <c r="AB68" s="457">
        <f t="shared" si="7"/>
        <v>10</v>
      </c>
      <c r="AC68" s="457" t="str">
        <f t="shared" si="7"/>
        <v>BAR01</v>
      </c>
      <c r="AD68" s="457"/>
      <c r="AI68" s="465" t="str">
        <f t="shared" si="3"/>
        <v>1075037</v>
      </c>
      <c r="AJ68" s="463" t="str">
        <f t="shared" si="8"/>
        <v>International Student Services</v>
      </c>
    </row>
    <row r="69" spans="1:36" s="463" customFormat="1" ht="15" customHeight="1" x14ac:dyDescent="0.25">
      <c r="A69" s="209" t="s">
        <v>416</v>
      </c>
      <c r="B69" s="209">
        <v>10</v>
      </c>
      <c r="C69" s="209" t="s">
        <v>579</v>
      </c>
      <c r="D69" s="460" t="str">
        <f t="shared" si="0"/>
        <v>Tax Levy75065</v>
      </c>
      <c r="E69" s="461">
        <v>75065</v>
      </c>
      <c r="F69" s="211" t="s">
        <v>98</v>
      </c>
      <c r="G69" s="209" t="s">
        <v>90</v>
      </c>
      <c r="H69" s="461">
        <v>75065</v>
      </c>
      <c r="I69" s="211" t="s">
        <v>98</v>
      </c>
      <c r="J69" s="212">
        <v>75065</v>
      </c>
      <c r="K69" s="213" t="s">
        <v>97</v>
      </c>
      <c r="L69" s="211">
        <v>300</v>
      </c>
      <c r="M69" s="213" t="s">
        <v>390</v>
      </c>
      <c r="N69" s="213"/>
      <c r="O69" s="212">
        <v>9999</v>
      </c>
      <c r="P69" s="211"/>
      <c r="Q69" s="212">
        <v>99999</v>
      </c>
      <c r="R69" s="212"/>
      <c r="S69" s="212">
        <v>999999</v>
      </c>
      <c r="T69" s="212"/>
      <c r="U69" s="212">
        <v>9999</v>
      </c>
      <c r="Z69" s="457"/>
      <c r="AA69" s="457" t="str">
        <f t="shared" si="7"/>
        <v>Tax Levy</v>
      </c>
      <c r="AB69" s="457">
        <f t="shared" si="7"/>
        <v>10</v>
      </c>
      <c r="AC69" s="457" t="str">
        <f t="shared" si="7"/>
        <v>BAR01</v>
      </c>
      <c r="AD69" s="457"/>
      <c r="AI69" s="465" t="str">
        <f t="shared" si="3"/>
        <v>1075065</v>
      </c>
      <c r="AJ69" s="463" t="str">
        <f t="shared" si="8"/>
        <v>Student Financial Aid</v>
      </c>
    </row>
    <row r="70" spans="1:36" s="463" customFormat="1" ht="15" customHeight="1" x14ac:dyDescent="0.25">
      <c r="A70" s="209" t="s">
        <v>416</v>
      </c>
      <c r="B70" s="209">
        <v>10</v>
      </c>
      <c r="C70" s="209" t="s">
        <v>579</v>
      </c>
      <c r="D70" s="460" t="str">
        <f t="shared" si="0"/>
        <v>Tax Levy75078</v>
      </c>
      <c r="E70" s="461">
        <v>75078</v>
      </c>
      <c r="F70" s="211" t="s">
        <v>95</v>
      </c>
      <c r="G70" s="209" t="s">
        <v>90</v>
      </c>
      <c r="H70" s="461">
        <v>75078</v>
      </c>
      <c r="I70" s="211" t="s">
        <v>95</v>
      </c>
      <c r="J70" s="212">
        <v>75078</v>
      </c>
      <c r="K70" s="213" t="s">
        <v>94</v>
      </c>
      <c r="L70" s="211">
        <v>300</v>
      </c>
      <c r="M70" s="213" t="s">
        <v>390</v>
      </c>
      <c r="N70" s="213"/>
      <c r="O70" s="212">
        <v>9999</v>
      </c>
      <c r="P70" s="211"/>
      <c r="Q70" s="212">
        <v>99999</v>
      </c>
      <c r="R70" s="212"/>
      <c r="S70" s="212">
        <v>999999</v>
      </c>
      <c r="T70" s="212"/>
      <c r="U70" s="212">
        <v>9999</v>
      </c>
      <c r="Z70" s="457"/>
      <c r="AA70" s="457" t="str">
        <f t="shared" si="7"/>
        <v>Tax Levy</v>
      </c>
      <c r="AB70" s="457">
        <f t="shared" si="7"/>
        <v>10</v>
      </c>
      <c r="AC70" s="457" t="str">
        <f t="shared" si="7"/>
        <v>BAR01</v>
      </c>
      <c r="AD70" s="457"/>
      <c r="AI70" s="465" t="str">
        <f t="shared" ref="AI70:AI135" si="9">B70&amp;E70</f>
        <v>1075078</v>
      </c>
      <c r="AJ70" s="463" t="str">
        <f t="shared" si="8"/>
        <v>Testing and Evaluation</v>
      </c>
    </row>
    <row r="71" spans="1:36" s="463" customFormat="1" ht="15" customHeight="1" x14ac:dyDescent="0.25">
      <c r="A71" s="209" t="s">
        <v>416</v>
      </c>
      <c r="B71" s="209">
        <v>10</v>
      </c>
      <c r="C71" s="209" t="s">
        <v>579</v>
      </c>
      <c r="D71" s="460" t="str">
        <f t="shared" si="0"/>
        <v>Tax Levy80268</v>
      </c>
      <c r="E71" s="461">
        <v>80268</v>
      </c>
      <c r="F71" s="211" t="s">
        <v>92</v>
      </c>
      <c r="G71" s="209" t="s">
        <v>90</v>
      </c>
      <c r="H71" s="461">
        <v>80268</v>
      </c>
      <c r="I71" s="211" t="s">
        <v>92</v>
      </c>
      <c r="J71" s="212">
        <v>80268</v>
      </c>
      <c r="K71" s="213" t="s">
        <v>599</v>
      </c>
      <c r="L71" s="211">
        <v>300</v>
      </c>
      <c r="M71" s="213" t="s">
        <v>390</v>
      </c>
      <c r="N71" s="213"/>
      <c r="O71" s="212">
        <v>9999</v>
      </c>
      <c r="P71" s="211"/>
      <c r="Q71" s="212">
        <v>99999</v>
      </c>
      <c r="R71" s="212"/>
      <c r="S71" s="212">
        <v>999999</v>
      </c>
      <c r="T71" s="212"/>
      <c r="U71" s="212">
        <v>9999</v>
      </c>
      <c r="Z71" s="457"/>
      <c r="AA71" s="457" t="str">
        <f t="shared" si="7"/>
        <v>Tax Levy</v>
      </c>
      <c r="AB71" s="457">
        <f t="shared" si="7"/>
        <v>10</v>
      </c>
      <c r="AC71" s="457" t="str">
        <f t="shared" si="7"/>
        <v>BAR01</v>
      </c>
      <c r="AD71" s="457"/>
      <c r="AI71" s="465" t="str">
        <f t="shared" si="9"/>
        <v>1080268</v>
      </c>
      <c r="AJ71" s="463" t="str">
        <f t="shared" si="8"/>
        <v>Registrar</v>
      </c>
    </row>
    <row r="72" spans="1:36" s="463" customFormat="1" ht="15" customHeight="1" x14ac:dyDescent="0.25">
      <c r="A72" s="209" t="s">
        <v>416</v>
      </c>
      <c r="B72" s="209">
        <v>10</v>
      </c>
      <c r="C72" s="209" t="s">
        <v>579</v>
      </c>
      <c r="D72" s="460" t="str">
        <f t="shared" si="0"/>
        <v>Tax Levy70054</v>
      </c>
      <c r="E72" s="461">
        <v>70054</v>
      </c>
      <c r="F72" s="211" t="s">
        <v>88</v>
      </c>
      <c r="G72" s="209" t="s">
        <v>79</v>
      </c>
      <c r="H72" s="461">
        <v>70054</v>
      </c>
      <c r="I72" s="211" t="s">
        <v>88</v>
      </c>
      <c r="J72" s="212">
        <v>70054</v>
      </c>
      <c r="K72" s="213" t="s">
        <v>88</v>
      </c>
      <c r="L72" s="211">
        <v>251</v>
      </c>
      <c r="M72" s="213" t="s">
        <v>88</v>
      </c>
      <c r="N72" s="213"/>
      <c r="O72" s="212">
        <v>9999</v>
      </c>
      <c r="P72" s="211"/>
      <c r="Q72" s="212">
        <v>99999</v>
      </c>
      <c r="R72" s="212"/>
      <c r="S72" s="212">
        <v>999999</v>
      </c>
      <c r="T72" s="212"/>
      <c r="U72" s="212">
        <v>9999</v>
      </c>
      <c r="Z72" s="457"/>
      <c r="AA72" s="457" t="str">
        <f t="shared" si="7"/>
        <v>Tax Levy</v>
      </c>
      <c r="AB72" s="457">
        <f t="shared" si="7"/>
        <v>10</v>
      </c>
      <c r="AC72" s="457" t="str">
        <f t="shared" si="7"/>
        <v>BAR01</v>
      </c>
      <c r="AD72" s="457"/>
      <c r="AI72" s="465" t="str">
        <f t="shared" si="9"/>
        <v>1070054</v>
      </c>
      <c r="AJ72" s="463" t="str">
        <f t="shared" si="8"/>
        <v>Library</v>
      </c>
    </row>
    <row r="73" spans="1:36" s="463" customFormat="1" ht="15" customHeight="1" x14ac:dyDescent="0.25">
      <c r="A73" s="209" t="s">
        <v>416</v>
      </c>
      <c r="B73" s="209">
        <v>10</v>
      </c>
      <c r="C73" s="209" t="s">
        <v>579</v>
      </c>
      <c r="D73" s="460" t="str">
        <f t="shared" si="0"/>
        <v>Tax Levy80022</v>
      </c>
      <c r="E73" s="461">
        <v>80022</v>
      </c>
      <c r="F73" s="211" t="s">
        <v>86</v>
      </c>
      <c r="G73" s="209" t="s">
        <v>79</v>
      </c>
      <c r="H73" s="461">
        <v>80022</v>
      </c>
      <c r="I73" s="211" t="s">
        <v>86</v>
      </c>
      <c r="J73" s="461">
        <v>80022</v>
      </c>
      <c r="K73" s="211" t="s">
        <v>600</v>
      </c>
      <c r="L73" s="211">
        <v>350</v>
      </c>
      <c r="M73" s="213" t="s">
        <v>450</v>
      </c>
      <c r="N73" s="213"/>
      <c r="O73" s="212">
        <v>9999</v>
      </c>
      <c r="P73" s="211"/>
      <c r="Q73" s="212">
        <v>99999</v>
      </c>
      <c r="R73" s="212"/>
      <c r="S73" s="212">
        <v>999999</v>
      </c>
      <c r="T73" s="212"/>
      <c r="U73" s="212">
        <v>9999</v>
      </c>
      <c r="Z73" s="457"/>
      <c r="AA73" s="457" t="str">
        <f t="shared" si="7"/>
        <v>Tax Levy</v>
      </c>
      <c r="AB73" s="457">
        <f t="shared" si="7"/>
        <v>10</v>
      </c>
      <c r="AC73" s="457" t="str">
        <f t="shared" si="7"/>
        <v>BAR01</v>
      </c>
      <c r="AD73" s="457"/>
      <c r="AI73" s="465" t="str">
        <f t="shared" si="9"/>
        <v>1080022</v>
      </c>
      <c r="AJ73" s="463" t="str">
        <f t="shared" si="8"/>
        <v>Information Services Admin</v>
      </c>
    </row>
    <row r="74" spans="1:36" s="463" customFormat="1" ht="15" customHeight="1" x14ac:dyDescent="0.25">
      <c r="A74" s="209" t="s">
        <v>416</v>
      </c>
      <c r="B74" s="209">
        <v>10</v>
      </c>
      <c r="C74" s="209" t="s">
        <v>579</v>
      </c>
      <c r="D74" s="460" t="str">
        <f t="shared" ref="D74:D139" si="10">+A74&amp;""&amp;E74</f>
        <v>Tax Levy80073</v>
      </c>
      <c r="E74" s="461">
        <v>80073</v>
      </c>
      <c r="F74" s="211" t="s">
        <v>84</v>
      </c>
      <c r="G74" s="209" t="s">
        <v>79</v>
      </c>
      <c r="H74" s="461">
        <v>80073</v>
      </c>
      <c r="I74" s="211" t="s">
        <v>84</v>
      </c>
      <c r="J74" s="212">
        <v>80073</v>
      </c>
      <c r="K74" s="213" t="s">
        <v>83</v>
      </c>
      <c r="L74" s="211">
        <v>350</v>
      </c>
      <c r="M74" s="213" t="s">
        <v>450</v>
      </c>
      <c r="N74" s="213"/>
      <c r="O74" s="212">
        <v>9999</v>
      </c>
      <c r="P74" s="211"/>
      <c r="Q74" s="212">
        <v>99999</v>
      </c>
      <c r="R74" s="212"/>
      <c r="S74" s="212">
        <v>999999</v>
      </c>
      <c r="T74" s="212"/>
      <c r="U74" s="212">
        <v>9999</v>
      </c>
      <c r="Z74" s="457"/>
      <c r="AA74" s="457" t="str">
        <f t="shared" si="7"/>
        <v>Tax Levy</v>
      </c>
      <c r="AB74" s="457">
        <f t="shared" si="7"/>
        <v>10</v>
      </c>
      <c r="AC74" s="457" t="str">
        <f t="shared" si="7"/>
        <v>BAR01</v>
      </c>
      <c r="AD74" s="457"/>
      <c r="AI74" s="465" t="str">
        <f t="shared" si="9"/>
        <v>1080073</v>
      </c>
      <c r="AJ74" s="463" t="str">
        <f t="shared" si="8"/>
        <v>Computer Center Operations</v>
      </c>
    </row>
    <row r="75" spans="1:36" s="463" customFormat="1" ht="15" customHeight="1" x14ac:dyDescent="0.25">
      <c r="A75" s="209" t="s">
        <v>416</v>
      </c>
      <c r="B75" s="209">
        <v>10</v>
      </c>
      <c r="C75" s="209" t="s">
        <v>579</v>
      </c>
      <c r="D75" s="460" t="str">
        <f t="shared" si="10"/>
        <v>Tax Levy80185</v>
      </c>
      <c r="E75" s="461">
        <v>80185</v>
      </c>
      <c r="F75" s="211" t="s">
        <v>81</v>
      </c>
      <c r="G75" s="209" t="s">
        <v>79</v>
      </c>
      <c r="H75" s="461">
        <v>80185</v>
      </c>
      <c r="I75" s="211" t="s">
        <v>81</v>
      </c>
      <c r="J75" s="212">
        <v>80185</v>
      </c>
      <c r="K75" s="213" t="s">
        <v>80</v>
      </c>
      <c r="L75" s="211">
        <v>350</v>
      </c>
      <c r="M75" s="213" t="s">
        <v>450</v>
      </c>
      <c r="N75" s="213"/>
      <c r="O75" s="212">
        <v>9999</v>
      </c>
      <c r="P75" s="211"/>
      <c r="Q75" s="212">
        <v>99999</v>
      </c>
      <c r="R75" s="212"/>
      <c r="S75" s="212">
        <v>999999</v>
      </c>
      <c r="T75" s="212"/>
      <c r="U75" s="212">
        <v>9999</v>
      </c>
      <c r="Z75" s="457"/>
      <c r="AA75" s="457" t="str">
        <f t="shared" si="7"/>
        <v>Tax Levy</v>
      </c>
      <c r="AB75" s="457">
        <f t="shared" si="7"/>
        <v>10</v>
      </c>
      <c r="AC75" s="457" t="str">
        <f t="shared" si="7"/>
        <v>BAR01</v>
      </c>
      <c r="AD75" s="457"/>
      <c r="AI75" s="465" t="str">
        <f t="shared" si="9"/>
        <v>1080185</v>
      </c>
      <c r="AJ75" s="463" t="str">
        <f t="shared" si="8"/>
        <v>Institutional Research/Analys</v>
      </c>
    </row>
    <row r="76" spans="1:36" s="463" customFormat="1" ht="15" customHeight="1" x14ac:dyDescent="0.25">
      <c r="A76" s="209" t="s">
        <v>416</v>
      </c>
      <c r="B76" s="209">
        <v>10</v>
      </c>
      <c r="C76" s="209" t="s">
        <v>579</v>
      </c>
      <c r="D76" s="460" t="str">
        <f t="shared" si="10"/>
        <v>Tax Levy10071</v>
      </c>
      <c r="E76" s="461">
        <v>10071</v>
      </c>
      <c r="F76" s="211" t="s">
        <v>77</v>
      </c>
      <c r="G76" s="209" t="s">
        <v>61</v>
      </c>
      <c r="H76" s="461">
        <v>10071</v>
      </c>
      <c r="I76" s="211" t="s">
        <v>77</v>
      </c>
      <c r="J76" s="212">
        <v>10071</v>
      </c>
      <c r="K76" s="213" t="s">
        <v>601</v>
      </c>
      <c r="L76" s="211">
        <v>100</v>
      </c>
      <c r="M76" s="213" t="s">
        <v>449</v>
      </c>
      <c r="N76" s="213"/>
      <c r="O76" s="212">
        <v>9999</v>
      </c>
      <c r="P76" s="211"/>
      <c r="Q76" s="212">
        <v>99999</v>
      </c>
      <c r="R76" s="212"/>
      <c r="S76" s="212">
        <v>999999</v>
      </c>
      <c r="T76" s="212"/>
      <c r="U76" s="212">
        <v>9999</v>
      </c>
      <c r="Z76" s="457"/>
      <c r="AA76" s="457" t="str">
        <f t="shared" si="7"/>
        <v>Tax Levy</v>
      </c>
      <c r="AB76" s="457">
        <f t="shared" si="7"/>
        <v>10</v>
      </c>
      <c r="AC76" s="457" t="str">
        <f t="shared" si="7"/>
        <v>BAR01</v>
      </c>
      <c r="AD76" s="457"/>
      <c r="AI76" s="465" t="str">
        <f t="shared" si="9"/>
        <v>1010071</v>
      </c>
      <c r="AJ76" s="463" t="str">
        <f t="shared" si="8"/>
        <v>Counseling &amp; Comm Skills</v>
      </c>
    </row>
    <row r="77" spans="1:36" s="463" customFormat="1" ht="15" customHeight="1" x14ac:dyDescent="0.25">
      <c r="A77" s="209" t="s">
        <v>416</v>
      </c>
      <c r="B77" s="209">
        <v>10</v>
      </c>
      <c r="C77" s="209" t="s">
        <v>579</v>
      </c>
      <c r="D77" s="460" t="str">
        <f t="shared" si="10"/>
        <v>Tax Levy10134</v>
      </c>
      <c r="E77" s="461">
        <v>10134</v>
      </c>
      <c r="F77" s="472" t="s">
        <v>75</v>
      </c>
      <c r="G77" s="209" t="s">
        <v>61</v>
      </c>
      <c r="H77" s="461">
        <v>10134</v>
      </c>
      <c r="I77" s="472" t="s">
        <v>75</v>
      </c>
      <c r="J77" s="212">
        <v>10134</v>
      </c>
      <c r="K77" s="472" t="s">
        <v>75</v>
      </c>
      <c r="L77" s="211">
        <v>100</v>
      </c>
      <c r="M77" s="213" t="s">
        <v>449</v>
      </c>
      <c r="N77" s="213"/>
      <c r="O77" s="212">
        <v>9999</v>
      </c>
      <c r="P77" s="211"/>
      <c r="Q77" s="212">
        <v>99999</v>
      </c>
      <c r="R77" s="212"/>
      <c r="S77" s="212">
        <v>999999</v>
      </c>
      <c r="T77" s="212"/>
      <c r="U77" s="212">
        <v>9999</v>
      </c>
      <c r="Z77" s="457"/>
      <c r="AA77" s="457" t="str">
        <f t="shared" si="7"/>
        <v>Tax Levy</v>
      </c>
      <c r="AB77" s="457">
        <f t="shared" si="7"/>
        <v>10</v>
      </c>
      <c r="AC77" s="457" t="str">
        <f t="shared" si="7"/>
        <v>BAR01</v>
      </c>
      <c r="AD77" s="457"/>
      <c r="AI77" s="465" t="str">
        <f t="shared" si="9"/>
        <v>1010134</v>
      </c>
      <c r="AJ77" s="463" t="str">
        <f t="shared" si="8"/>
        <v>Physical Education</v>
      </c>
    </row>
    <row r="78" spans="1:36" s="463" customFormat="1" ht="15" customHeight="1" x14ac:dyDescent="0.25">
      <c r="A78" s="209" t="s">
        <v>416</v>
      </c>
      <c r="B78" s="209">
        <v>10</v>
      </c>
      <c r="C78" s="209" t="s">
        <v>579</v>
      </c>
      <c r="D78" s="460" t="str">
        <f t="shared" si="10"/>
        <v>Tax Levy60021</v>
      </c>
      <c r="E78" s="461">
        <v>60021</v>
      </c>
      <c r="F78" s="211" t="s">
        <v>74</v>
      </c>
      <c r="G78" s="209" t="s">
        <v>61</v>
      </c>
      <c r="H78" s="461">
        <v>60021</v>
      </c>
      <c r="I78" s="211" t="s">
        <v>74</v>
      </c>
      <c r="J78" s="212">
        <v>60021</v>
      </c>
      <c r="K78" s="213" t="s">
        <v>73</v>
      </c>
      <c r="L78" s="211">
        <v>300</v>
      </c>
      <c r="M78" s="213" t="s">
        <v>390</v>
      </c>
      <c r="N78" s="213"/>
      <c r="O78" s="212">
        <v>9999</v>
      </c>
      <c r="P78" s="211"/>
      <c r="Q78" s="212">
        <v>99999</v>
      </c>
      <c r="R78" s="212"/>
      <c r="S78" s="212">
        <v>999999</v>
      </c>
      <c r="T78" s="212"/>
      <c r="U78" s="212">
        <v>9999</v>
      </c>
      <c r="Z78" s="457"/>
      <c r="AA78" s="457" t="str">
        <f t="shared" si="7"/>
        <v>Tax Levy</v>
      </c>
      <c r="AB78" s="457">
        <f t="shared" si="7"/>
        <v>10</v>
      </c>
      <c r="AC78" s="457" t="str">
        <f t="shared" si="7"/>
        <v>BAR01</v>
      </c>
      <c r="AD78" s="457"/>
      <c r="AI78" s="465" t="str">
        <f t="shared" si="9"/>
        <v>1060021</v>
      </c>
      <c r="AJ78" s="463" t="str">
        <f t="shared" si="8"/>
        <v>Center, Child Care</v>
      </c>
    </row>
    <row r="79" spans="1:36" s="463" customFormat="1" ht="15" customHeight="1" x14ac:dyDescent="0.25">
      <c r="A79" s="209" t="s">
        <v>416</v>
      </c>
      <c r="B79" s="209">
        <v>10</v>
      </c>
      <c r="C79" s="209" t="s">
        <v>579</v>
      </c>
      <c r="D79" s="460" t="str">
        <f t="shared" si="10"/>
        <v>Tax Levy75012</v>
      </c>
      <c r="E79" s="461">
        <v>75012</v>
      </c>
      <c r="F79" s="211" t="s">
        <v>72</v>
      </c>
      <c r="G79" s="209" t="s">
        <v>61</v>
      </c>
      <c r="H79" s="461">
        <v>75012</v>
      </c>
      <c r="I79" s="211" t="s">
        <v>72</v>
      </c>
      <c r="J79" s="212">
        <v>75012</v>
      </c>
      <c r="K79" s="213" t="s">
        <v>71</v>
      </c>
      <c r="L79" s="211">
        <v>300</v>
      </c>
      <c r="M79" s="213" t="s">
        <v>390</v>
      </c>
      <c r="N79" s="213"/>
      <c r="O79" s="212">
        <v>9999</v>
      </c>
      <c r="P79" s="211"/>
      <c r="Q79" s="212">
        <v>99999</v>
      </c>
      <c r="R79" s="212"/>
      <c r="S79" s="212">
        <v>999999</v>
      </c>
      <c r="T79" s="212"/>
      <c r="U79" s="212">
        <v>9999</v>
      </c>
      <c r="Z79" s="457"/>
      <c r="AA79" s="457" t="str">
        <f t="shared" si="7"/>
        <v>Tax Levy</v>
      </c>
      <c r="AB79" s="457">
        <f t="shared" si="7"/>
        <v>10</v>
      </c>
      <c r="AC79" s="457" t="str">
        <f t="shared" si="7"/>
        <v>BAR01</v>
      </c>
      <c r="AD79" s="457"/>
      <c r="AI79" s="465" t="str">
        <f t="shared" si="9"/>
        <v>1075012</v>
      </c>
      <c r="AJ79" s="463" t="str">
        <f t="shared" si="8"/>
        <v>Athletics &amp; Recreation</v>
      </c>
    </row>
    <row r="80" spans="1:36" s="463" customFormat="1" ht="15" customHeight="1" x14ac:dyDescent="0.25">
      <c r="A80" s="209" t="s">
        <v>416</v>
      </c>
      <c r="B80" s="209">
        <v>10</v>
      </c>
      <c r="C80" s="209" t="s">
        <v>579</v>
      </c>
      <c r="D80" s="460" t="str">
        <f t="shared" si="10"/>
        <v>Tax Levy75022</v>
      </c>
      <c r="E80" s="461">
        <v>75022</v>
      </c>
      <c r="F80" s="211" t="s">
        <v>70</v>
      </c>
      <c r="G80" s="209" t="s">
        <v>61</v>
      </c>
      <c r="H80" s="461">
        <v>75022</v>
      </c>
      <c r="I80" s="211" t="s">
        <v>70</v>
      </c>
      <c r="J80" s="212">
        <v>75022</v>
      </c>
      <c r="K80" s="213" t="s">
        <v>69</v>
      </c>
      <c r="L80" s="211">
        <v>300</v>
      </c>
      <c r="M80" s="213" t="s">
        <v>390</v>
      </c>
      <c r="N80" s="213"/>
      <c r="O80" s="212">
        <v>9999</v>
      </c>
      <c r="P80" s="211"/>
      <c r="Q80" s="212">
        <v>99999</v>
      </c>
      <c r="R80" s="212"/>
      <c r="S80" s="212">
        <v>999999</v>
      </c>
      <c r="T80" s="212"/>
      <c r="U80" s="212">
        <v>9999</v>
      </c>
      <c r="Z80" s="457"/>
      <c r="AA80" s="457" t="str">
        <f t="shared" si="7"/>
        <v>Tax Levy</v>
      </c>
      <c r="AB80" s="457">
        <f t="shared" si="7"/>
        <v>10</v>
      </c>
      <c r="AC80" s="457" t="str">
        <f t="shared" si="7"/>
        <v>BAR01</v>
      </c>
      <c r="AD80" s="457"/>
      <c r="AI80" s="465" t="str">
        <f t="shared" si="9"/>
        <v>1075022</v>
      </c>
      <c r="AJ80" s="463" t="str">
        <f t="shared" si="8"/>
        <v>Counseling Center</v>
      </c>
    </row>
    <row r="81" spans="1:37" s="463" customFormat="1" ht="15" customHeight="1" x14ac:dyDescent="0.25">
      <c r="A81" s="209" t="s">
        <v>416</v>
      </c>
      <c r="B81" s="209">
        <v>10</v>
      </c>
      <c r="C81" s="209" t="s">
        <v>579</v>
      </c>
      <c r="D81" s="460" t="str">
        <f t="shared" si="10"/>
        <v>Tax Levy75056</v>
      </c>
      <c r="E81" s="461">
        <v>75056</v>
      </c>
      <c r="F81" s="211" t="s">
        <v>68</v>
      </c>
      <c r="G81" s="209" t="s">
        <v>61</v>
      </c>
      <c r="H81" s="461">
        <v>75056</v>
      </c>
      <c r="I81" s="211" t="s">
        <v>68</v>
      </c>
      <c r="J81" s="461">
        <v>75056</v>
      </c>
      <c r="K81" s="211" t="s">
        <v>68</v>
      </c>
      <c r="L81" s="211">
        <v>300</v>
      </c>
      <c r="M81" s="213" t="s">
        <v>390</v>
      </c>
      <c r="N81" s="213"/>
      <c r="O81" s="212">
        <v>9999</v>
      </c>
      <c r="P81" s="211"/>
      <c r="Q81" s="212">
        <v>99999</v>
      </c>
      <c r="R81" s="212"/>
      <c r="S81" s="212">
        <v>999999</v>
      </c>
      <c r="T81" s="212"/>
      <c r="U81" s="212">
        <v>9999</v>
      </c>
      <c r="Z81" s="457"/>
      <c r="AA81" s="457" t="str">
        <f t="shared" si="7"/>
        <v>Tax Levy</v>
      </c>
      <c r="AB81" s="457">
        <f t="shared" si="7"/>
        <v>10</v>
      </c>
      <c r="AC81" s="457" t="str">
        <f t="shared" si="7"/>
        <v>BAR01</v>
      </c>
      <c r="AD81" s="457"/>
      <c r="AI81" s="465" t="str">
        <f t="shared" si="9"/>
        <v>1075056</v>
      </c>
      <c r="AJ81" s="463" t="str">
        <f t="shared" si="8"/>
        <v>Student Affairs &amp; Serv</v>
      </c>
    </row>
    <row r="82" spans="1:37" s="463" customFormat="1" ht="15" customHeight="1" x14ac:dyDescent="0.25">
      <c r="A82" s="209" t="s">
        <v>416</v>
      </c>
      <c r="B82" s="209">
        <v>10</v>
      </c>
      <c r="C82" s="209" t="s">
        <v>579</v>
      </c>
      <c r="D82" s="460" t="str">
        <f t="shared" si="10"/>
        <v>Tax Levy75060</v>
      </c>
      <c r="E82" s="461">
        <v>75060</v>
      </c>
      <c r="F82" s="211" t="s">
        <v>67</v>
      </c>
      <c r="G82" s="209" t="s">
        <v>61</v>
      </c>
      <c r="H82" s="461">
        <v>75060</v>
      </c>
      <c r="I82" s="211" t="s">
        <v>67</v>
      </c>
      <c r="J82" s="212">
        <v>75060</v>
      </c>
      <c r="K82" s="213" t="s">
        <v>66</v>
      </c>
      <c r="L82" s="211">
        <v>300</v>
      </c>
      <c r="M82" s="213" t="s">
        <v>390</v>
      </c>
      <c r="N82" s="213"/>
      <c r="O82" s="212">
        <v>9999</v>
      </c>
      <c r="P82" s="211"/>
      <c r="Q82" s="212">
        <v>99999</v>
      </c>
      <c r="R82" s="212"/>
      <c r="S82" s="212">
        <v>999999</v>
      </c>
      <c r="T82" s="212"/>
      <c r="U82" s="212">
        <v>9999</v>
      </c>
      <c r="Z82" s="457"/>
      <c r="AA82" s="457" t="str">
        <f t="shared" si="7"/>
        <v>Tax Levy</v>
      </c>
      <c r="AB82" s="457">
        <f t="shared" si="7"/>
        <v>10</v>
      </c>
      <c r="AC82" s="457" t="str">
        <f t="shared" si="7"/>
        <v>BAR01</v>
      </c>
      <c r="AD82" s="457"/>
      <c r="AI82" s="465" t="str">
        <f t="shared" si="9"/>
        <v>1075060</v>
      </c>
      <c r="AJ82" s="463" t="str">
        <f t="shared" si="8"/>
        <v>Student Affairs-Life/Devel</v>
      </c>
    </row>
    <row r="83" spans="1:37" s="463" customFormat="1" ht="15" customHeight="1" x14ac:dyDescent="0.25">
      <c r="A83" s="209" t="s">
        <v>416</v>
      </c>
      <c r="B83" s="209">
        <v>10</v>
      </c>
      <c r="C83" s="209" t="s">
        <v>579</v>
      </c>
      <c r="D83" s="460" t="str">
        <f t="shared" si="10"/>
        <v>Tax Levy75070</v>
      </c>
      <c r="E83" s="461">
        <v>75070</v>
      </c>
      <c r="F83" s="211" t="s">
        <v>65</v>
      </c>
      <c r="G83" s="209" t="s">
        <v>61</v>
      </c>
      <c r="H83" s="461">
        <v>75070</v>
      </c>
      <c r="I83" s="211" t="s">
        <v>65</v>
      </c>
      <c r="J83" s="212">
        <v>75070</v>
      </c>
      <c r="K83" s="213" t="s">
        <v>64</v>
      </c>
      <c r="L83" s="211">
        <v>300</v>
      </c>
      <c r="M83" s="213" t="s">
        <v>390</v>
      </c>
      <c r="N83" s="213"/>
      <c r="O83" s="212">
        <v>9999</v>
      </c>
      <c r="P83" s="211"/>
      <c r="Q83" s="212">
        <v>99999</v>
      </c>
      <c r="R83" s="212"/>
      <c r="S83" s="212">
        <v>999999</v>
      </c>
      <c r="T83" s="212"/>
      <c r="U83" s="212">
        <v>9999</v>
      </c>
      <c r="Z83" s="457"/>
      <c r="AA83" s="457" t="str">
        <f t="shared" si="7"/>
        <v>Tax Levy</v>
      </c>
      <c r="AB83" s="457">
        <f t="shared" si="7"/>
        <v>10</v>
      </c>
      <c r="AC83" s="457" t="str">
        <f t="shared" si="7"/>
        <v>BAR01</v>
      </c>
      <c r="AD83" s="457"/>
      <c r="AI83" s="465" t="str">
        <f t="shared" si="9"/>
        <v>1075070</v>
      </c>
      <c r="AJ83" s="463" t="str">
        <f t="shared" si="8"/>
        <v>Student Placement Office</v>
      </c>
    </row>
    <row r="84" spans="1:37" s="463" customFormat="1" ht="15" customHeight="1" x14ac:dyDescent="0.25">
      <c r="A84" s="209" t="s">
        <v>416</v>
      </c>
      <c r="B84" s="209">
        <v>10</v>
      </c>
      <c r="C84" s="209" t="s">
        <v>579</v>
      </c>
      <c r="D84" s="460" t="str">
        <f t="shared" si="10"/>
        <v>Tax Levy75126</v>
      </c>
      <c r="E84" s="461">
        <v>75126</v>
      </c>
      <c r="F84" s="213" t="s">
        <v>318</v>
      </c>
      <c r="G84" s="209" t="s">
        <v>61</v>
      </c>
      <c r="H84" s="461">
        <v>75126</v>
      </c>
      <c r="I84" s="213" t="s">
        <v>318</v>
      </c>
      <c r="J84" s="212">
        <v>75126</v>
      </c>
      <c r="K84" s="213" t="s">
        <v>318</v>
      </c>
      <c r="L84" s="211">
        <v>300</v>
      </c>
      <c r="M84" s="213" t="s">
        <v>390</v>
      </c>
      <c r="N84" s="213"/>
      <c r="O84" s="212">
        <v>9999</v>
      </c>
      <c r="P84" s="211"/>
      <c r="Q84" s="212">
        <v>99999</v>
      </c>
      <c r="R84" s="212"/>
      <c r="S84" s="212">
        <v>999999</v>
      </c>
      <c r="T84" s="212"/>
      <c r="U84" s="212">
        <v>9999</v>
      </c>
      <c r="Z84" s="457"/>
      <c r="AA84" s="457" t="str">
        <f t="shared" si="7"/>
        <v>Tax Levy</v>
      </c>
      <c r="AB84" s="457">
        <f t="shared" si="7"/>
        <v>10</v>
      </c>
      <c r="AC84" s="457" t="str">
        <f t="shared" si="7"/>
        <v>BAR01</v>
      </c>
      <c r="AD84" s="457"/>
      <c r="AI84" s="465" t="str">
        <f t="shared" si="9"/>
        <v>1075126</v>
      </c>
      <c r="AJ84" s="463" t="str">
        <f t="shared" si="8"/>
        <v>Student Disability Services</v>
      </c>
    </row>
    <row r="85" spans="1:37" s="463" customFormat="1" x14ac:dyDescent="0.25">
      <c r="A85" s="209" t="s">
        <v>416</v>
      </c>
      <c r="B85" s="209">
        <v>10</v>
      </c>
      <c r="C85" s="209" t="s">
        <v>579</v>
      </c>
      <c r="D85" s="460" t="str">
        <f t="shared" si="10"/>
        <v>Tax Levy10014</v>
      </c>
      <c r="E85" s="461">
        <v>10014</v>
      </c>
      <c r="F85" s="211" t="s">
        <v>60</v>
      </c>
      <c r="G85" s="209" t="s">
        <v>35</v>
      </c>
      <c r="H85" s="461">
        <v>10014</v>
      </c>
      <c r="I85" s="211" t="s">
        <v>60</v>
      </c>
      <c r="J85" s="212">
        <v>10014</v>
      </c>
      <c r="K85" s="213" t="s">
        <v>602</v>
      </c>
      <c r="L85" s="211">
        <v>100</v>
      </c>
      <c r="M85" s="213" t="s">
        <v>449</v>
      </c>
      <c r="N85" s="213"/>
      <c r="O85" s="212">
        <v>9999</v>
      </c>
      <c r="P85" s="211"/>
      <c r="Q85" s="212">
        <v>99999</v>
      </c>
      <c r="R85" s="212"/>
      <c r="S85" s="212">
        <v>999999</v>
      </c>
      <c r="T85" s="212"/>
      <c r="U85" s="212">
        <v>9999</v>
      </c>
      <c r="Z85" s="457"/>
      <c r="AA85" s="457" t="str">
        <f t="shared" si="7"/>
        <v>Tax Levy</v>
      </c>
      <c r="AB85" s="457">
        <f t="shared" si="7"/>
        <v>10</v>
      </c>
      <c r="AC85" s="457" t="str">
        <f t="shared" si="7"/>
        <v>BAR01</v>
      </c>
      <c r="AD85" s="457"/>
      <c r="AI85" s="465" t="str">
        <f t="shared" si="9"/>
        <v>1010014</v>
      </c>
      <c r="AJ85" s="463" t="str">
        <f t="shared" si="8"/>
        <v>Anthro &amp; Sociology</v>
      </c>
    </row>
    <row r="86" spans="1:37" s="463" customFormat="1" x14ac:dyDescent="0.25">
      <c r="A86" s="209" t="s">
        <v>416</v>
      </c>
      <c r="B86" s="209">
        <v>10</v>
      </c>
      <c r="C86" s="209" t="s">
        <v>579</v>
      </c>
      <c r="D86" s="460" t="str">
        <f t="shared" si="10"/>
        <v>Tax Levy10060</v>
      </c>
      <c r="E86" s="461">
        <v>10060</v>
      </c>
      <c r="F86" s="211" t="s">
        <v>58</v>
      </c>
      <c r="G86" s="209" t="s">
        <v>35</v>
      </c>
      <c r="H86" s="461">
        <v>10060</v>
      </c>
      <c r="I86" s="211" t="s">
        <v>58</v>
      </c>
      <c r="J86" s="212">
        <v>10060</v>
      </c>
      <c r="K86" s="213" t="s">
        <v>57</v>
      </c>
      <c r="L86" s="211">
        <v>100</v>
      </c>
      <c r="M86" s="213" t="s">
        <v>449</v>
      </c>
      <c r="N86" s="213"/>
      <c r="O86" s="212">
        <v>9999</v>
      </c>
      <c r="P86" s="211"/>
      <c r="Q86" s="212">
        <v>99999</v>
      </c>
      <c r="R86" s="212"/>
      <c r="S86" s="212">
        <v>999999</v>
      </c>
      <c r="T86" s="212"/>
      <c r="U86" s="212">
        <v>9999</v>
      </c>
      <c r="Z86" s="457"/>
      <c r="AA86" s="457" t="str">
        <f t="shared" si="7"/>
        <v>Tax Levy</v>
      </c>
      <c r="AB86" s="457">
        <f t="shared" si="7"/>
        <v>10</v>
      </c>
      <c r="AC86" s="457" t="str">
        <f t="shared" si="7"/>
        <v>BAR01</v>
      </c>
      <c r="AD86" s="457"/>
      <c r="AI86" s="465" t="str">
        <f t="shared" si="9"/>
        <v>1010060</v>
      </c>
      <c r="AJ86" s="463" t="str">
        <f t="shared" si="8"/>
        <v>Communications</v>
      </c>
    </row>
    <row r="87" spans="1:37" s="463" customFormat="1" x14ac:dyDescent="0.25">
      <c r="A87" s="209" t="s">
        <v>416</v>
      </c>
      <c r="B87" s="209">
        <v>10</v>
      </c>
      <c r="C87" s="209" t="s">
        <v>579</v>
      </c>
      <c r="D87" s="460" t="str">
        <f t="shared" si="10"/>
        <v>Tax Levy10105</v>
      </c>
      <c r="E87" s="461">
        <v>10105</v>
      </c>
      <c r="F87" s="211" t="s">
        <v>56</v>
      </c>
      <c r="G87" s="209" t="s">
        <v>35</v>
      </c>
      <c r="H87" s="461">
        <v>10105</v>
      </c>
      <c r="I87" s="211" t="s">
        <v>56</v>
      </c>
      <c r="J87" s="212">
        <v>10105</v>
      </c>
      <c r="K87" s="213" t="s">
        <v>55</v>
      </c>
      <c r="L87" s="211">
        <v>100</v>
      </c>
      <c r="M87" s="213" t="s">
        <v>449</v>
      </c>
      <c r="N87" s="213"/>
      <c r="O87" s="212">
        <v>9999</v>
      </c>
      <c r="P87" s="211"/>
      <c r="Q87" s="212">
        <v>99999</v>
      </c>
      <c r="R87" s="212"/>
      <c r="S87" s="212">
        <v>999999</v>
      </c>
      <c r="T87" s="212"/>
      <c r="U87" s="212">
        <v>9999</v>
      </c>
      <c r="Z87" s="457"/>
      <c r="AA87" s="457" t="str">
        <f t="shared" si="7"/>
        <v>Tax Levy</v>
      </c>
      <c r="AB87" s="457">
        <f t="shared" si="7"/>
        <v>10</v>
      </c>
      <c r="AC87" s="457" t="str">
        <f t="shared" si="7"/>
        <v>BAR01</v>
      </c>
      <c r="AD87" s="457"/>
      <c r="AI87" s="465" t="str">
        <f t="shared" si="9"/>
        <v>1010105</v>
      </c>
      <c r="AJ87" s="463" t="str">
        <f t="shared" si="8"/>
        <v>English Language/Literature</v>
      </c>
    </row>
    <row r="88" spans="1:37" s="463" customFormat="1" x14ac:dyDescent="0.25">
      <c r="A88" s="209" t="s">
        <v>416</v>
      </c>
      <c r="B88" s="209">
        <v>10</v>
      </c>
      <c r="C88" s="209" t="s">
        <v>579</v>
      </c>
      <c r="D88" s="460" t="str">
        <f t="shared" si="10"/>
        <v>Tax Levy10115</v>
      </c>
      <c r="E88" s="461">
        <v>10115</v>
      </c>
      <c r="F88" s="211" t="s">
        <v>54</v>
      </c>
      <c r="G88" s="209" t="s">
        <v>35</v>
      </c>
      <c r="H88" s="461">
        <v>10115</v>
      </c>
      <c r="I88" s="211" t="s">
        <v>54</v>
      </c>
      <c r="J88" s="212">
        <v>10115</v>
      </c>
      <c r="K88" s="213" t="s">
        <v>54</v>
      </c>
      <c r="L88" s="211">
        <v>100</v>
      </c>
      <c r="M88" s="213" t="s">
        <v>449</v>
      </c>
      <c r="N88" s="213"/>
      <c r="O88" s="212">
        <v>9999</v>
      </c>
      <c r="P88" s="211"/>
      <c r="Q88" s="212">
        <v>99999</v>
      </c>
      <c r="R88" s="212"/>
      <c r="S88" s="212">
        <v>999999</v>
      </c>
      <c r="T88" s="212"/>
      <c r="U88" s="212">
        <v>9999</v>
      </c>
      <c r="Z88" s="457"/>
      <c r="AA88" s="457" t="str">
        <f t="shared" si="7"/>
        <v>Tax Levy</v>
      </c>
      <c r="AB88" s="457">
        <f t="shared" si="7"/>
        <v>10</v>
      </c>
      <c r="AC88" s="457" t="str">
        <f t="shared" si="7"/>
        <v>BAR01</v>
      </c>
      <c r="AD88" s="457"/>
      <c r="AI88" s="465" t="str">
        <f t="shared" si="9"/>
        <v>1010115</v>
      </c>
      <c r="AJ88" s="463" t="str">
        <f t="shared" si="8"/>
        <v>Fine &amp; Performing Arts</v>
      </c>
    </row>
    <row r="89" spans="1:37" s="463" customFormat="1" ht="15" customHeight="1" x14ac:dyDescent="0.25">
      <c r="A89" s="209" t="s">
        <v>416</v>
      </c>
      <c r="B89" s="209">
        <v>10</v>
      </c>
      <c r="C89" s="209" t="s">
        <v>579</v>
      </c>
      <c r="D89" s="460" t="str">
        <f t="shared" si="10"/>
        <v>Tax Levy10148</v>
      </c>
      <c r="E89" s="461">
        <v>10148</v>
      </c>
      <c r="F89" s="211" t="s">
        <v>53</v>
      </c>
      <c r="G89" s="209" t="s">
        <v>35</v>
      </c>
      <c r="H89" s="461">
        <v>10148</v>
      </c>
      <c r="I89" s="211" t="s">
        <v>53</v>
      </c>
      <c r="J89" s="212">
        <v>10148</v>
      </c>
      <c r="K89" s="213" t="s">
        <v>52</v>
      </c>
      <c r="L89" s="211">
        <v>100</v>
      </c>
      <c r="M89" s="213" t="s">
        <v>449</v>
      </c>
      <c r="N89" s="213"/>
      <c r="O89" s="212">
        <v>9999</v>
      </c>
      <c r="P89" s="211"/>
      <c r="Q89" s="212">
        <v>99999</v>
      </c>
      <c r="R89" s="212"/>
      <c r="S89" s="212">
        <v>999999</v>
      </c>
      <c r="T89" s="212"/>
      <c r="U89" s="212">
        <v>9999</v>
      </c>
      <c r="Z89" s="457"/>
      <c r="AA89" s="457" t="str">
        <f t="shared" si="7"/>
        <v>Tax Levy</v>
      </c>
      <c r="AB89" s="457">
        <f t="shared" si="7"/>
        <v>10</v>
      </c>
      <c r="AC89" s="457" t="str">
        <f t="shared" si="7"/>
        <v>BAR01</v>
      </c>
      <c r="AD89" s="457"/>
      <c r="AI89" s="465" t="str">
        <f t="shared" si="9"/>
        <v>1010148</v>
      </c>
      <c r="AJ89" s="463" t="str">
        <f t="shared" si="8"/>
        <v>History &amp; Contemporary Civil</v>
      </c>
    </row>
    <row r="90" spans="1:37" s="463" customFormat="1" ht="15" customHeight="1" x14ac:dyDescent="0.25">
      <c r="A90" s="209" t="s">
        <v>416</v>
      </c>
      <c r="B90" s="209">
        <v>10</v>
      </c>
      <c r="C90" s="209" t="s">
        <v>579</v>
      </c>
      <c r="D90" s="460" t="str">
        <f t="shared" si="10"/>
        <v>Tax Levy10172</v>
      </c>
      <c r="E90" s="461">
        <v>10172</v>
      </c>
      <c r="F90" s="211" t="s">
        <v>51</v>
      </c>
      <c r="G90" s="209" t="s">
        <v>35</v>
      </c>
      <c r="H90" s="461">
        <v>10172</v>
      </c>
      <c r="I90" s="211" t="s">
        <v>51</v>
      </c>
      <c r="J90" s="212">
        <v>10172</v>
      </c>
      <c r="K90" s="213" t="s">
        <v>50</v>
      </c>
      <c r="L90" s="211">
        <v>100</v>
      </c>
      <c r="M90" s="213" t="s">
        <v>449</v>
      </c>
      <c r="N90" s="213"/>
      <c r="O90" s="212">
        <v>9999</v>
      </c>
      <c r="P90" s="211"/>
      <c r="Q90" s="212">
        <v>99999</v>
      </c>
      <c r="R90" s="212"/>
      <c r="S90" s="212">
        <v>999999</v>
      </c>
      <c r="T90" s="212"/>
      <c r="U90" s="212">
        <v>9999</v>
      </c>
      <c r="Z90" s="457"/>
      <c r="AA90" s="457" t="str">
        <f t="shared" si="7"/>
        <v>Tax Levy</v>
      </c>
      <c r="AB90" s="457">
        <f t="shared" si="7"/>
        <v>10</v>
      </c>
      <c r="AC90" s="457" t="str">
        <f t="shared" si="7"/>
        <v>BAR01</v>
      </c>
      <c r="AD90" s="457"/>
      <c r="AI90" s="465" t="str">
        <f t="shared" si="9"/>
        <v>1010172</v>
      </c>
      <c r="AJ90" s="463" t="str">
        <f t="shared" si="8"/>
        <v>Journalism</v>
      </c>
    </row>
    <row r="91" spans="1:37" s="463" customFormat="1" ht="15" customHeight="1" x14ac:dyDescent="0.25">
      <c r="A91" s="209" t="s">
        <v>416</v>
      </c>
      <c r="B91" s="209">
        <v>10</v>
      </c>
      <c r="C91" s="209" t="s">
        <v>579</v>
      </c>
      <c r="D91" s="460" t="str">
        <f t="shared" si="10"/>
        <v>Tax Levy10195</v>
      </c>
      <c r="E91" s="461">
        <v>10195</v>
      </c>
      <c r="F91" s="211" t="s">
        <v>49</v>
      </c>
      <c r="G91" s="209" t="s">
        <v>35</v>
      </c>
      <c r="H91" s="461">
        <v>10195</v>
      </c>
      <c r="I91" s="211" t="s">
        <v>49</v>
      </c>
      <c r="J91" s="212">
        <v>10195</v>
      </c>
      <c r="K91" s="213" t="s">
        <v>49</v>
      </c>
      <c r="L91" s="211">
        <v>100</v>
      </c>
      <c r="M91" s="213" t="s">
        <v>449</v>
      </c>
      <c r="N91" s="213"/>
      <c r="O91" s="212">
        <v>9999</v>
      </c>
      <c r="P91" s="211"/>
      <c r="Q91" s="212">
        <v>99999</v>
      </c>
      <c r="R91" s="212"/>
      <c r="S91" s="212">
        <v>999999</v>
      </c>
      <c r="T91" s="212"/>
      <c r="U91" s="212">
        <v>9999</v>
      </c>
      <c r="Z91" s="457"/>
      <c r="AA91" s="457" t="str">
        <f t="shared" si="7"/>
        <v>Tax Levy</v>
      </c>
      <c r="AB91" s="457">
        <f t="shared" si="7"/>
        <v>10</v>
      </c>
      <c r="AC91" s="457" t="str">
        <f t="shared" si="7"/>
        <v>BAR01</v>
      </c>
      <c r="AD91" s="457"/>
      <c r="AI91" s="465" t="str">
        <f t="shared" si="9"/>
        <v>1010195</v>
      </c>
      <c r="AJ91" s="463" t="str">
        <f t="shared" si="8"/>
        <v>Mathematics</v>
      </c>
    </row>
    <row r="92" spans="1:37" s="463" customFormat="1" ht="15" customHeight="1" x14ac:dyDescent="0.25">
      <c r="A92" s="209" t="s">
        <v>416</v>
      </c>
      <c r="B92" s="209">
        <v>10</v>
      </c>
      <c r="C92" s="209" t="s">
        <v>579</v>
      </c>
      <c r="D92" s="460" t="str">
        <f t="shared" si="10"/>
        <v>Tax Levy10204</v>
      </c>
      <c r="E92" s="461">
        <v>10204</v>
      </c>
      <c r="F92" s="211" t="s">
        <v>48</v>
      </c>
      <c r="G92" s="209" t="s">
        <v>35</v>
      </c>
      <c r="H92" s="461">
        <v>10204</v>
      </c>
      <c r="I92" s="211" t="s">
        <v>48</v>
      </c>
      <c r="J92" s="212">
        <v>10204</v>
      </c>
      <c r="K92" s="213" t="s">
        <v>603</v>
      </c>
      <c r="L92" s="211">
        <v>100</v>
      </c>
      <c r="M92" s="213" t="s">
        <v>449</v>
      </c>
      <c r="N92" s="213"/>
      <c r="O92" s="212">
        <v>9999</v>
      </c>
      <c r="P92" s="211"/>
      <c r="Q92" s="212">
        <v>99999</v>
      </c>
      <c r="R92" s="212"/>
      <c r="S92" s="212">
        <v>999999</v>
      </c>
      <c r="T92" s="212"/>
      <c r="U92" s="212">
        <v>9999</v>
      </c>
      <c r="Z92" s="457"/>
      <c r="AA92" s="457" t="str">
        <f t="shared" si="7"/>
        <v>Tax Levy</v>
      </c>
      <c r="AB92" s="457">
        <f t="shared" si="7"/>
        <v>10</v>
      </c>
      <c r="AC92" s="457" t="str">
        <f t="shared" si="7"/>
        <v>BAR01</v>
      </c>
      <c r="AD92" s="457"/>
      <c r="AI92" s="465" t="str">
        <f t="shared" si="9"/>
        <v>1010204</v>
      </c>
      <c r="AJ92" s="463" t="str">
        <f t="shared" si="8"/>
        <v>Modern Languages &amp; Literatures</v>
      </c>
    </row>
    <row r="93" spans="1:37" s="463" customFormat="1" ht="15" customHeight="1" x14ac:dyDescent="0.25">
      <c r="A93" s="209" t="s">
        <v>416</v>
      </c>
      <c r="B93" s="209">
        <v>10</v>
      </c>
      <c r="C93" s="209" t="s">
        <v>579</v>
      </c>
      <c r="D93" s="460" t="str">
        <f t="shared" si="10"/>
        <v>Tax Levy10208</v>
      </c>
      <c r="E93" s="461">
        <v>10208</v>
      </c>
      <c r="F93" s="211" t="s">
        <v>47</v>
      </c>
      <c r="G93" s="209" t="s">
        <v>35</v>
      </c>
      <c r="H93" s="461">
        <v>10208</v>
      </c>
      <c r="I93" s="211" t="s">
        <v>47</v>
      </c>
      <c r="J93" s="212">
        <v>10208</v>
      </c>
      <c r="K93" s="213" t="s">
        <v>47</v>
      </c>
      <c r="L93" s="211">
        <v>100</v>
      </c>
      <c r="M93" s="213" t="s">
        <v>449</v>
      </c>
      <c r="N93" s="213"/>
      <c r="O93" s="212">
        <v>9999</v>
      </c>
      <c r="P93" s="211"/>
      <c r="Q93" s="212">
        <v>99999</v>
      </c>
      <c r="R93" s="212"/>
      <c r="S93" s="212">
        <v>999999</v>
      </c>
      <c r="T93" s="212"/>
      <c r="U93" s="212">
        <v>9999</v>
      </c>
      <c r="Z93" s="457"/>
      <c r="AA93" s="457" t="str">
        <f t="shared" si="7"/>
        <v>Tax Levy</v>
      </c>
      <c r="AB93" s="457">
        <f t="shared" si="7"/>
        <v>10</v>
      </c>
      <c r="AC93" s="457" t="str">
        <f t="shared" si="7"/>
        <v>BAR01</v>
      </c>
      <c r="AD93" s="457"/>
      <c r="AI93" s="465" t="str">
        <f t="shared" si="9"/>
        <v>1010208</v>
      </c>
      <c r="AJ93" s="463" t="str">
        <f t="shared" si="8"/>
        <v>Natural Sciences</v>
      </c>
    </row>
    <row r="94" spans="1:37" s="469" customFormat="1" ht="15" customHeight="1" x14ac:dyDescent="0.25">
      <c r="A94" s="209" t="s">
        <v>416</v>
      </c>
      <c r="B94" s="209">
        <v>10</v>
      </c>
      <c r="C94" s="209" t="s">
        <v>579</v>
      </c>
      <c r="D94" s="460" t="str">
        <f t="shared" si="10"/>
        <v>Tax Levy10221</v>
      </c>
      <c r="E94" s="461">
        <v>10221</v>
      </c>
      <c r="F94" s="211" t="s">
        <v>46</v>
      </c>
      <c r="G94" s="209" t="s">
        <v>35</v>
      </c>
      <c r="H94" s="461">
        <v>10221</v>
      </c>
      <c r="I94" s="211" t="s">
        <v>46</v>
      </c>
      <c r="J94" s="212">
        <v>10221</v>
      </c>
      <c r="K94" s="213" t="s">
        <v>46</v>
      </c>
      <c r="L94" s="211">
        <v>100</v>
      </c>
      <c r="M94" s="213" t="s">
        <v>449</v>
      </c>
      <c r="N94" s="213"/>
      <c r="O94" s="212">
        <v>9999</v>
      </c>
      <c r="P94" s="211"/>
      <c r="Q94" s="212">
        <v>99999</v>
      </c>
      <c r="R94" s="212"/>
      <c r="S94" s="212">
        <v>999999</v>
      </c>
      <c r="T94" s="212"/>
      <c r="U94" s="212">
        <v>9999</v>
      </c>
      <c r="V94" s="463"/>
      <c r="W94" s="463"/>
      <c r="X94" s="463"/>
      <c r="Y94" s="463"/>
      <c r="Z94" s="457"/>
      <c r="AA94" s="457" t="str">
        <f t="shared" si="7"/>
        <v>Tax Levy</v>
      </c>
      <c r="AB94" s="457">
        <f t="shared" si="7"/>
        <v>10</v>
      </c>
      <c r="AC94" s="457" t="str">
        <f t="shared" si="7"/>
        <v>BAR01</v>
      </c>
      <c r="AD94" s="457"/>
      <c r="AE94" s="463"/>
      <c r="AF94" s="463"/>
      <c r="AG94" s="463"/>
      <c r="AH94" s="463"/>
      <c r="AI94" s="465" t="str">
        <f t="shared" si="9"/>
        <v>1010221</v>
      </c>
      <c r="AJ94" s="463" t="str">
        <f t="shared" si="8"/>
        <v>Philosophy</v>
      </c>
      <c r="AK94" s="463"/>
    </row>
    <row r="95" spans="1:37" s="469" customFormat="1" ht="15" customHeight="1" x14ac:dyDescent="0.25">
      <c r="A95" s="209" t="s">
        <v>416</v>
      </c>
      <c r="B95" s="209">
        <v>10</v>
      </c>
      <c r="C95" s="209" t="s">
        <v>579</v>
      </c>
      <c r="D95" s="460" t="str">
        <f t="shared" si="10"/>
        <v>Tax Levy10236</v>
      </c>
      <c r="E95" s="461">
        <v>10236</v>
      </c>
      <c r="F95" s="211" t="s">
        <v>45</v>
      </c>
      <c r="G95" s="209" t="s">
        <v>35</v>
      </c>
      <c r="H95" s="461">
        <v>10236</v>
      </c>
      <c r="I95" s="211" t="s">
        <v>45</v>
      </c>
      <c r="J95" s="212">
        <v>10236</v>
      </c>
      <c r="K95" s="213" t="s">
        <v>44</v>
      </c>
      <c r="L95" s="211">
        <v>100</v>
      </c>
      <c r="M95" s="213" t="s">
        <v>449</v>
      </c>
      <c r="N95" s="213"/>
      <c r="O95" s="212">
        <v>9999</v>
      </c>
      <c r="P95" s="211"/>
      <c r="Q95" s="212">
        <v>99999</v>
      </c>
      <c r="R95" s="212"/>
      <c r="S95" s="212">
        <v>999999</v>
      </c>
      <c r="T95" s="212"/>
      <c r="U95" s="212">
        <v>9999</v>
      </c>
      <c r="V95" s="463"/>
      <c r="W95" s="463"/>
      <c r="X95" s="463"/>
      <c r="Y95" s="463"/>
      <c r="Z95" s="457"/>
      <c r="AA95" s="457" t="str">
        <f t="shared" si="7"/>
        <v>Tax Levy</v>
      </c>
      <c r="AB95" s="457">
        <f t="shared" si="7"/>
        <v>10</v>
      </c>
      <c r="AC95" s="457" t="str">
        <f t="shared" si="7"/>
        <v>BAR01</v>
      </c>
      <c r="AD95" s="457"/>
      <c r="AE95" s="463"/>
      <c r="AF95" s="463"/>
      <c r="AG95" s="463"/>
      <c r="AH95" s="463"/>
      <c r="AI95" s="465" t="str">
        <f t="shared" si="9"/>
        <v>1010236</v>
      </c>
      <c r="AJ95" s="463" t="str">
        <f t="shared" si="8"/>
        <v>Political Science/Government</v>
      </c>
      <c r="AK95" s="463"/>
    </row>
    <row r="96" spans="1:37" s="469" customFormat="1" ht="15" customHeight="1" x14ac:dyDescent="0.25">
      <c r="A96" s="209" t="s">
        <v>416</v>
      </c>
      <c r="B96" s="209">
        <v>10</v>
      </c>
      <c r="C96" s="209" t="s">
        <v>579</v>
      </c>
      <c r="D96" s="460" t="str">
        <f t="shared" si="10"/>
        <v>Tax Levy10245</v>
      </c>
      <c r="E96" s="461">
        <v>10245</v>
      </c>
      <c r="F96" s="211" t="s">
        <v>43</v>
      </c>
      <c r="G96" s="209" t="s">
        <v>35</v>
      </c>
      <c r="H96" s="461">
        <v>10245</v>
      </c>
      <c r="I96" s="211" t="s">
        <v>43</v>
      </c>
      <c r="J96" s="212">
        <v>10245</v>
      </c>
      <c r="K96" s="213" t="s">
        <v>43</v>
      </c>
      <c r="L96" s="211">
        <v>100</v>
      </c>
      <c r="M96" s="213" t="s">
        <v>449</v>
      </c>
      <c r="N96" s="213"/>
      <c r="O96" s="212">
        <v>9999</v>
      </c>
      <c r="P96" s="211"/>
      <c r="Q96" s="212">
        <v>99999</v>
      </c>
      <c r="R96" s="212"/>
      <c r="S96" s="212">
        <v>999999</v>
      </c>
      <c r="T96" s="212"/>
      <c r="U96" s="212">
        <v>9999</v>
      </c>
      <c r="V96" s="463"/>
      <c r="W96" s="463"/>
      <c r="X96" s="463"/>
      <c r="Y96" s="463"/>
      <c r="Z96" s="457"/>
      <c r="AA96" s="457" t="str">
        <f t="shared" si="7"/>
        <v>Tax Levy</v>
      </c>
      <c r="AB96" s="457">
        <f t="shared" si="7"/>
        <v>10</v>
      </c>
      <c r="AC96" s="457" t="str">
        <f t="shared" si="7"/>
        <v>BAR01</v>
      </c>
      <c r="AD96" s="457"/>
      <c r="AE96" s="463"/>
      <c r="AF96" s="463"/>
      <c r="AG96" s="463"/>
      <c r="AH96" s="463"/>
      <c r="AI96" s="465" t="str">
        <f t="shared" si="9"/>
        <v>1010245</v>
      </c>
      <c r="AJ96" s="463" t="str">
        <f t="shared" si="8"/>
        <v>Psychology</v>
      </c>
      <c r="AK96" s="463"/>
    </row>
    <row r="97" spans="1:37" s="469" customFormat="1" ht="15" customHeight="1" x14ac:dyDescent="0.25">
      <c r="A97" s="209" t="s">
        <v>416</v>
      </c>
      <c r="B97" s="209">
        <v>10</v>
      </c>
      <c r="C97" s="209" t="s">
        <v>579</v>
      </c>
      <c r="D97" s="460" t="str">
        <f t="shared" si="10"/>
        <v>Tax Levy10402</v>
      </c>
      <c r="E97" s="461">
        <v>10402</v>
      </c>
      <c r="F97" s="211" t="s">
        <v>42</v>
      </c>
      <c r="G97" s="209" t="s">
        <v>35</v>
      </c>
      <c r="H97" s="461">
        <v>10402</v>
      </c>
      <c r="I97" s="211" t="s">
        <v>42</v>
      </c>
      <c r="J97" s="212">
        <v>10402</v>
      </c>
      <c r="K97" s="213" t="s">
        <v>41</v>
      </c>
      <c r="L97" s="211">
        <v>100</v>
      </c>
      <c r="M97" s="213" t="s">
        <v>449</v>
      </c>
      <c r="N97" s="213"/>
      <c r="O97" s="212">
        <v>9999</v>
      </c>
      <c r="P97" s="211"/>
      <c r="Q97" s="212">
        <v>99999</v>
      </c>
      <c r="R97" s="212"/>
      <c r="S97" s="212">
        <v>999999</v>
      </c>
      <c r="T97" s="212"/>
      <c r="U97" s="212">
        <v>9999</v>
      </c>
      <c r="V97" s="463"/>
      <c r="W97" s="463"/>
      <c r="X97" s="463"/>
      <c r="Y97" s="463"/>
      <c r="Z97" s="457"/>
      <c r="AA97" s="457" t="str">
        <f t="shared" si="7"/>
        <v>Tax Levy</v>
      </c>
      <c r="AB97" s="457">
        <f t="shared" si="7"/>
        <v>10</v>
      </c>
      <c r="AC97" s="457" t="str">
        <f t="shared" si="7"/>
        <v>BAR01</v>
      </c>
      <c r="AD97" s="457"/>
      <c r="AE97" s="463"/>
      <c r="AF97" s="463"/>
      <c r="AG97" s="463"/>
      <c r="AH97" s="463"/>
      <c r="AI97" s="465" t="str">
        <f t="shared" si="9"/>
        <v>1010402</v>
      </c>
      <c r="AJ97" s="463" t="str">
        <f t="shared" si="8"/>
        <v>Black &amp; Hispanic Studies</v>
      </c>
      <c r="AK97" s="463"/>
    </row>
    <row r="98" spans="1:37" s="469" customFormat="1" ht="15" customHeight="1" x14ac:dyDescent="0.25">
      <c r="A98" s="209" t="s">
        <v>416</v>
      </c>
      <c r="B98" s="209">
        <v>10</v>
      </c>
      <c r="C98" s="209" t="s">
        <v>579</v>
      </c>
      <c r="D98" s="460" t="str">
        <f t="shared" si="10"/>
        <v>Tax Levy60023</v>
      </c>
      <c r="E98" s="461">
        <v>60023</v>
      </c>
      <c r="F98" s="211" t="s">
        <v>331</v>
      </c>
      <c r="G98" s="209" t="s">
        <v>35</v>
      </c>
      <c r="H98" s="461">
        <v>60023</v>
      </c>
      <c r="I98" s="211" t="s">
        <v>331</v>
      </c>
      <c r="J98" s="212">
        <v>60023</v>
      </c>
      <c r="K98" s="213" t="s">
        <v>547</v>
      </c>
      <c r="L98" s="211">
        <v>200</v>
      </c>
      <c r="M98" s="213" t="s">
        <v>461</v>
      </c>
      <c r="N98" s="213"/>
      <c r="O98" s="212">
        <v>9999</v>
      </c>
      <c r="P98" s="211"/>
      <c r="Q98" s="212">
        <v>99999</v>
      </c>
      <c r="R98" s="212"/>
      <c r="S98" s="212">
        <v>999999</v>
      </c>
      <c r="T98" s="212"/>
      <c r="U98" s="212">
        <v>9999</v>
      </c>
      <c r="V98" s="463"/>
      <c r="W98" s="463"/>
      <c r="X98" s="463"/>
      <c r="Y98" s="463"/>
      <c r="Z98" s="457"/>
      <c r="AA98" s="457" t="str">
        <f t="shared" si="7"/>
        <v>Tax Levy</v>
      </c>
      <c r="AB98" s="457">
        <f t="shared" si="7"/>
        <v>10</v>
      </c>
      <c r="AC98" s="457" t="str">
        <f t="shared" si="7"/>
        <v>BAR01</v>
      </c>
      <c r="AD98" s="457"/>
      <c r="AE98" s="463"/>
      <c r="AF98" s="463"/>
      <c r="AG98" s="463"/>
      <c r="AH98" s="463"/>
      <c r="AI98" s="465" t="str">
        <f t="shared" si="9"/>
        <v>1060023</v>
      </c>
      <c r="AJ98" s="463" t="str">
        <f t="shared" si="8"/>
        <v>Center, Performing Arts</v>
      </c>
      <c r="AK98" s="463"/>
    </row>
    <row r="99" spans="1:37" s="469" customFormat="1" ht="15" customHeight="1" x14ac:dyDescent="0.25">
      <c r="A99" s="209" t="s">
        <v>416</v>
      </c>
      <c r="B99" s="209">
        <v>10</v>
      </c>
      <c r="C99" s="209" t="s">
        <v>579</v>
      </c>
      <c r="D99" s="460" t="str">
        <f t="shared" si="10"/>
        <v>Tax Levy65009</v>
      </c>
      <c r="E99" s="461">
        <v>65009</v>
      </c>
      <c r="F99" s="211" t="s">
        <v>40</v>
      </c>
      <c r="G99" s="209" t="s">
        <v>35</v>
      </c>
      <c r="H99" s="461">
        <v>65009</v>
      </c>
      <c r="I99" s="211" t="s">
        <v>40</v>
      </c>
      <c r="J99" s="212">
        <v>65009</v>
      </c>
      <c r="K99" s="213" t="s">
        <v>39</v>
      </c>
      <c r="L99" s="211">
        <v>355</v>
      </c>
      <c r="M99" s="213" t="s">
        <v>451</v>
      </c>
      <c r="N99" s="213"/>
      <c r="O99" s="212">
        <v>9999</v>
      </c>
      <c r="P99" s="211"/>
      <c r="Q99" s="212">
        <v>99999</v>
      </c>
      <c r="R99" s="212"/>
      <c r="S99" s="212">
        <v>999999</v>
      </c>
      <c r="T99" s="212"/>
      <c r="U99" s="212">
        <v>9999</v>
      </c>
      <c r="V99" s="463"/>
      <c r="W99" s="463"/>
      <c r="X99" s="463"/>
      <c r="Y99" s="463"/>
      <c r="Z99" s="457"/>
      <c r="AA99" s="457" t="str">
        <f t="shared" si="7"/>
        <v>Tax Levy</v>
      </c>
      <c r="AB99" s="457">
        <f t="shared" si="7"/>
        <v>10</v>
      </c>
      <c r="AC99" s="457" t="str">
        <f t="shared" si="7"/>
        <v>BAR01</v>
      </c>
      <c r="AD99" s="457"/>
      <c r="AE99" s="463"/>
      <c r="AF99" s="463"/>
      <c r="AG99" s="463"/>
      <c r="AH99" s="463"/>
      <c r="AI99" s="465" t="str">
        <f t="shared" si="9"/>
        <v>1065009</v>
      </c>
      <c r="AJ99" s="463" t="str">
        <f t="shared" si="8"/>
        <v>Art Gallery</v>
      </c>
      <c r="AK99" s="463"/>
    </row>
    <row r="100" spans="1:37" s="469" customFormat="1" ht="15" customHeight="1" x14ac:dyDescent="0.25">
      <c r="A100" s="209" t="s">
        <v>416</v>
      </c>
      <c r="B100" s="209">
        <v>10</v>
      </c>
      <c r="C100" s="209" t="s">
        <v>579</v>
      </c>
      <c r="D100" s="460" t="str">
        <f t="shared" si="10"/>
        <v>Tax Levy75073</v>
      </c>
      <c r="E100" s="461">
        <v>75073</v>
      </c>
      <c r="F100" s="211" t="s">
        <v>332</v>
      </c>
      <c r="G100" s="209" t="s">
        <v>35</v>
      </c>
      <c r="H100" s="461">
        <v>75073</v>
      </c>
      <c r="I100" s="211" t="s">
        <v>332</v>
      </c>
      <c r="J100" s="212">
        <v>75073</v>
      </c>
      <c r="K100" s="213" t="s">
        <v>604</v>
      </c>
      <c r="L100" s="211">
        <v>300</v>
      </c>
      <c r="M100" s="213" t="s">
        <v>390</v>
      </c>
      <c r="N100" s="213"/>
      <c r="O100" s="212">
        <v>9999</v>
      </c>
      <c r="P100" s="211"/>
      <c r="Q100" s="212">
        <v>99999</v>
      </c>
      <c r="R100" s="212"/>
      <c r="S100" s="212">
        <v>999999</v>
      </c>
      <c r="T100" s="212"/>
      <c r="U100" s="212">
        <v>9999</v>
      </c>
      <c r="V100" s="463"/>
      <c r="W100" s="463"/>
      <c r="X100" s="463"/>
      <c r="Y100" s="463"/>
      <c r="Z100" s="457"/>
      <c r="AA100" s="457" t="str">
        <f t="shared" si="7"/>
        <v>Tax Levy</v>
      </c>
      <c r="AB100" s="457">
        <f t="shared" si="7"/>
        <v>10</v>
      </c>
      <c r="AC100" s="457" t="str">
        <f t="shared" si="7"/>
        <v>BAR01</v>
      </c>
      <c r="AD100" s="457"/>
      <c r="AE100" s="463"/>
      <c r="AF100" s="463"/>
      <c r="AG100" s="463"/>
      <c r="AH100" s="463"/>
      <c r="AI100" s="465" t="str">
        <f t="shared" si="9"/>
        <v>1075073</v>
      </c>
      <c r="AJ100" s="463" t="str">
        <f t="shared" si="8"/>
        <v xml:space="preserve">Student Services </v>
      </c>
      <c r="AK100" s="463"/>
    </row>
    <row r="101" spans="1:37" s="469" customFormat="1" ht="15" customHeight="1" x14ac:dyDescent="0.25">
      <c r="A101" s="209" t="s">
        <v>416</v>
      </c>
      <c r="B101" s="209">
        <v>10</v>
      </c>
      <c r="C101" s="209" t="s">
        <v>579</v>
      </c>
      <c r="D101" s="460" t="str">
        <f t="shared" si="10"/>
        <v>Tax Levy80109</v>
      </c>
      <c r="E101" s="461">
        <v>80109</v>
      </c>
      <c r="F101" s="211" t="s">
        <v>37</v>
      </c>
      <c r="G101" s="209" t="s">
        <v>35</v>
      </c>
      <c r="H101" s="461">
        <v>80109</v>
      </c>
      <c r="I101" s="211" t="s">
        <v>37</v>
      </c>
      <c r="J101" s="212">
        <v>80109</v>
      </c>
      <c r="K101" s="213" t="s">
        <v>36</v>
      </c>
      <c r="L101" s="211">
        <v>100</v>
      </c>
      <c r="M101" s="213" t="s">
        <v>449</v>
      </c>
      <c r="N101" s="213"/>
      <c r="O101" s="212">
        <v>9999</v>
      </c>
      <c r="P101" s="211"/>
      <c r="Q101" s="212">
        <v>99999</v>
      </c>
      <c r="R101" s="212"/>
      <c r="S101" s="212">
        <v>999999</v>
      </c>
      <c r="T101" s="212"/>
      <c r="U101" s="212">
        <v>9999</v>
      </c>
      <c r="V101" s="463"/>
      <c r="W101" s="463"/>
      <c r="X101" s="463"/>
      <c r="Y101" s="463"/>
      <c r="Z101" s="457"/>
      <c r="AA101" s="457" t="str">
        <f t="shared" si="7"/>
        <v>Tax Levy</v>
      </c>
      <c r="AB101" s="457">
        <f t="shared" si="7"/>
        <v>10</v>
      </c>
      <c r="AC101" s="457" t="str">
        <f t="shared" si="7"/>
        <v>BAR01</v>
      </c>
      <c r="AD101" s="457"/>
      <c r="AE101" s="463"/>
      <c r="AF101" s="463"/>
      <c r="AG101" s="463"/>
      <c r="AH101" s="463"/>
      <c r="AI101" s="465" t="str">
        <f t="shared" si="9"/>
        <v>1080109</v>
      </c>
      <c r="AJ101" s="463" t="str">
        <f t="shared" si="8"/>
        <v>Dean Of Liberal Arts</v>
      </c>
      <c r="AK101" s="463"/>
    </row>
    <row r="102" spans="1:37" s="469" customFormat="1" ht="15" customHeight="1" x14ac:dyDescent="0.25">
      <c r="A102" s="209" t="s">
        <v>416</v>
      </c>
      <c r="B102" s="209">
        <v>10</v>
      </c>
      <c r="C102" s="209" t="s">
        <v>579</v>
      </c>
      <c r="D102" s="460" t="str">
        <f t="shared" si="10"/>
        <v>Tax Levy10005</v>
      </c>
      <c r="E102" s="461">
        <v>10005</v>
      </c>
      <c r="F102" s="211" t="s">
        <v>34</v>
      </c>
      <c r="G102" s="209" t="s">
        <v>0</v>
      </c>
      <c r="H102" s="461">
        <v>10005</v>
      </c>
      <c r="I102" s="211" t="s">
        <v>34</v>
      </c>
      <c r="J102" s="212">
        <v>10005</v>
      </c>
      <c r="K102" s="213" t="s">
        <v>33</v>
      </c>
      <c r="L102" s="211">
        <v>100</v>
      </c>
      <c r="M102" s="213" t="s">
        <v>449</v>
      </c>
      <c r="N102" s="213"/>
      <c r="O102" s="212">
        <v>9999</v>
      </c>
      <c r="P102" s="211"/>
      <c r="Q102" s="212">
        <v>99999</v>
      </c>
      <c r="R102" s="212"/>
      <c r="S102" s="212">
        <v>999999</v>
      </c>
      <c r="T102" s="212"/>
      <c r="U102" s="212">
        <v>9999</v>
      </c>
      <c r="V102" s="463"/>
      <c r="W102" s="463"/>
      <c r="X102" s="463"/>
      <c r="Y102" s="463"/>
      <c r="Z102" s="457"/>
      <c r="AA102" s="457" t="str">
        <f t="shared" si="7"/>
        <v>Tax Levy</v>
      </c>
      <c r="AB102" s="457">
        <f t="shared" si="7"/>
        <v>10</v>
      </c>
      <c r="AC102" s="457" t="str">
        <f t="shared" si="7"/>
        <v>BAR01</v>
      </c>
      <c r="AD102" s="457"/>
      <c r="AE102" s="463"/>
      <c r="AF102" s="463"/>
      <c r="AG102" s="463"/>
      <c r="AH102" s="463"/>
      <c r="AI102" s="465" t="str">
        <f t="shared" si="9"/>
        <v>1010005</v>
      </c>
      <c r="AJ102" s="463" t="str">
        <f t="shared" si="8"/>
        <v>Accounting</v>
      </c>
      <c r="AK102" s="463"/>
    </row>
    <row r="103" spans="1:37" s="469" customFormat="1" ht="15" customHeight="1" x14ac:dyDescent="0.25">
      <c r="A103" s="209" t="s">
        <v>416</v>
      </c>
      <c r="B103" s="209">
        <v>10</v>
      </c>
      <c r="C103" s="209" t="s">
        <v>579</v>
      </c>
      <c r="D103" s="460" t="str">
        <f t="shared" si="10"/>
        <v>Tax Levy10088</v>
      </c>
      <c r="E103" s="461">
        <v>10088</v>
      </c>
      <c r="F103" s="211" t="s">
        <v>32</v>
      </c>
      <c r="G103" s="209" t="s">
        <v>0</v>
      </c>
      <c r="H103" s="461">
        <v>10088</v>
      </c>
      <c r="I103" s="211" t="s">
        <v>32</v>
      </c>
      <c r="J103" s="212">
        <v>10088</v>
      </c>
      <c r="K103" s="213" t="s">
        <v>31</v>
      </c>
      <c r="L103" s="211">
        <v>100</v>
      </c>
      <c r="M103" s="213" t="s">
        <v>449</v>
      </c>
      <c r="N103" s="213"/>
      <c r="O103" s="212">
        <v>9999</v>
      </c>
      <c r="P103" s="211"/>
      <c r="Q103" s="212">
        <v>99999</v>
      </c>
      <c r="R103" s="212"/>
      <c r="S103" s="212">
        <v>999999</v>
      </c>
      <c r="T103" s="212"/>
      <c r="U103" s="212">
        <v>9999</v>
      </c>
      <c r="V103" s="463"/>
      <c r="W103" s="463"/>
      <c r="X103" s="463"/>
      <c r="Y103" s="463"/>
      <c r="Z103" s="457"/>
      <c r="AA103" s="457" t="str">
        <f t="shared" si="7"/>
        <v>Tax Levy</v>
      </c>
      <c r="AB103" s="457">
        <f t="shared" si="7"/>
        <v>10</v>
      </c>
      <c r="AC103" s="457" t="str">
        <f t="shared" si="7"/>
        <v>BAR01</v>
      </c>
      <c r="AD103" s="457"/>
      <c r="AE103" s="463"/>
      <c r="AF103" s="463"/>
      <c r="AG103" s="463"/>
      <c r="AH103" s="463"/>
      <c r="AI103" s="465" t="str">
        <f t="shared" si="9"/>
        <v>1010088</v>
      </c>
      <c r="AJ103" s="463" t="str">
        <f t="shared" si="8"/>
        <v>Economics</v>
      </c>
      <c r="AK103" s="463"/>
    </row>
    <row r="104" spans="1:37" s="469" customFormat="1" ht="15" customHeight="1" x14ac:dyDescent="0.25">
      <c r="A104" s="209" t="s">
        <v>416</v>
      </c>
      <c r="B104" s="209">
        <v>10</v>
      </c>
      <c r="C104" s="209" t="s">
        <v>579</v>
      </c>
      <c r="D104" s="460" t="str">
        <f t="shared" si="10"/>
        <v>Tax Levy10181</v>
      </c>
      <c r="E104" s="461">
        <v>10181</v>
      </c>
      <c r="F104" s="211" t="s">
        <v>30</v>
      </c>
      <c r="G104" s="209" t="s">
        <v>0</v>
      </c>
      <c r="H104" s="461">
        <v>10181</v>
      </c>
      <c r="I104" s="211" t="s">
        <v>30</v>
      </c>
      <c r="J104" s="212">
        <v>10181</v>
      </c>
      <c r="K104" s="213" t="s">
        <v>30</v>
      </c>
      <c r="L104" s="211">
        <v>100</v>
      </c>
      <c r="M104" s="213" t="s">
        <v>449</v>
      </c>
      <c r="N104" s="213"/>
      <c r="O104" s="212">
        <v>9999</v>
      </c>
      <c r="P104" s="211"/>
      <c r="Q104" s="212">
        <v>99999</v>
      </c>
      <c r="R104" s="212"/>
      <c r="S104" s="212">
        <v>999999</v>
      </c>
      <c r="T104" s="212"/>
      <c r="U104" s="212">
        <v>9999</v>
      </c>
      <c r="V104" s="463"/>
      <c r="W104" s="463"/>
      <c r="X104" s="463"/>
      <c r="Y104" s="463"/>
      <c r="Z104" s="457"/>
      <c r="AA104" s="457" t="str">
        <f t="shared" si="7"/>
        <v>Tax Levy</v>
      </c>
      <c r="AB104" s="457">
        <f t="shared" si="7"/>
        <v>10</v>
      </c>
      <c r="AC104" s="457" t="str">
        <f t="shared" si="7"/>
        <v>BAR01</v>
      </c>
      <c r="AD104" s="457"/>
      <c r="AE104" s="463"/>
      <c r="AF104" s="463"/>
      <c r="AG104" s="463"/>
      <c r="AH104" s="463"/>
      <c r="AI104" s="465" t="str">
        <f t="shared" si="9"/>
        <v>1010181</v>
      </c>
      <c r="AJ104" s="463" t="str">
        <f t="shared" si="8"/>
        <v>Law</v>
      </c>
      <c r="AK104" s="463"/>
    </row>
    <row r="105" spans="1:37" s="469" customFormat="1" ht="15" customHeight="1" x14ac:dyDescent="0.25">
      <c r="A105" s="209" t="s">
        <v>416</v>
      </c>
      <c r="B105" s="209">
        <v>10</v>
      </c>
      <c r="C105" s="209" t="s">
        <v>579</v>
      </c>
      <c r="D105" s="460" t="str">
        <f t="shared" si="10"/>
        <v>Tax Levy10190</v>
      </c>
      <c r="E105" s="461">
        <v>10190</v>
      </c>
      <c r="F105" s="211" t="s">
        <v>29</v>
      </c>
      <c r="G105" s="209" t="s">
        <v>0</v>
      </c>
      <c r="H105" s="461">
        <v>10190</v>
      </c>
      <c r="I105" s="211" t="s">
        <v>29</v>
      </c>
      <c r="J105" s="212">
        <v>10190</v>
      </c>
      <c r="K105" s="213" t="s">
        <v>605</v>
      </c>
      <c r="L105" s="211">
        <v>100</v>
      </c>
      <c r="M105" s="213" t="s">
        <v>449</v>
      </c>
      <c r="N105" s="213"/>
      <c r="O105" s="212">
        <v>9999</v>
      </c>
      <c r="P105" s="211"/>
      <c r="Q105" s="212">
        <v>99999</v>
      </c>
      <c r="R105" s="212"/>
      <c r="S105" s="212">
        <v>999999</v>
      </c>
      <c r="T105" s="212"/>
      <c r="U105" s="212">
        <v>9999</v>
      </c>
      <c r="V105" s="463"/>
      <c r="W105" s="463"/>
      <c r="X105" s="463"/>
      <c r="Y105" s="463"/>
      <c r="Z105" s="457"/>
      <c r="AA105" s="457" t="str">
        <f t="shared" si="7"/>
        <v>Tax Levy</v>
      </c>
      <c r="AB105" s="457">
        <f t="shared" si="7"/>
        <v>10</v>
      </c>
      <c r="AC105" s="457" t="str">
        <f t="shared" si="7"/>
        <v>BAR01</v>
      </c>
      <c r="AD105" s="457"/>
      <c r="AE105" s="463"/>
      <c r="AF105" s="463"/>
      <c r="AG105" s="463"/>
      <c r="AH105" s="463"/>
      <c r="AI105" s="465" t="str">
        <f t="shared" si="9"/>
        <v>1010190</v>
      </c>
      <c r="AJ105" s="463" t="str">
        <f t="shared" si="8"/>
        <v>Management</v>
      </c>
      <c r="AK105" s="463"/>
    </row>
    <row r="106" spans="1:37" s="469" customFormat="1" ht="15" customHeight="1" x14ac:dyDescent="0.25">
      <c r="A106" s="209" t="s">
        <v>416</v>
      </c>
      <c r="B106" s="209">
        <v>10</v>
      </c>
      <c r="C106" s="209" t="s">
        <v>579</v>
      </c>
      <c r="D106" s="460" t="str">
        <f t="shared" si="10"/>
        <v>Tax Levy10192</v>
      </c>
      <c r="E106" s="461">
        <v>10192</v>
      </c>
      <c r="F106" s="211" t="s">
        <v>28</v>
      </c>
      <c r="G106" s="209" t="s">
        <v>0</v>
      </c>
      <c r="H106" s="461">
        <v>10192</v>
      </c>
      <c r="I106" s="211" t="s">
        <v>28</v>
      </c>
      <c r="J106" s="212">
        <v>10192</v>
      </c>
      <c r="K106" s="213" t="s">
        <v>27</v>
      </c>
      <c r="L106" s="211">
        <v>100</v>
      </c>
      <c r="M106" s="213" t="s">
        <v>449</v>
      </c>
      <c r="N106" s="213"/>
      <c r="O106" s="212">
        <v>9999</v>
      </c>
      <c r="P106" s="211"/>
      <c r="Q106" s="212">
        <v>99999</v>
      </c>
      <c r="R106" s="212"/>
      <c r="S106" s="212">
        <v>999999</v>
      </c>
      <c r="T106" s="212"/>
      <c r="U106" s="212">
        <v>9999</v>
      </c>
      <c r="V106" s="463"/>
      <c r="W106" s="463"/>
      <c r="X106" s="463"/>
      <c r="Y106" s="463"/>
      <c r="Z106" s="457"/>
      <c r="AA106" s="457" t="str">
        <f t="shared" si="7"/>
        <v>Tax Levy</v>
      </c>
      <c r="AB106" s="457">
        <f t="shared" si="7"/>
        <v>10</v>
      </c>
      <c r="AC106" s="457" t="str">
        <f t="shared" si="7"/>
        <v>BAR01</v>
      </c>
      <c r="AD106" s="457"/>
      <c r="AE106" s="463"/>
      <c r="AF106" s="463"/>
      <c r="AG106" s="463"/>
      <c r="AH106" s="463"/>
      <c r="AI106" s="465" t="str">
        <f t="shared" si="9"/>
        <v>1010192</v>
      </c>
      <c r="AJ106" s="463" t="str">
        <f t="shared" si="8"/>
        <v>Marketing</v>
      </c>
      <c r="AK106" s="463"/>
    </row>
    <row r="107" spans="1:37" s="469" customFormat="1" ht="15" customHeight="1" x14ac:dyDescent="0.25">
      <c r="A107" s="209" t="s">
        <v>416</v>
      </c>
      <c r="B107" s="209">
        <v>10</v>
      </c>
      <c r="C107" s="209" t="s">
        <v>579</v>
      </c>
      <c r="D107" s="460" t="str">
        <f t="shared" si="10"/>
        <v>Tax Levy10256</v>
      </c>
      <c r="E107" s="461">
        <v>10256</v>
      </c>
      <c r="F107" s="211" t="s">
        <v>26</v>
      </c>
      <c r="G107" s="209" t="s">
        <v>0</v>
      </c>
      <c r="H107" s="461">
        <v>10256</v>
      </c>
      <c r="I107" s="211" t="s">
        <v>26</v>
      </c>
      <c r="J107" s="212">
        <v>10256</v>
      </c>
      <c r="K107" s="213" t="s">
        <v>606</v>
      </c>
      <c r="L107" s="211">
        <v>100</v>
      </c>
      <c r="M107" s="213" t="s">
        <v>449</v>
      </c>
      <c r="N107" s="213"/>
      <c r="O107" s="212">
        <v>9999</v>
      </c>
      <c r="P107" s="211"/>
      <c r="Q107" s="212">
        <v>99999</v>
      </c>
      <c r="R107" s="212"/>
      <c r="S107" s="212">
        <v>999999</v>
      </c>
      <c r="T107" s="212"/>
      <c r="U107" s="212">
        <v>9999</v>
      </c>
      <c r="V107" s="463"/>
      <c r="W107" s="463"/>
      <c r="X107" s="463"/>
      <c r="Y107" s="463"/>
      <c r="Z107" s="457"/>
      <c r="AA107" s="457" t="str">
        <f t="shared" si="7"/>
        <v>Tax Levy</v>
      </c>
      <c r="AB107" s="457">
        <f t="shared" si="7"/>
        <v>10</v>
      </c>
      <c r="AC107" s="457" t="str">
        <f t="shared" si="7"/>
        <v>BAR01</v>
      </c>
      <c r="AD107" s="457"/>
      <c r="AE107" s="463"/>
      <c r="AF107" s="463"/>
      <c r="AG107" s="463"/>
      <c r="AH107" s="463"/>
      <c r="AI107" s="465" t="str">
        <f t="shared" si="9"/>
        <v>1010256</v>
      </c>
      <c r="AJ107" s="463" t="str">
        <f t="shared" si="8"/>
        <v>Real Estate</v>
      </c>
      <c r="AK107" s="463"/>
    </row>
    <row r="108" spans="1:37" s="469" customFormat="1" ht="15" customHeight="1" x14ac:dyDescent="0.25">
      <c r="A108" s="209" t="s">
        <v>416</v>
      </c>
      <c r="B108" s="209">
        <v>10</v>
      </c>
      <c r="C108" s="209" t="s">
        <v>579</v>
      </c>
      <c r="D108" s="460" t="str">
        <f t="shared" si="10"/>
        <v>Tax Levy10291</v>
      </c>
      <c r="E108" s="461">
        <v>10291</v>
      </c>
      <c r="F108" s="211" t="s">
        <v>25</v>
      </c>
      <c r="G108" s="209" t="s">
        <v>0</v>
      </c>
      <c r="H108" s="461">
        <v>10291</v>
      </c>
      <c r="I108" s="211" t="s">
        <v>25</v>
      </c>
      <c r="J108" s="212">
        <v>10291</v>
      </c>
      <c r="K108" s="213" t="s">
        <v>24</v>
      </c>
      <c r="L108" s="211">
        <v>100</v>
      </c>
      <c r="M108" s="213" t="s">
        <v>449</v>
      </c>
      <c r="N108" s="213"/>
      <c r="O108" s="212">
        <v>9999</v>
      </c>
      <c r="P108" s="211"/>
      <c r="Q108" s="212">
        <v>99999</v>
      </c>
      <c r="R108" s="212"/>
      <c r="S108" s="212">
        <v>999999</v>
      </c>
      <c r="T108" s="212"/>
      <c r="U108" s="212">
        <v>9999</v>
      </c>
      <c r="V108" s="463"/>
      <c r="W108" s="463"/>
      <c r="X108" s="463"/>
      <c r="Y108" s="463"/>
      <c r="Z108" s="457"/>
      <c r="AA108" s="457" t="str">
        <f t="shared" si="7"/>
        <v>Tax Levy</v>
      </c>
      <c r="AB108" s="457">
        <f t="shared" si="7"/>
        <v>10</v>
      </c>
      <c r="AC108" s="457" t="str">
        <f t="shared" si="7"/>
        <v>BAR01</v>
      </c>
      <c r="AD108" s="457"/>
      <c r="AE108" s="463"/>
      <c r="AF108" s="463"/>
      <c r="AG108" s="463"/>
      <c r="AH108" s="463"/>
      <c r="AI108" s="465" t="str">
        <f t="shared" si="9"/>
        <v>1010291</v>
      </c>
      <c r="AJ108" s="463" t="str">
        <f t="shared" si="8"/>
        <v>Statistics</v>
      </c>
      <c r="AK108" s="463"/>
    </row>
    <row r="109" spans="1:37" s="469" customFormat="1" ht="15" customHeight="1" x14ac:dyDescent="0.25">
      <c r="A109" s="209" t="s">
        <v>416</v>
      </c>
      <c r="B109" s="209">
        <v>10</v>
      </c>
      <c r="C109" s="209" t="s">
        <v>579</v>
      </c>
      <c r="D109" s="460" t="str">
        <f t="shared" si="10"/>
        <v>Tax Levy10381</v>
      </c>
      <c r="E109" s="461">
        <v>10381</v>
      </c>
      <c r="F109" s="211" t="s">
        <v>22</v>
      </c>
      <c r="G109" s="209" t="s">
        <v>0</v>
      </c>
      <c r="H109" s="461">
        <v>10381</v>
      </c>
      <c r="I109" s="211" t="s">
        <v>22</v>
      </c>
      <c r="J109" s="212">
        <v>10381</v>
      </c>
      <c r="K109" s="213" t="s">
        <v>21</v>
      </c>
      <c r="L109" s="211">
        <v>100</v>
      </c>
      <c r="M109" s="213" t="s">
        <v>449</v>
      </c>
      <c r="N109" s="213"/>
      <c r="O109" s="212">
        <v>9999</v>
      </c>
      <c r="P109" s="211"/>
      <c r="Q109" s="212">
        <v>99999</v>
      </c>
      <c r="R109" s="212"/>
      <c r="S109" s="212">
        <v>999999</v>
      </c>
      <c r="T109" s="212"/>
      <c r="U109" s="212">
        <v>9999</v>
      </c>
      <c r="V109" s="463"/>
      <c r="W109" s="463"/>
      <c r="X109" s="463"/>
      <c r="Y109" s="463"/>
      <c r="Z109" s="457"/>
      <c r="AA109" s="457" t="str">
        <f t="shared" si="7"/>
        <v>Tax Levy</v>
      </c>
      <c r="AB109" s="457">
        <f t="shared" si="7"/>
        <v>10</v>
      </c>
      <c r="AC109" s="457" t="str">
        <f t="shared" si="7"/>
        <v>BAR01</v>
      </c>
      <c r="AD109" s="457"/>
      <c r="AE109" s="463"/>
      <c r="AF109" s="463"/>
      <c r="AG109" s="463"/>
      <c r="AH109" s="463"/>
      <c r="AI109" s="465" t="str">
        <f t="shared" si="9"/>
        <v>1010381</v>
      </c>
      <c r="AJ109" s="463" t="str">
        <f t="shared" si="8"/>
        <v>Dean Of Business</v>
      </c>
      <c r="AK109" s="463"/>
    </row>
    <row r="110" spans="1:37" s="469" customFormat="1" ht="15" customHeight="1" x14ac:dyDescent="0.25">
      <c r="A110" s="209" t="s">
        <v>416</v>
      </c>
      <c r="B110" s="209">
        <v>10</v>
      </c>
      <c r="C110" s="209" t="s">
        <v>579</v>
      </c>
      <c r="D110" s="460" t="str">
        <f t="shared" si="10"/>
        <v>Tax Levy60074</v>
      </c>
      <c r="E110" s="461">
        <v>60074</v>
      </c>
      <c r="F110" s="211" t="s">
        <v>441</v>
      </c>
      <c r="G110" s="209" t="s">
        <v>0</v>
      </c>
      <c r="H110" s="461">
        <v>60074</v>
      </c>
      <c r="I110" s="211" t="s">
        <v>441</v>
      </c>
      <c r="J110" s="212">
        <v>60074</v>
      </c>
      <c r="K110" s="211" t="s">
        <v>20</v>
      </c>
      <c r="L110" s="211">
        <v>300</v>
      </c>
      <c r="M110" s="213" t="s">
        <v>390</v>
      </c>
      <c r="N110" s="213"/>
      <c r="O110" s="212">
        <v>9999</v>
      </c>
      <c r="P110" s="211"/>
      <c r="Q110" s="212">
        <v>99999</v>
      </c>
      <c r="R110" s="212"/>
      <c r="S110" s="212">
        <v>999999</v>
      </c>
      <c r="T110" s="212"/>
      <c r="U110" s="212">
        <v>9999</v>
      </c>
      <c r="V110" s="463"/>
      <c r="W110" s="463"/>
      <c r="X110" s="463"/>
      <c r="Y110" s="463"/>
      <c r="Z110" s="457"/>
      <c r="AA110" s="457" t="str">
        <f t="shared" si="7"/>
        <v>Tax Levy</v>
      </c>
      <c r="AB110" s="457">
        <f t="shared" si="7"/>
        <v>10</v>
      </c>
      <c r="AC110" s="457" t="str">
        <f t="shared" si="7"/>
        <v>BAR01</v>
      </c>
      <c r="AD110" s="457"/>
      <c r="AE110" s="463"/>
      <c r="AF110" s="463"/>
      <c r="AG110" s="463"/>
      <c r="AH110" s="463"/>
      <c r="AI110" s="465" t="str">
        <f t="shared" si="9"/>
        <v>1060074</v>
      </c>
      <c r="AJ110" s="463" t="str">
        <f t="shared" si="8"/>
        <v>Center, Student Entrprneurship</v>
      </c>
      <c r="AK110" s="463"/>
    </row>
    <row r="111" spans="1:37" s="469" customFormat="1" ht="15" customHeight="1" x14ac:dyDescent="0.25">
      <c r="A111" s="209" t="s">
        <v>416</v>
      </c>
      <c r="B111" s="209">
        <v>10</v>
      </c>
      <c r="C111" s="209" t="s">
        <v>579</v>
      </c>
      <c r="D111" s="460" t="str">
        <f t="shared" si="10"/>
        <v>Tax Levy60195</v>
      </c>
      <c r="E111" s="461">
        <v>60195</v>
      </c>
      <c r="F111" s="211" t="s">
        <v>19</v>
      </c>
      <c r="G111" s="209" t="s">
        <v>0</v>
      </c>
      <c r="H111" s="461">
        <v>60195</v>
      </c>
      <c r="I111" s="211" t="s">
        <v>19</v>
      </c>
      <c r="J111" s="212">
        <v>60195</v>
      </c>
      <c r="K111" s="213" t="s">
        <v>18</v>
      </c>
      <c r="L111" s="211">
        <v>100</v>
      </c>
      <c r="M111" s="213" t="s">
        <v>449</v>
      </c>
      <c r="N111" s="213"/>
      <c r="O111" s="212">
        <v>9999</v>
      </c>
      <c r="P111" s="211"/>
      <c r="Q111" s="212">
        <v>99999</v>
      </c>
      <c r="R111" s="212"/>
      <c r="S111" s="212">
        <v>999999</v>
      </c>
      <c r="T111" s="212"/>
      <c r="U111" s="212">
        <v>9999</v>
      </c>
      <c r="V111" s="463"/>
      <c r="W111" s="463"/>
      <c r="X111" s="463"/>
      <c r="Y111" s="463"/>
      <c r="Z111" s="457"/>
      <c r="AA111" s="457" t="str">
        <f t="shared" si="7"/>
        <v>Tax Levy</v>
      </c>
      <c r="AB111" s="457">
        <f t="shared" si="7"/>
        <v>10</v>
      </c>
      <c r="AC111" s="457" t="str">
        <f t="shared" si="7"/>
        <v>BAR01</v>
      </c>
      <c r="AD111" s="457"/>
      <c r="AE111" s="463"/>
      <c r="AF111" s="463"/>
      <c r="AG111" s="463"/>
      <c r="AH111" s="463"/>
      <c r="AI111" s="465" t="str">
        <f t="shared" si="9"/>
        <v>1060195</v>
      </c>
      <c r="AJ111" s="463" t="str">
        <f t="shared" si="8"/>
        <v>Institute, Newman RE</v>
      </c>
      <c r="AK111" s="463"/>
    </row>
    <row r="112" spans="1:37" s="469" customFormat="1" ht="15" customHeight="1" x14ac:dyDescent="0.25">
      <c r="A112" s="209" t="s">
        <v>416</v>
      </c>
      <c r="B112" s="209">
        <v>10</v>
      </c>
      <c r="C112" s="209" t="s">
        <v>579</v>
      </c>
      <c r="D112" s="460" t="str">
        <f t="shared" si="10"/>
        <v>Tax Levy60197</v>
      </c>
      <c r="E112" s="461">
        <v>60197</v>
      </c>
      <c r="F112" s="211" t="s">
        <v>17</v>
      </c>
      <c r="G112" s="209" t="s">
        <v>0</v>
      </c>
      <c r="H112" s="461">
        <v>60197</v>
      </c>
      <c r="I112" s="211" t="s">
        <v>17</v>
      </c>
      <c r="J112" s="212">
        <v>60197</v>
      </c>
      <c r="K112" s="213" t="s">
        <v>16</v>
      </c>
      <c r="L112" s="211">
        <v>150</v>
      </c>
      <c r="M112" s="213" t="s">
        <v>463</v>
      </c>
      <c r="N112" s="213"/>
      <c r="O112" s="212">
        <v>9999</v>
      </c>
      <c r="P112" s="211"/>
      <c r="Q112" s="212">
        <v>99999</v>
      </c>
      <c r="R112" s="212"/>
      <c r="S112" s="212">
        <v>999999</v>
      </c>
      <c r="T112" s="212"/>
      <c r="U112" s="212">
        <v>9999</v>
      </c>
      <c r="V112" s="463"/>
      <c r="W112" s="463"/>
      <c r="X112" s="463"/>
      <c r="Y112" s="463"/>
      <c r="Z112" s="457"/>
      <c r="AA112" s="457" t="str">
        <f t="shared" si="7"/>
        <v>Tax Levy</v>
      </c>
      <c r="AB112" s="457">
        <f t="shared" si="7"/>
        <v>10</v>
      </c>
      <c r="AC112" s="457" t="str">
        <f t="shared" si="7"/>
        <v>BAR01</v>
      </c>
      <c r="AD112" s="457"/>
      <c r="AE112" s="463"/>
      <c r="AF112" s="463"/>
      <c r="AG112" s="463"/>
      <c r="AH112" s="463"/>
      <c r="AI112" s="465" t="str">
        <f t="shared" si="9"/>
        <v>1060197</v>
      </c>
      <c r="AJ112" s="463" t="str">
        <f t="shared" si="8"/>
        <v>Center, Study Business &amp; Gov't</v>
      </c>
      <c r="AK112" s="463"/>
    </row>
    <row r="113" spans="1:37" s="469" customFormat="1" ht="15" customHeight="1" x14ac:dyDescent="0.25">
      <c r="A113" s="209" t="s">
        <v>416</v>
      </c>
      <c r="B113" s="209">
        <v>10</v>
      </c>
      <c r="C113" s="209" t="s">
        <v>579</v>
      </c>
      <c r="D113" s="460" t="str">
        <f t="shared" si="10"/>
        <v>Tax Levy60198</v>
      </c>
      <c r="E113" s="461">
        <v>60198</v>
      </c>
      <c r="F113" s="211" t="s">
        <v>15</v>
      </c>
      <c r="G113" s="209" t="s">
        <v>0</v>
      </c>
      <c r="H113" s="461">
        <v>60198</v>
      </c>
      <c r="I113" s="211" t="s">
        <v>15</v>
      </c>
      <c r="J113" s="212">
        <v>60198</v>
      </c>
      <c r="K113" s="213" t="s">
        <v>14</v>
      </c>
      <c r="L113" s="211">
        <v>100</v>
      </c>
      <c r="M113" s="213" t="s">
        <v>449</v>
      </c>
      <c r="N113" s="213"/>
      <c r="O113" s="212">
        <v>9999</v>
      </c>
      <c r="P113" s="211"/>
      <c r="Q113" s="212">
        <v>99999</v>
      </c>
      <c r="R113" s="212"/>
      <c r="S113" s="212">
        <v>999999</v>
      </c>
      <c r="T113" s="212"/>
      <c r="U113" s="212">
        <v>9999</v>
      </c>
      <c r="V113" s="463"/>
      <c r="W113" s="463"/>
      <c r="X113" s="463"/>
      <c r="Y113" s="463"/>
      <c r="Z113" s="457"/>
      <c r="AA113" s="457" t="str">
        <f t="shared" si="7"/>
        <v>Tax Levy</v>
      </c>
      <c r="AB113" s="457">
        <f t="shared" si="7"/>
        <v>10</v>
      </c>
      <c r="AC113" s="457" t="str">
        <f t="shared" si="7"/>
        <v>BAR01</v>
      </c>
      <c r="AD113" s="457"/>
      <c r="AE113" s="463"/>
      <c r="AF113" s="463"/>
      <c r="AG113" s="463"/>
      <c r="AH113" s="463"/>
      <c r="AI113" s="465" t="str">
        <f t="shared" si="9"/>
        <v>1060198</v>
      </c>
      <c r="AJ113" s="463" t="str">
        <f t="shared" si="8"/>
        <v>Center, Lawrence Field/Sm Bus</v>
      </c>
      <c r="AK113" s="463"/>
    </row>
    <row r="114" spans="1:37" s="469" customFormat="1" ht="15" customHeight="1" x14ac:dyDescent="0.25">
      <c r="A114" s="209" t="s">
        <v>416</v>
      </c>
      <c r="B114" s="209">
        <v>10</v>
      </c>
      <c r="C114" s="209" t="s">
        <v>579</v>
      </c>
      <c r="D114" s="460" t="str">
        <f t="shared" si="10"/>
        <v>Tax Levy60199</v>
      </c>
      <c r="E114" s="461">
        <v>60199</v>
      </c>
      <c r="F114" s="211" t="s">
        <v>13</v>
      </c>
      <c r="G114" s="209" t="s">
        <v>0</v>
      </c>
      <c r="H114" s="461">
        <v>60199</v>
      </c>
      <c r="I114" s="211" t="s">
        <v>13</v>
      </c>
      <c r="J114" s="212">
        <v>60199</v>
      </c>
      <c r="K114" s="213" t="s">
        <v>12</v>
      </c>
      <c r="L114" s="211">
        <v>100</v>
      </c>
      <c r="M114" s="213" t="s">
        <v>449</v>
      </c>
      <c r="N114" s="213"/>
      <c r="O114" s="212">
        <v>9999</v>
      </c>
      <c r="P114" s="211"/>
      <c r="Q114" s="212">
        <v>99999</v>
      </c>
      <c r="R114" s="212"/>
      <c r="S114" s="212">
        <v>999999</v>
      </c>
      <c r="T114" s="212"/>
      <c r="U114" s="212">
        <v>9999</v>
      </c>
      <c r="V114" s="463"/>
      <c r="W114" s="463"/>
      <c r="X114" s="463"/>
      <c r="Y114" s="463"/>
      <c r="Z114" s="457"/>
      <c r="AA114" s="457" t="str">
        <f t="shared" si="7"/>
        <v>Tax Levy</v>
      </c>
      <c r="AB114" s="457">
        <f t="shared" si="7"/>
        <v>10</v>
      </c>
      <c r="AC114" s="457" t="str">
        <f t="shared" si="7"/>
        <v>BAR01</v>
      </c>
      <c r="AD114" s="457"/>
      <c r="AE114" s="463"/>
      <c r="AF114" s="463"/>
      <c r="AG114" s="463"/>
      <c r="AH114" s="463"/>
      <c r="AI114" s="465" t="str">
        <f t="shared" si="9"/>
        <v>1060199</v>
      </c>
      <c r="AJ114" s="463" t="str">
        <f t="shared" si="8"/>
        <v>Center, Subotnick Fin Services</v>
      </c>
      <c r="AK114" s="463"/>
    </row>
    <row r="115" spans="1:37" s="469" customFormat="1" ht="15" customHeight="1" x14ac:dyDescent="0.25">
      <c r="A115" s="209" t="s">
        <v>416</v>
      </c>
      <c r="B115" s="209">
        <v>10</v>
      </c>
      <c r="C115" s="209" t="s">
        <v>579</v>
      </c>
      <c r="D115" s="460" t="str">
        <f t="shared" si="10"/>
        <v>Tax Levy60200</v>
      </c>
      <c r="E115" s="461">
        <v>60200</v>
      </c>
      <c r="F115" s="211" t="s">
        <v>11</v>
      </c>
      <c r="G115" s="209" t="s">
        <v>0</v>
      </c>
      <c r="H115" s="461">
        <v>60200</v>
      </c>
      <c r="I115" s="211" t="s">
        <v>11</v>
      </c>
      <c r="J115" s="212">
        <v>60200</v>
      </c>
      <c r="K115" s="213" t="s">
        <v>10</v>
      </c>
      <c r="L115" s="211">
        <v>100</v>
      </c>
      <c r="M115" s="213" t="s">
        <v>449</v>
      </c>
      <c r="N115" s="213"/>
      <c r="O115" s="212">
        <v>9999</v>
      </c>
      <c r="P115" s="211"/>
      <c r="Q115" s="212">
        <v>99999</v>
      </c>
      <c r="R115" s="212"/>
      <c r="S115" s="212">
        <v>999999</v>
      </c>
      <c r="T115" s="212"/>
      <c r="U115" s="212">
        <v>9999</v>
      </c>
      <c r="V115" s="463"/>
      <c r="W115" s="463"/>
      <c r="X115" s="463"/>
      <c r="Y115" s="463"/>
      <c r="Z115" s="457"/>
      <c r="AA115" s="457" t="str">
        <f t="shared" si="7"/>
        <v>Tax Levy</v>
      </c>
      <c r="AB115" s="457">
        <f t="shared" si="7"/>
        <v>10</v>
      </c>
      <c r="AC115" s="457" t="str">
        <f t="shared" si="7"/>
        <v>BAR01</v>
      </c>
      <c r="AD115" s="457"/>
      <c r="AE115" s="463"/>
      <c r="AF115" s="463"/>
      <c r="AG115" s="463"/>
      <c r="AH115" s="463"/>
      <c r="AI115" s="465" t="str">
        <f t="shared" si="9"/>
        <v>1060200</v>
      </c>
      <c r="AJ115" s="463" t="str">
        <f t="shared" si="8"/>
        <v>Center, Weissman Intl Business</v>
      </c>
      <c r="AK115" s="463"/>
    </row>
    <row r="116" spans="1:37" s="469" customFormat="1" ht="15" customHeight="1" x14ac:dyDescent="0.25">
      <c r="A116" s="209" t="s">
        <v>416</v>
      </c>
      <c r="B116" s="209">
        <v>10</v>
      </c>
      <c r="C116" s="209" t="s">
        <v>579</v>
      </c>
      <c r="D116" s="460" t="str">
        <f t="shared" si="10"/>
        <v>Tax Levy65040</v>
      </c>
      <c r="E116" s="461">
        <v>65040</v>
      </c>
      <c r="F116" s="211" t="s">
        <v>9</v>
      </c>
      <c r="G116" s="209" t="s">
        <v>0</v>
      </c>
      <c r="H116" s="461">
        <v>65040</v>
      </c>
      <c r="I116" s="211" t="s">
        <v>9</v>
      </c>
      <c r="J116" s="212">
        <v>65040</v>
      </c>
      <c r="K116" s="213" t="s">
        <v>8</v>
      </c>
      <c r="L116" s="211">
        <v>100</v>
      </c>
      <c r="M116" s="213" t="s">
        <v>449</v>
      </c>
      <c r="N116" s="213"/>
      <c r="O116" s="212">
        <v>9999</v>
      </c>
      <c r="P116" s="211"/>
      <c r="Q116" s="212">
        <v>99999</v>
      </c>
      <c r="R116" s="212"/>
      <c r="S116" s="212">
        <v>999999</v>
      </c>
      <c r="T116" s="212"/>
      <c r="U116" s="212">
        <v>9999</v>
      </c>
      <c r="V116" s="463"/>
      <c r="W116" s="463"/>
      <c r="X116" s="463"/>
      <c r="Y116" s="463"/>
      <c r="Z116" s="457"/>
      <c r="AA116" s="457" t="str">
        <f t="shared" si="7"/>
        <v>Tax Levy</v>
      </c>
      <c r="AB116" s="457">
        <f t="shared" si="7"/>
        <v>10</v>
      </c>
      <c r="AC116" s="457" t="str">
        <f t="shared" si="7"/>
        <v>BAR01</v>
      </c>
      <c r="AD116" s="457"/>
      <c r="AE116" s="463"/>
      <c r="AF116" s="463"/>
      <c r="AG116" s="463"/>
      <c r="AH116" s="463"/>
      <c r="AI116" s="465" t="str">
        <f t="shared" si="9"/>
        <v>1065040</v>
      </c>
      <c r="AJ116" s="463" t="str">
        <f t="shared" si="8"/>
        <v>Executive Programs</v>
      </c>
      <c r="AK116" s="463"/>
    </row>
    <row r="117" spans="1:37" s="469" customFormat="1" ht="15" customHeight="1" x14ac:dyDescent="0.25">
      <c r="A117" s="209" t="s">
        <v>416</v>
      </c>
      <c r="B117" s="209">
        <v>10</v>
      </c>
      <c r="C117" s="209" t="s">
        <v>579</v>
      </c>
      <c r="D117" s="460" t="str">
        <f t="shared" si="10"/>
        <v>Tax Levy65040</v>
      </c>
      <c r="E117" s="461">
        <v>65040</v>
      </c>
      <c r="F117" s="211" t="s">
        <v>9</v>
      </c>
      <c r="G117" s="209" t="s">
        <v>0</v>
      </c>
      <c r="H117" s="461">
        <v>65040</v>
      </c>
      <c r="I117" s="211" t="s">
        <v>9</v>
      </c>
      <c r="J117" s="212">
        <v>65040</v>
      </c>
      <c r="K117" s="213" t="s">
        <v>8</v>
      </c>
      <c r="L117" s="211">
        <v>100</v>
      </c>
      <c r="M117" s="213" t="s">
        <v>449</v>
      </c>
      <c r="N117" s="213"/>
      <c r="O117" s="212">
        <v>9999</v>
      </c>
      <c r="P117" s="211"/>
      <c r="Q117" s="212">
        <v>99999</v>
      </c>
      <c r="R117" s="473" t="s">
        <v>607</v>
      </c>
      <c r="S117" s="212">
        <v>302500</v>
      </c>
      <c r="T117" s="212"/>
      <c r="U117" s="212">
        <v>9999</v>
      </c>
      <c r="V117" s="463"/>
      <c r="W117" s="463"/>
      <c r="X117" s="463"/>
      <c r="Y117" s="463"/>
      <c r="Z117" s="457"/>
      <c r="AA117" s="457" t="str">
        <f t="shared" si="7"/>
        <v>Tax Levy</v>
      </c>
      <c r="AB117" s="457">
        <f t="shared" si="7"/>
        <v>10</v>
      </c>
      <c r="AC117" s="457" t="str">
        <f t="shared" si="7"/>
        <v>BAR01</v>
      </c>
      <c r="AD117" s="457"/>
      <c r="AE117" s="463"/>
      <c r="AF117" s="463"/>
      <c r="AG117" s="463"/>
      <c r="AH117" s="463"/>
      <c r="AI117" s="465" t="str">
        <f t="shared" si="9"/>
        <v>1065040</v>
      </c>
      <c r="AJ117" s="463" t="str">
        <f t="shared" si="8"/>
        <v>Executive Programs</v>
      </c>
      <c r="AK117" s="463"/>
    </row>
    <row r="118" spans="1:37" s="469" customFormat="1" ht="15" customHeight="1" x14ac:dyDescent="0.25">
      <c r="A118" s="209" t="s">
        <v>416</v>
      </c>
      <c r="B118" s="209">
        <v>10</v>
      </c>
      <c r="C118" s="209" t="s">
        <v>579</v>
      </c>
      <c r="D118" s="460" t="str">
        <f t="shared" si="10"/>
        <v>Tax Levy75018</v>
      </c>
      <c r="E118" s="461">
        <v>75018</v>
      </c>
      <c r="F118" s="211" t="s">
        <v>7</v>
      </c>
      <c r="G118" s="209" t="s">
        <v>0</v>
      </c>
      <c r="H118" s="461">
        <v>75018</v>
      </c>
      <c r="I118" s="211" t="s">
        <v>7</v>
      </c>
      <c r="J118" s="461">
        <v>75018</v>
      </c>
      <c r="K118" s="211" t="s">
        <v>7</v>
      </c>
      <c r="L118" s="211">
        <v>300</v>
      </c>
      <c r="M118" s="213" t="s">
        <v>390</v>
      </c>
      <c r="N118" s="213"/>
      <c r="O118" s="212">
        <v>9999</v>
      </c>
      <c r="P118" s="211"/>
      <c r="Q118" s="212">
        <v>99999</v>
      </c>
      <c r="R118" s="212"/>
      <c r="S118" s="212">
        <v>999999</v>
      </c>
      <c r="T118" s="212"/>
      <c r="U118" s="212">
        <v>9999</v>
      </c>
      <c r="V118" s="463"/>
      <c r="W118" s="463"/>
      <c r="X118" s="463"/>
      <c r="Y118" s="463"/>
      <c r="Z118" s="457"/>
      <c r="AA118" s="457" t="str">
        <f t="shared" si="7"/>
        <v>Tax Levy</v>
      </c>
      <c r="AB118" s="457">
        <f t="shared" si="7"/>
        <v>10</v>
      </c>
      <c r="AC118" s="457" t="str">
        <f t="shared" si="7"/>
        <v>BAR01</v>
      </c>
      <c r="AD118" s="457"/>
      <c r="AE118" s="463"/>
      <c r="AF118" s="463"/>
      <c r="AG118" s="463"/>
      <c r="AH118" s="463"/>
      <c r="AI118" s="465" t="str">
        <f t="shared" si="9"/>
        <v>1075018</v>
      </c>
      <c r="AJ118" s="463" t="str">
        <f t="shared" si="8"/>
        <v>Career Services Operations</v>
      </c>
      <c r="AK118" s="463"/>
    </row>
    <row r="119" spans="1:37" s="469" customFormat="1" ht="15" customHeight="1" x14ac:dyDescent="0.25">
      <c r="A119" s="209" t="s">
        <v>416</v>
      </c>
      <c r="B119" s="209">
        <v>10</v>
      </c>
      <c r="C119" s="209" t="s">
        <v>579</v>
      </c>
      <c r="D119" s="460" t="str">
        <f t="shared" si="10"/>
        <v>Tax Levy75023</v>
      </c>
      <c r="E119" s="461">
        <v>75023</v>
      </c>
      <c r="F119" s="211" t="s">
        <v>6</v>
      </c>
      <c r="G119" s="209" t="s">
        <v>0</v>
      </c>
      <c r="H119" s="461">
        <v>75023</v>
      </c>
      <c r="I119" s="211" t="s">
        <v>6</v>
      </c>
      <c r="J119" s="212">
        <v>75023</v>
      </c>
      <c r="K119" s="213" t="s">
        <v>5</v>
      </c>
      <c r="L119" s="211">
        <v>300</v>
      </c>
      <c r="M119" s="213" t="s">
        <v>390</v>
      </c>
      <c r="N119" s="213"/>
      <c r="O119" s="212">
        <v>9999</v>
      </c>
      <c r="P119" s="211"/>
      <c r="Q119" s="212">
        <v>99999</v>
      </c>
      <c r="R119" s="212"/>
      <c r="S119" s="212">
        <v>999999</v>
      </c>
      <c r="T119" s="212"/>
      <c r="U119" s="212">
        <v>9999</v>
      </c>
      <c r="V119" s="463"/>
      <c r="W119" s="463"/>
      <c r="X119" s="463"/>
      <c r="Y119" s="463"/>
      <c r="Z119" s="457"/>
      <c r="AA119" s="457" t="str">
        <f t="shared" si="7"/>
        <v>Tax Levy</v>
      </c>
      <c r="AB119" s="457">
        <f t="shared" si="7"/>
        <v>10</v>
      </c>
      <c r="AC119" s="457" t="str">
        <f t="shared" si="7"/>
        <v>BAR01</v>
      </c>
      <c r="AD119" s="457"/>
      <c r="AE119" s="463"/>
      <c r="AF119" s="463"/>
      <c r="AG119" s="463"/>
      <c r="AH119" s="463"/>
      <c r="AI119" s="465" t="str">
        <f t="shared" si="9"/>
        <v>1075023</v>
      </c>
      <c r="AJ119" s="463" t="str">
        <f t="shared" si="8"/>
        <v>Counseling-Academic</v>
      </c>
      <c r="AK119" s="463"/>
    </row>
    <row r="120" spans="1:37" s="469" customFormat="1" ht="15" customHeight="1" x14ac:dyDescent="0.25">
      <c r="A120" s="209" t="s">
        <v>416</v>
      </c>
      <c r="B120" s="209">
        <v>10</v>
      </c>
      <c r="C120" s="209" t="s">
        <v>579</v>
      </c>
      <c r="D120" s="460" t="str">
        <f t="shared" si="10"/>
        <v>Tax Levy75055</v>
      </c>
      <c r="E120" s="461">
        <v>75055</v>
      </c>
      <c r="F120" s="211" t="s">
        <v>4</v>
      </c>
      <c r="G120" s="209" t="s">
        <v>0</v>
      </c>
      <c r="H120" s="461">
        <v>75055</v>
      </c>
      <c r="I120" s="211" t="s">
        <v>4</v>
      </c>
      <c r="J120" s="212">
        <v>75055</v>
      </c>
      <c r="K120" s="213" t="s">
        <v>3</v>
      </c>
      <c r="L120" s="211">
        <v>300</v>
      </c>
      <c r="M120" s="213" t="s">
        <v>390</v>
      </c>
      <c r="N120" s="213"/>
      <c r="O120" s="212">
        <v>9999</v>
      </c>
      <c r="P120" s="211"/>
      <c r="Q120" s="212">
        <v>99999</v>
      </c>
      <c r="R120" s="212"/>
      <c r="S120" s="212">
        <v>999999</v>
      </c>
      <c r="T120" s="212"/>
      <c r="U120" s="212">
        <v>9999</v>
      </c>
      <c r="V120" s="463"/>
      <c r="W120" s="463"/>
      <c r="X120" s="463"/>
      <c r="Y120" s="463"/>
      <c r="Z120" s="457"/>
      <c r="AA120" s="457" t="str">
        <f t="shared" si="7"/>
        <v>Tax Levy</v>
      </c>
      <c r="AB120" s="457">
        <f t="shared" si="7"/>
        <v>10</v>
      </c>
      <c r="AC120" s="457" t="str">
        <f t="shared" si="7"/>
        <v>BAR01</v>
      </c>
      <c r="AD120" s="457"/>
      <c r="AE120" s="463"/>
      <c r="AF120" s="463"/>
      <c r="AG120" s="463"/>
      <c r="AH120" s="463"/>
      <c r="AI120" s="465" t="str">
        <f t="shared" si="9"/>
        <v>1075055</v>
      </c>
      <c r="AJ120" s="463" t="str">
        <f t="shared" si="8"/>
        <v>Student Affairs Administration</v>
      </c>
      <c r="AK120" s="463"/>
    </row>
    <row r="121" spans="1:37" s="469" customFormat="1" x14ac:dyDescent="0.25">
      <c r="A121" s="209" t="s">
        <v>416</v>
      </c>
      <c r="B121" s="209">
        <v>10</v>
      </c>
      <c r="C121" s="209" t="s">
        <v>579</v>
      </c>
      <c r="D121" s="460" t="str">
        <f t="shared" si="10"/>
        <v>Tax Levy80101</v>
      </c>
      <c r="E121" s="461">
        <v>80101</v>
      </c>
      <c r="F121" s="211" t="s">
        <v>2</v>
      </c>
      <c r="G121" s="209" t="s">
        <v>0</v>
      </c>
      <c r="H121" s="461">
        <v>80101</v>
      </c>
      <c r="I121" s="211" t="s">
        <v>2</v>
      </c>
      <c r="J121" s="212">
        <v>80101</v>
      </c>
      <c r="K121" s="213" t="s">
        <v>1</v>
      </c>
      <c r="L121" s="211">
        <v>100</v>
      </c>
      <c r="M121" s="213" t="s">
        <v>449</v>
      </c>
      <c r="N121" s="213"/>
      <c r="O121" s="212">
        <v>9999</v>
      </c>
      <c r="P121" s="211"/>
      <c r="Q121" s="212">
        <v>99999</v>
      </c>
      <c r="R121" s="212"/>
      <c r="S121" s="212">
        <v>999999</v>
      </c>
      <c r="T121" s="212"/>
      <c r="U121" s="212">
        <v>9999</v>
      </c>
      <c r="V121" s="463"/>
      <c r="W121" s="463"/>
      <c r="X121" s="463"/>
      <c r="Y121" s="463"/>
      <c r="Z121" s="457"/>
      <c r="AA121" s="457" t="str">
        <f t="shared" si="7"/>
        <v>Tax Levy</v>
      </c>
      <c r="AB121" s="457">
        <f t="shared" si="7"/>
        <v>10</v>
      </c>
      <c r="AC121" s="457" t="str">
        <f t="shared" si="7"/>
        <v>BAR01</v>
      </c>
      <c r="AD121" s="457"/>
      <c r="AE121" s="463"/>
      <c r="AF121" s="463"/>
      <c r="AG121" s="463"/>
      <c r="AH121" s="463"/>
      <c r="AI121" s="465" t="str">
        <f t="shared" si="9"/>
        <v>1080101</v>
      </c>
      <c r="AJ121" s="463" t="str">
        <f t="shared" si="8"/>
        <v>Graduate Programs</v>
      </c>
      <c r="AK121" s="463"/>
    </row>
    <row r="122" spans="1:37" s="463" customFormat="1" ht="15" customHeight="1" x14ac:dyDescent="0.25">
      <c r="A122" s="209" t="s">
        <v>416</v>
      </c>
      <c r="B122" s="209">
        <v>10</v>
      </c>
      <c r="C122" s="209" t="s">
        <v>579</v>
      </c>
      <c r="D122" s="460" t="str">
        <f t="shared" si="10"/>
        <v>Tax Levy80122</v>
      </c>
      <c r="E122" s="461">
        <v>80122</v>
      </c>
      <c r="F122" s="211" t="s">
        <v>548</v>
      </c>
      <c r="G122" s="209" t="s">
        <v>452</v>
      </c>
      <c r="H122" s="461">
        <v>80122</v>
      </c>
      <c r="I122" s="211" t="s">
        <v>548</v>
      </c>
      <c r="J122" s="461">
        <v>80122</v>
      </c>
      <c r="K122" s="211" t="s">
        <v>548</v>
      </c>
      <c r="L122" s="211">
        <v>100</v>
      </c>
      <c r="M122" s="213"/>
      <c r="N122" s="213"/>
      <c r="O122" s="212">
        <v>9999</v>
      </c>
      <c r="P122" s="211"/>
      <c r="Q122" s="212">
        <v>99999</v>
      </c>
      <c r="R122" s="212"/>
      <c r="S122" s="212">
        <v>999999</v>
      </c>
      <c r="T122" s="212"/>
      <c r="U122" s="212">
        <v>9999</v>
      </c>
      <c r="Z122" s="457"/>
      <c r="AA122" s="457" t="str">
        <f t="shared" si="7"/>
        <v>Tax Levy</v>
      </c>
      <c r="AB122" s="457">
        <f t="shared" si="7"/>
        <v>10</v>
      </c>
      <c r="AC122" s="457" t="str">
        <f t="shared" si="7"/>
        <v>BAR01</v>
      </c>
      <c r="AD122" s="457"/>
      <c r="AI122" s="465" t="str">
        <f t="shared" si="9"/>
        <v>1080122</v>
      </c>
      <c r="AJ122" s="463" t="str">
        <f t="shared" si="8"/>
        <v>Credit Card</v>
      </c>
    </row>
    <row r="123" spans="1:37" s="463" customFormat="1" ht="15" customHeight="1" x14ac:dyDescent="0.25">
      <c r="A123" s="209" t="s">
        <v>416</v>
      </c>
      <c r="B123" s="209">
        <v>10</v>
      </c>
      <c r="C123" s="209" t="s">
        <v>579</v>
      </c>
      <c r="D123" s="460" t="str">
        <f t="shared" si="10"/>
        <v>Tax Levy80291</v>
      </c>
      <c r="E123" s="461">
        <v>80291</v>
      </c>
      <c r="F123" s="211" t="s">
        <v>546</v>
      </c>
      <c r="G123" s="209" t="s">
        <v>546</v>
      </c>
      <c r="H123" s="461">
        <v>80291</v>
      </c>
      <c r="I123" s="211" t="s">
        <v>546</v>
      </c>
      <c r="J123" s="212">
        <v>80291</v>
      </c>
      <c r="K123" s="213" t="s">
        <v>546</v>
      </c>
      <c r="L123" s="211">
        <v>352</v>
      </c>
      <c r="M123" s="213"/>
      <c r="N123" s="213"/>
      <c r="O123" s="212">
        <v>9999</v>
      </c>
      <c r="P123" s="211"/>
      <c r="Q123" s="212">
        <v>99999</v>
      </c>
      <c r="R123" s="212"/>
      <c r="S123" s="212">
        <v>999999</v>
      </c>
      <c r="T123" s="212"/>
      <c r="U123" s="212">
        <v>108</v>
      </c>
      <c r="Z123" s="457"/>
      <c r="AA123" s="457" t="str">
        <f t="shared" si="7"/>
        <v>Tax Levy</v>
      </c>
      <c r="AB123" s="457">
        <f t="shared" si="7"/>
        <v>10</v>
      </c>
      <c r="AC123" s="457" t="str">
        <f t="shared" si="7"/>
        <v>BAR01</v>
      </c>
      <c r="AD123" s="457"/>
      <c r="AI123" s="465" t="str">
        <f t="shared" si="9"/>
        <v>1080291</v>
      </c>
      <c r="AJ123" s="463" t="str">
        <f t="shared" si="8"/>
        <v>UWI</v>
      </c>
    </row>
    <row r="124" spans="1:37" s="463" customFormat="1" ht="15" customHeight="1" x14ac:dyDescent="0.25">
      <c r="A124" s="209" t="s">
        <v>416</v>
      </c>
      <c r="B124" s="209">
        <v>10</v>
      </c>
      <c r="C124" s="209" t="s">
        <v>579</v>
      </c>
      <c r="D124" s="460" t="str">
        <f t="shared" si="10"/>
        <v>Tax LevyLabor Reserve</v>
      </c>
      <c r="E124" s="212" t="s">
        <v>549</v>
      </c>
      <c r="F124" s="211" t="s">
        <v>549</v>
      </c>
      <c r="G124" s="209" t="s">
        <v>549</v>
      </c>
      <c r="H124" s="212" t="s">
        <v>549</v>
      </c>
      <c r="I124" s="211" t="s">
        <v>549</v>
      </c>
      <c r="J124" s="212" t="s">
        <v>549</v>
      </c>
      <c r="K124" s="211" t="s">
        <v>549</v>
      </c>
      <c r="L124" s="211" t="s">
        <v>547</v>
      </c>
      <c r="M124" s="213" t="s">
        <v>547</v>
      </c>
      <c r="N124" s="213" t="s">
        <v>547</v>
      </c>
      <c r="O124" s="212">
        <v>9999</v>
      </c>
      <c r="P124" s="211"/>
      <c r="Q124" s="212">
        <v>99999</v>
      </c>
      <c r="R124" s="212"/>
      <c r="S124" s="212">
        <v>999999</v>
      </c>
      <c r="T124" s="212"/>
      <c r="U124" s="212">
        <v>9999</v>
      </c>
      <c r="Z124" s="457"/>
      <c r="AA124" s="457" t="str">
        <f t="shared" si="7"/>
        <v>Tax Levy</v>
      </c>
      <c r="AB124" s="457">
        <f t="shared" si="7"/>
        <v>10</v>
      </c>
      <c r="AC124" s="457" t="str">
        <f t="shared" si="7"/>
        <v>BAR01</v>
      </c>
      <c r="AD124" s="457"/>
      <c r="AI124" s="465" t="str">
        <f t="shared" si="9"/>
        <v>10Labor Reserve</v>
      </c>
      <c r="AJ124" s="463" t="str">
        <f t="shared" si="8"/>
        <v>Labor Reserve</v>
      </c>
    </row>
    <row r="125" spans="1:37" s="463" customFormat="1" ht="15" customHeight="1" x14ac:dyDescent="0.25">
      <c r="A125" s="209" t="s">
        <v>416</v>
      </c>
      <c r="B125" s="209">
        <v>10</v>
      </c>
      <c r="C125" s="209" t="s">
        <v>579</v>
      </c>
      <c r="D125" s="460" t="str">
        <f t="shared" si="10"/>
        <v>Tax LevyTBA</v>
      </c>
      <c r="E125" s="461" t="s">
        <v>550</v>
      </c>
      <c r="F125" s="211" t="s">
        <v>550</v>
      </c>
      <c r="G125" s="209" t="s">
        <v>550</v>
      </c>
      <c r="H125" s="461" t="s">
        <v>550</v>
      </c>
      <c r="I125" s="211" t="s">
        <v>550</v>
      </c>
      <c r="J125" s="212" t="s">
        <v>550</v>
      </c>
      <c r="K125" s="213" t="s">
        <v>547</v>
      </c>
      <c r="L125" s="211" t="s">
        <v>547</v>
      </c>
      <c r="M125" s="213" t="s">
        <v>547</v>
      </c>
      <c r="N125" s="213" t="s">
        <v>547</v>
      </c>
      <c r="O125" s="212" t="s">
        <v>547</v>
      </c>
      <c r="P125" s="211" t="s">
        <v>547</v>
      </c>
      <c r="Q125" s="212" t="s">
        <v>547</v>
      </c>
      <c r="R125" s="212" t="s">
        <v>547</v>
      </c>
      <c r="S125" s="212" t="s">
        <v>547</v>
      </c>
      <c r="T125" s="212" t="s">
        <v>547</v>
      </c>
      <c r="U125" s="212" t="s">
        <v>547</v>
      </c>
      <c r="Z125" s="457"/>
      <c r="AA125" s="457" t="str">
        <f t="shared" si="7"/>
        <v>Tax Levy</v>
      </c>
      <c r="AB125" s="457">
        <f t="shared" si="7"/>
        <v>10</v>
      </c>
      <c r="AC125" s="457" t="str">
        <f t="shared" si="7"/>
        <v>BAR01</v>
      </c>
      <c r="AD125" s="457"/>
      <c r="AI125" s="465" t="str">
        <f t="shared" si="9"/>
        <v>10TBA</v>
      </c>
      <c r="AJ125" s="463" t="str">
        <f t="shared" si="8"/>
        <v>TBA</v>
      </c>
    </row>
    <row r="126" spans="1:37" s="463" customFormat="1" ht="15" customHeight="1" x14ac:dyDescent="0.25">
      <c r="A126" s="209" t="s">
        <v>416</v>
      </c>
      <c r="B126" s="209">
        <v>10</v>
      </c>
      <c r="C126" s="209" t="s">
        <v>579</v>
      </c>
      <c r="D126" s="460" t="str">
        <f t="shared" si="10"/>
        <v>Tax LevyUnassigned</v>
      </c>
      <c r="E126" s="461" t="s">
        <v>490</v>
      </c>
      <c r="F126" s="211" t="s">
        <v>490</v>
      </c>
      <c r="G126" s="209" t="s">
        <v>490</v>
      </c>
      <c r="H126" s="461" t="s">
        <v>490</v>
      </c>
      <c r="I126" s="211" t="s">
        <v>490</v>
      </c>
      <c r="J126" s="212" t="s">
        <v>490</v>
      </c>
      <c r="K126" s="213" t="s">
        <v>547</v>
      </c>
      <c r="L126" s="211" t="s">
        <v>547</v>
      </c>
      <c r="M126" s="213" t="s">
        <v>547</v>
      </c>
      <c r="N126" s="213" t="s">
        <v>547</v>
      </c>
      <c r="O126" s="212" t="s">
        <v>547</v>
      </c>
      <c r="P126" s="211" t="s">
        <v>547</v>
      </c>
      <c r="Q126" s="212" t="s">
        <v>547</v>
      </c>
      <c r="R126" s="212" t="s">
        <v>547</v>
      </c>
      <c r="S126" s="212" t="s">
        <v>547</v>
      </c>
      <c r="T126" s="212" t="s">
        <v>547</v>
      </c>
      <c r="U126" s="212" t="s">
        <v>547</v>
      </c>
      <c r="Z126" s="457"/>
      <c r="AA126" s="457" t="str">
        <f t="shared" si="7"/>
        <v>Tax Levy</v>
      </c>
      <c r="AB126" s="457">
        <f t="shared" si="7"/>
        <v>10</v>
      </c>
      <c r="AC126" s="457" t="str">
        <f t="shared" si="7"/>
        <v>BAR01</v>
      </c>
      <c r="AD126" s="457"/>
      <c r="AI126" s="465" t="str">
        <f t="shared" si="9"/>
        <v>10Unassigned</v>
      </c>
      <c r="AJ126" s="463" t="str">
        <f t="shared" si="8"/>
        <v>Unassigned</v>
      </c>
    </row>
    <row r="127" spans="1:37" s="463" customFormat="1" ht="15" customHeight="1" x14ac:dyDescent="0.25">
      <c r="A127" s="209" t="s">
        <v>416</v>
      </c>
      <c r="B127" s="209">
        <v>10</v>
      </c>
      <c r="C127" s="209" t="s">
        <v>579</v>
      </c>
      <c r="D127" s="460" t="str">
        <f t="shared" si="10"/>
        <v>Tax Levy65011</v>
      </c>
      <c r="E127" s="461">
        <v>65011</v>
      </c>
      <c r="F127" s="211" t="s">
        <v>458</v>
      </c>
      <c r="G127" s="209" t="s">
        <v>90</v>
      </c>
      <c r="H127" s="461">
        <v>65011</v>
      </c>
      <c r="I127" s="211" t="s">
        <v>458</v>
      </c>
      <c r="J127" s="212">
        <v>65011</v>
      </c>
      <c r="K127" s="213" t="s">
        <v>458</v>
      </c>
      <c r="L127" s="211">
        <v>300</v>
      </c>
      <c r="M127" s="213" t="s">
        <v>390</v>
      </c>
      <c r="N127" s="213"/>
      <c r="O127" s="212">
        <v>9999</v>
      </c>
      <c r="P127" s="211"/>
      <c r="Q127" s="212">
        <v>99999</v>
      </c>
      <c r="R127" s="212"/>
      <c r="S127" s="212">
        <v>999999</v>
      </c>
      <c r="T127" s="212"/>
      <c r="U127" s="212">
        <v>102</v>
      </c>
      <c r="Z127" s="457" t="s">
        <v>583</v>
      </c>
      <c r="AA127" s="457" t="str">
        <f t="shared" si="7"/>
        <v>Tax Levy</v>
      </c>
      <c r="AB127" s="457">
        <f t="shared" si="7"/>
        <v>10</v>
      </c>
      <c r="AC127" s="457" t="str">
        <f t="shared" si="7"/>
        <v>BAR01</v>
      </c>
      <c r="AD127" s="457">
        <v>80029</v>
      </c>
      <c r="AE127" s="463" t="str">
        <f t="shared" ref="AE127:AE128" si="11">AF127&amp;AG127</f>
        <v>BAR01Adj</v>
      </c>
      <c r="AF127" s="463" t="s">
        <v>579</v>
      </c>
      <c r="AG127" s="463" t="s">
        <v>583</v>
      </c>
      <c r="AH127" s="463">
        <v>80029</v>
      </c>
      <c r="AI127" s="465" t="str">
        <f t="shared" si="9"/>
        <v>1065011</v>
      </c>
      <c r="AJ127" s="463" t="str">
        <f t="shared" si="8"/>
        <v>Black Male Initiative</v>
      </c>
    </row>
    <row r="128" spans="1:37" s="463" customFormat="1" ht="15" customHeight="1" x14ac:dyDescent="0.25">
      <c r="A128" s="209" t="s">
        <v>416</v>
      </c>
      <c r="B128" s="209">
        <v>10</v>
      </c>
      <c r="C128" s="209" t="s">
        <v>579</v>
      </c>
      <c r="D128" s="460" t="str">
        <f t="shared" si="10"/>
        <v>Tax Levy75012</v>
      </c>
      <c r="E128" s="461">
        <v>75012</v>
      </c>
      <c r="F128" s="211" t="s">
        <v>72</v>
      </c>
      <c r="G128" s="209" t="s">
        <v>61</v>
      </c>
      <c r="H128" s="461">
        <v>75012</v>
      </c>
      <c r="I128" s="211" t="s">
        <v>72</v>
      </c>
      <c r="J128" s="212">
        <v>75012</v>
      </c>
      <c r="K128" s="213" t="s">
        <v>71</v>
      </c>
      <c r="L128" s="211">
        <v>300</v>
      </c>
      <c r="M128" s="213" t="s">
        <v>390</v>
      </c>
      <c r="N128" s="213" t="s">
        <v>479</v>
      </c>
      <c r="O128" s="212">
        <v>3017</v>
      </c>
      <c r="P128" s="211"/>
      <c r="Q128" s="212">
        <v>99999</v>
      </c>
      <c r="R128" s="212"/>
      <c r="S128" s="212">
        <v>999999</v>
      </c>
      <c r="T128" s="212"/>
      <c r="U128" s="212">
        <v>9999</v>
      </c>
      <c r="Z128" s="457"/>
      <c r="AA128" s="457" t="str">
        <f t="shared" si="7"/>
        <v>Tax Levy</v>
      </c>
      <c r="AB128" s="457">
        <f t="shared" si="7"/>
        <v>10</v>
      </c>
      <c r="AC128" s="457" t="str">
        <f t="shared" si="7"/>
        <v>BAR01</v>
      </c>
      <c r="AD128" s="457"/>
      <c r="AE128" s="463" t="str">
        <f t="shared" si="11"/>
        <v>BAR04PSR</v>
      </c>
      <c r="AF128" s="463" t="s">
        <v>587</v>
      </c>
      <c r="AG128" s="463" t="s">
        <v>582</v>
      </c>
      <c r="AH128" s="463">
        <v>80002</v>
      </c>
      <c r="AI128" s="465" t="str">
        <f t="shared" si="9"/>
        <v>1075012</v>
      </c>
      <c r="AJ128" s="463" t="str">
        <f t="shared" si="8"/>
        <v>Athletics &amp; Recreation</v>
      </c>
    </row>
    <row r="129" spans="1:37" s="463" customFormat="1" ht="15" customHeight="1" x14ac:dyDescent="0.25">
      <c r="A129" s="209" t="s">
        <v>416</v>
      </c>
      <c r="B129" s="209">
        <v>10</v>
      </c>
      <c r="C129" s="209" t="s">
        <v>579</v>
      </c>
      <c r="D129" s="460" t="str">
        <f t="shared" si="10"/>
        <v>Tax LevyNA</v>
      </c>
      <c r="E129" s="461" t="s">
        <v>547</v>
      </c>
      <c r="F129" s="211" t="s">
        <v>547</v>
      </c>
      <c r="G129" s="209" t="s">
        <v>547</v>
      </c>
      <c r="H129" s="461" t="s">
        <v>547</v>
      </c>
      <c r="I129" s="211" t="s">
        <v>547</v>
      </c>
      <c r="J129" s="212" t="s">
        <v>547</v>
      </c>
      <c r="K129" s="213" t="s">
        <v>547</v>
      </c>
      <c r="L129" s="211" t="s">
        <v>547</v>
      </c>
      <c r="M129" s="213" t="s">
        <v>547</v>
      </c>
      <c r="N129" s="213" t="s">
        <v>547</v>
      </c>
      <c r="O129" s="212" t="s">
        <v>547</v>
      </c>
      <c r="P129" s="211" t="s">
        <v>473</v>
      </c>
      <c r="Q129" s="212">
        <v>10489</v>
      </c>
      <c r="R129" s="212" t="s">
        <v>547</v>
      </c>
      <c r="S129" s="212" t="s">
        <v>547</v>
      </c>
      <c r="T129" s="212" t="s">
        <v>547</v>
      </c>
      <c r="U129" s="212" t="s">
        <v>547</v>
      </c>
      <c r="Z129" s="457"/>
      <c r="AA129" s="457" t="str">
        <f t="shared" si="7"/>
        <v>Tax Levy</v>
      </c>
      <c r="AB129" s="457">
        <f t="shared" si="7"/>
        <v>10</v>
      </c>
      <c r="AC129" s="457" t="str">
        <f t="shared" si="7"/>
        <v>BAR01</v>
      </c>
      <c r="AD129" s="457"/>
      <c r="AI129" s="465" t="str">
        <f t="shared" si="9"/>
        <v>10NA</v>
      </c>
      <c r="AJ129" s="463" t="str">
        <f t="shared" si="8"/>
        <v>NA</v>
      </c>
    </row>
    <row r="130" spans="1:37" s="463" customFormat="1" ht="15" customHeight="1" x14ac:dyDescent="0.25">
      <c r="A130" s="469" t="s">
        <v>416</v>
      </c>
      <c r="B130" s="469">
        <v>10</v>
      </c>
      <c r="C130" s="469" t="s">
        <v>579</v>
      </c>
      <c r="D130" s="460" t="str">
        <f t="shared" si="10"/>
        <v>Tax LevyNA</v>
      </c>
      <c r="E130" s="469" t="s">
        <v>547</v>
      </c>
      <c r="F130" s="469" t="s">
        <v>547</v>
      </c>
      <c r="G130" s="469" t="s">
        <v>547</v>
      </c>
      <c r="H130" s="469" t="s">
        <v>547</v>
      </c>
      <c r="I130" s="469" t="s">
        <v>547</v>
      </c>
      <c r="J130" s="469" t="s">
        <v>547</v>
      </c>
      <c r="K130" s="469" t="s">
        <v>547</v>
      </c>
      <c r="L130" s="469" t="s">
        <v>547</v>
      </c>
      <c r="M130" s="469" t="s">
        <v>547</v>
      </c>
      <c r="N130" s="469" t="s">
        <v>547</v>
      </c>
      <c r="O130" s="469" t="s">
        <v>547</v>
      </c>
      <c r="P130" s="474" t="s">
        <v>469</v>
      </c>
      <c r="Q130" s="469">
        <v>10483</v>
      </c>
      <c r="R130" s="469" t="s">
        <v>547</v>
      </c>
      <c r="S130" s="469" t="s">
        <v>547</v>
      </c>
      <c r="T130" s="469" t="s">
        <v>547</v>
      </c>
      <c r="U130" s="469" t="s">
        <v>547</v>
      </c>
      <c r="V130" s="469"/>
      <c r="W130" s="469"/>
      <c r="X130" s="469"/>
      <c r="Y130" s="469"/>
      <c r="Z130" s="470"/>
      <c r="AA130" s="470" t="str">
        <f t="shared" si="7"/>
        <v>Tax Levy</v>
      </c>
      <c r="AB130" s="470">
        <f t="shared" si="7"/>
        <v>10</v>
      </c>
      <c r="AC130" s="470" t="str">
        <f t="shared" si="7"/>
        <v>BAR01</v>
      </c>
      <c r="AD130" s="470"/>
      <c r="AE130" s="469"/>
      <c r="AF130" s="469"/>
      <c r="AG130" s="469"/>
      <c r="AH130" s="469"/>
      <c r="AI130" s="465" t="str">
        <f t="shared" si="9"/>
        <v>10NA</v>
      </c>
      <c r="AJ130" s="469" t="str">
        <f t="shared" si="8"/>
        <v>NA</v>
      </c>
      <c r="AK130" s="469"/>
    </row>
    <row r="131" spans="1:37" s="463" customFormat="1" ht="15" customHeight="1" x14ac:dyDescent="0.25">
      <c r="A131" s="469" t="s">
        <v>416</v>
      </c>
      <c r="B131" s="469">
        <v>10</v>
      </c>
      <c r="C131" s="469" t="s">
        <v>579</v>
      </c>
      <c r="D131" s="460" t="str">
        <f t="shared" si="10"/>
        <v>Tax LevyNA</v>
      </c>
      <c r="E131" s="469" t="s">
        <v>547</v>
      </c>
      <c r="F131" s="469" t="s">
        <v>547</v>
      </c>
      <c r="G131" s="469" t="s">
        <v>547</v>
      </c>
      <c r="H131" s="469" t="s">
        <v>547</v>
      </c>
      <c r="I131" s="469" t="s">
        <v>547</v>
      </c>
      <c r="J131" s="469" t="s">
        <v>547</v>
      </c>
      <c r="K131" s="469" t="s">
        <v>547</v>
      </c>
      <c r="L131" s="469" t="s">
        <v>547</v>
      </c>
      <c r="M131" s="469" t="s">
        <v>547</v>
      </c>
      <c r="N131" s="469" t="s">
        <v>547</v>
      </c>
      <c r="O131" s="469" t="s">
        <v>547</v>
      </c>
      <c r="P131" s="474" t="s">
        <v>468</v>
      </c>
      <c r="Q131" s="469">
        <v>10482</v>
      </c>
      <c r="R131" s="469" t="s">
        <v>547</v>
      </c>
      <c r="S131" s="469" t="s">
        <v>547</v>
      </c>
      <c r="T131" s="469" t="s">
        <v>547</v>
      </c>
      <c r="U131" s="469" t="s">
        <v>547</v>
      </c>
      <c r="V131" s="469"/>
      <c r="W131" s="469"/>
      <c r="X131" s="469"/>
      <c r="Y131" s="469"/>
      <c r="Z131" s="470"/>
      <c r="AA131" s="470" t="str">
        <f t="shared" si="7"/>
        <v>Tax Levy</v>
      </c>
      <c r="AB131" s="470">
        <f t="shared" si="7"/>
        <v>10</v>
      </c>
      <c r="AC131" s="470" t="str">
        <f t="shared" si="7"/>
        <v>BAR01</v>
      </c>
      <c r="AD131" s="470"/>
      <c r="AE131" s="469"/>
      <c r="AF131" s="469"/>
      <c r="AG131" s="469"/>
      <c r="AH131" s="469"/>
      <c r="AI131" s="465" t="str">
        <f t="shared" si="9"/>
        <v>10NA</v>
      </c>
      <c r="AJ131" s="469" t="str">
        <f t="shared" si="8"/>
        <v>NA</v>
      </c>
      <c r="AK131" s="469"/>
    </row>
    <row r="132" spans="1:37" s="463" customFormat="1" ht="15" customHeight="1" x14ac:dyDescent="0.25">
      <c r="A132" s="469" t="s">
        <v>416</v>
      </c>
      <c r="B132" s="469">
        <v>10</v>
      </c>
      <c r="C132" s="469" t="s">
        <v>579</v>
      </c>
      <c r="D132" s="460" t="str">
        <f t="shared" si="10"/>
        <v>Tax LevyNA</v>
      </c>
      <c r="E132" s="469" t="s">
        <v>547</v>
      </c>
      <c r="F132" s="469" t="s">
        <v>547</v>
      </c>
      <c r="G132" s="469" t="s">
        <v>547</v>
      </c>
      <c r="H132" s="469" t="s">
        <v>547</v>
      </c>
      <c r="I132" s="469" t="s">
        <v>547</v>
      </c>
      <c r="J132" s="469" t="s">
        <v>547</v>
      </c>
      <c r="K132" s="469" t="s">
        <v>547</v>
      </c>
      <c r="L132" s="469" t="s">
        <v>547</v>
      </c>
      <c r="M132" s="469" t="s">
        <v>547</v>
      </c>
      <c r="N132" s="469" t="s">
        <v>547</v>
      </c>
      <c r="O132" s="469" t="s">
        <v>547</v>
      </c>
      <c r="P132" s="474" t="s">
        <v>154</v>
      </c>
      <c r="Q132" s="475">
        <v>10481</v>
      </c>
      <c r="R132" s="469" t="s">
        <v>547</v>
      </c>
      <c r="S132" s="469" t="s">
        <v>547</v>
      </c>
      <c r="T132" s="469" t="s">
        <v>547</v>
      </c>
      <c r="U132" s="469" t="s">
        <v>547</v>
      </c>
      <c r="V132" s="469"/>
      <c r="W132" s="469"/>
      <c r="X132" s="469"/>
      <c r="Y132" s="469"/>
      <c r="Z132" s="470"/>
      <c r="AA132" s="470" t="str">
        <f t="shared" si="7"/>
        <v>Tax Levy</v>
      </c>
      <c r="AB132" s="470">
        <f t="shared" si="7"/>
        <v>10</v>
      </c>
      <c r="AC132" s="470" t="str">
        <f t="shared" si="7"/>
        <v>BAR01</v>
      </c>
      <c r="AD132" s="470"/>
      <c r="AE132" s="469"/>
      <c r="AF132" s="469"/>
      <c r="AG132" s="469"/>
      <c r="AH132" s="469"/>
      <c r="AI132" s="465" t="str">
        <f t="shared" si="9"/>
        <v>10NA</v>
      </c>
      <c r="AJ132" s="469" t="str">
        <f t="shared" si="8"/>
        <v>NA</v>
      </c>
      <c r="AK132" s="469"/>
    </row>
    <row r="133" spans="1:37" s="463" customFormat="1" ht="15" customHeight="1" x14ac:dyDescent="0.25">
      <c r="A133" s="469" t="s">
        <v>416</v>
      </c>
      <c r="B133" s="469">
        <v>10</v>
      </c>
      <c r="C133" s="469" t="s">
        <v>579</v>
      </c>
      <c r="D133" s="460" t="str">
        <f t="shared" si="10"/>
        <v>Tax LevyNA</v>
      </c>
      <c r="E133" s="469" t="s">
        <v>547</v>
      </c>
      <c r="F133" s="469" t="s">
        <v>547</v>
      </c>
      <c r="G133" s="469" t="s">
        <v>547</v>
      </c>
      <c r="H133" s="469" t="s">
        <v>547</v>
      </c>
      <c r="I133" s="469" t="s">
        <v>547</v>
      </c>
      <c r="J133" s="469" t="s">
        <v>547</v>
      </c>
      <c r="K133" s="469" t="s">
        <v>547</v>
      </c>
      <c r="L133" s="469" t="s">
        <v>547</v>
      </c>
      <c r="M133" s="469" t="s">
        <v>547</v>
      </c>
      <c r="N133" s="469" t="s">
        <v>547</v>
      </c>
      <c r="O133" s="469" t="s">
        <v>547</v>
      </c>
      <c r="P133" s="474" t="s">
        <v>471</v>
      </c>
      <c r="Q133" s="469">
        <v>10487</v>
      </c>
      <c r="R133" s="469" t="s">
        <v>547</v>
      </c>
      <c r="S133" s="469" t="s">
        <v>547</v>
      </c>
      <c r="T133" s="469" t="s">
        <v>547</v>
      </c>
      <c r="U133" s="469" t="s">
        <v>547</v>
      </c>
      <c r="V133" s="469"/>
      <c r="W133" s="469"/>
      <c r="X133" s="469"/>
      <c r="Y133" s="469"/>
      <c r="Z133" s="470"/>
      <c r="AA133" s="470" t="str">
        <f t="shared" ref="AA133:AC198" si="12">A133</f>
        <v>Tax Levy</v>
      </c>
      <c r="AB133" s="470">
        <f t="shared" si="12"/>
        <v>10</v>
      </c>
      <c r="AC133" s="470" t="str">
        <f t="shared" si="12"/>
        <v>BAR01</v>
      </c>
      <c r="AD133" s="470"/>
      <c r="AE133" s="469"/>
      <c r="AF133" s="469"/>
      <c r="AG133" s="469"/>
      <c r="AH133" s="469"/>
      <c r="AI133" s="465" t="str">
        <f t="shared" si="9"/>
        <v>10NA</v>
      </c>
      <c r="AJ133" s="469" t="str">
        <f t="shared" ref="AJ133:AJ198" si="13">I133</f>
        <v>NA</v>
      </c>
      <c r="AK133" s="469"/>
    </row>
    <row r="134" spans="1:37" s="463" customFormat="1" ht="15" customHeight="1" x14ac:dyDescent="0.25">
      <c r="A134" s="469" t="s">
        <v>416</v>
      </c>
      <c r="B134" s="469">
        <v>10</v>
      </c>
      <c r="C134" s="469" t="s">
        <v>579</v>
      </c>
      <c r="D134" s="460" t="str">
        <f t="shared" si="10"/>
        <v>Tax LevyNA</v>
      </c>
      <c r="E134" s="469" t="s">
        <v>547</v>
      </c>
      <c r="F134" s="469" t="s">
        <v>547</v>
      </c>
      <c r="G134" s="469" t="s">
        <v>547</v>
      </c>
      <c r="H134" s="469" t="s">
        <v>547</v>
      </c>
      <c r="I134" s="469" t="s">
        <v>547</v>
      </c>
      <c r="J134" s="469" t="s">
        <v>547</v>
      </c>
      <c r="K134" s="469" t="s">
        <v>547</v>
      </c>
      <c r="L134" s="469" t="s">
        <v>547</v>
      </c>
      <c r="M134" s="469" t="s">
        <v>547</v>
      </c>
      <c r="N134" s="469" t="s">
        <v>547</v>
      </c>
      <c r="O134" s="469" t="s">
        <v>547</v>
      </c>
      <c r="P134" s="474" t="s">
        <v>466</v>
      </c>
      <c r="Q134" s="469">
        <v>10310</v>
      </c>
      <c r="R134" s="469" t="s">
        <v>547</v>
      </c>
      <c r="S134" s="469" t="s">
        <v>547</v>
      </c>
      <c r="T134" s="469" t="s">
        <v>547</v>
      </c>
      <c r="U134" s="469" t="s">
        <v>547</v>
      </c>
      <c r="V134" s="469"/>
      <c r="W134" s="469"/>
      <c r="X134" s="469"/>
      <c r="Y134" s="469"/>
      <c r="Z134" s="470"/>
      <c r="AA134" s="470" t="str">
        <f t="shared" si="12"/>
        <v>Tax Levy</v>
      </c>
      <c r="AB134" s="470">
        <f t="shared" si="12"/>
        <v>10</v>
      </c>
      <c r="AC134" s="470" t="str">
        <f t="shared" si="12"/>
        <v>BAR01</v>
      </c>
      <c r="AD134" s="470"/>
      <c r="AE134" s="469"/>
      <c r="AF134" s="469"/>
      <c r="AG134" s="469"/>
      <c r="AH134" s="469"/>
      <c r="AI134" s="465" t="str">
        <f t="shared" si="9"/>
        <v>10NA</v>
      </c>
      <c r="AJ134" s="469" t="str">
        <f t="shared" si="13"/>
        <v>NA</v>
      </c>
      <c r="AK134" s="469"/>
    </row>
    <row r="135" spans="1:37" s="463" customFormat="1" ht="15" customHeight="1" x14ac:dyDescent="0.25">
      <c r="A135" s="469" t="s">
        <v>416</v>
      </c>
      <c r="B135" s="469">
        <v>10</v>
      </c>
      <c r="C135" s="469" t="s">
        <v>579</v>
      </c>
      <c r="D135" s="460" t="str">
        <f t="shared" si="10"/>
        <v>Tax LevyNA</v>
      </c>
      <c r="E135" s="469" t="s">
        <v>547</v>
      </c>
      <c r="F135" s="469" t="s">
        <v>547</v>
      </c>
      <c r="G135" s="469" t="s">
        <v>547</v>
      </c>
      <c r="H135" s="469" t="s">
        <v>547</v>
      </c>
      <c r="I135" s="469" t="s">
        <v>547</v>
      </c>
      <c r="J135" s="469" t="s">
        <v>547</v>
      </c>
      <c r="K135" s="469" t="s">
        <v>547</v>
      </c>
      <c r="L135" s="469" t="s">
        <v>547</v>
      </c>
      <c r="M135" s="469" t="s">
        <v>547</v>
      </c>
      <c r="N135" s="469" t="s">
        <v>547</v>
      </c>
      <c r="O135" s="469" t="s">
        <v>547</v>
      </c>
      <c r="P135" s="474" t="s">
        <v>472</v>
      </c>
      <c r="Q135" s="469">
        <v>10488</v>
      </c>
      <c r="R135" s="469" t="s">
        <v>547</v>
      </c>
      <c r="S135" s="469" t="s">
        <v>547</v>
      </c>
      <c r="T135" s="469" t="s">
        <v>547</v>
      </c>
      <c r="U135" s="469" t="s">
        <v>547</v>
      </c>
      <c r="V135" s="469"/>
      <c r="W135" s="469"/>
      <c r="X135" s="469"/>
      <c r="Y135" s="469"/>
      <c r="Z135" s="470"/>
      <c r="AA135" s="470" t="str">
        <f t="shared" si="12"/>
        <v>Tax Levy</v>
      </c>
      <c r="AB135" s="470">
        <f t="shared" si="12"/>
        <v>10</v>
      </c>
      <c r="AC135" s="470" t="str">
        <f t="shared" si="12"/>
        <v>BAR01</v>
      </c>
      <c r="AD135" s="470"/>
      <c r="AE135" s="469"/>
      <c r="AF135" s="469"/>
      <c r="AG135" s="469"/>
      <c r="AH135" s="469"/>
      <c r="AI135" s="465" t="str">
        <f t="shared" si="9"/>
        <v>10NA</v>
      </c>
      <c r="AJ135" s="469" t="str">
        <f t="shared" si="13"/>
        <v>NA</v>
      </c>
      <c r="AK135" s="469"/>
    </row>
    <row r="136" spans="1:37" s="463" customFormat="1" ht="15" customHeight="1" x14ac:dyDescent="0.25">
      <c r="A136" s="469" t="s">
        <v>416</v>
      </c>
      <c r="B136" s="469">
        <v>10</v>
      </c>
      <c r="C136" s="469" t="s">
        <v>579</v>
      </c>
      <c r="D136" s="460" t="str">
        <f t="shared" si="10"/>
        <v>Tax LevyNA</v>
      </c>
      <c r="E136" s="469" t="s">
        <v>547</v>
      </c>
      <c r="F136" s="469" t="s">
        <v>547</v>
      </c>
      <c r="G136" s="469" t="s">
        <v>547</v>
      </c>
      <c r="H136" s="469" t="s">
        <v>547</v>
      </c>
      <c r="I136" s="469" t="s">
        <v>547</v>
      </c>
      <c r="J136" s="469" t="s">
        <v>547</v>
      </c>
      <c r="K136" s="469" t="s">
        <v>547</v>
      </c>
      <c r="L136" s="469" t="s">
        <v>547</v>
      </c>
      <c r="M136" s="469" t="s">
        <v>547</v>
      </c>
      <c r="N136" s="469" t="s">
        <v>547</v>
      </c>
      <c r="O136" s="469" t="s">
        <v>547</v>
      </c>
      <c r="P136" s="474" t="s">
        <v>474</v>
      </c>
      <c r="Q136" s="469">
        <v>10490</v>
      </c>
      <c r="R136" s="469" t="s">
        <v>547</v>
      </c>
      <c r="S136" s="469" t="s">
        <v>547</v>
      </c>
      <c r="T136" s="469" t="s">
        <v>547</v>
      </c>
      <c r="U136" s="469" t="s">
        <v>547</v>
      </c>
      <c r="V136" s="469"/>
      <c r="W136" s="469"/>
      <c r="X136" s="469"/>
      <c r="Y136" s="469"/>
      <c r="Z136" s="470"/>
      <c r="AA136" s="470" t="str">
        <f t="shared" si="12"/>
        <v>Tax Levy</v>
      </c>
      <c r="AB136" s="470">
        <f t="shared" si="12"/>
        <v>10</v>
      </c>
      <c r="AC136" s="470" t="str">
        <f t="shared" si="12"/>
        <v>BAR01</v>
      </c>
      <c r="AD136" s="470"/>
      <c r="AE136" s="469"/>
      <c r="AF136" s="469"/>
      <c r="AG136" s="469"/>
      <c r="AH136" s="469"/>
      <c r="AI136" s="465" t="str">
        <f t="shared" ref="AI136:AI201" si="14">B136&amp;E136</f>
        <v>10NA</v>
      </c>
      <c r="AJ136" s="469" t="str">
        <f t="shared" si="13"/>
        <v>NA</v>
      </c>
      <c r="AK136" s="469"/>
    </row>
    <row r="137" spans="1:37" s="463" customFormat="1" ht="15" customHeight="1" x14ac:dyDescent="0.25">
      <c r="A137" s="469" t="s">
        <v>416</v>
      </c>
      <c r="B137" s="469">
        <v>10</v>
      </c>
      <c r="C137" s="469" t="s">
        <v>579</v>
      </c>
      <c r="D137" s="460" t="str">
        <f t="shared" si="10"/>
        <v>Tax LevyNA</v>
      </c>
      <c r="E137" s="469" t="s">
        <v>547</v>
      </c>
      <c r="F137" s="469" t="s">
        <v>547</v>
      </c>
      <c r="G137" s="469" t="s">
        <v>547</v>
      </c>
      <c r="H137" s="469" t="s">
        <v>547</v>
      </c>
      <c r="I137" s="469" t="s">
        <v>547</v>
      </c>
      <c r="J137" s="469" t="s">
        <v>547</v>
      </c>
      <c r="K137" s="469" t="s">
        <v>547</v>
      </c>
      <c r="L137" s="469" t="s">
        <v>547</v>
      </c>
      <c r="M137" s="469" t="s">
        <v>547</v>
      </c>
      <c r="N137" s="469" t="s">
        <v>547</v>
      </c>
      <c r="O137" s="469" t="s">
        <v>547</v>
      </c>
      <c r="P137" s="474" t="s">
        <v>467</v>
      </c>
      <c r="Q137" s="469">
        <v>10454</v>
      </c>
      <c r="R137" s="469" t="s">
        <v>547</v>
      </c>
      <c r="S137" s="469" t="s">
        <v>547</v>
      </c>
      <c r="T137" s="469" t="s">
        <v>547</v>
      </c>
      <c r="U137" s="469" t="s">
        <v>547</v>
      </c>
      <c r="V137" s="469"/>
      <c r="W137" s="469"/>
      <c r="X137" s="469"/>
      <c r="Y137" s="469"/>
      <c r="Z137" s="470"/>
      <c r="AA137" s="470" t="str">
        <f t="shared" si="12"/>
        <v>Tax Levy</v>
      </c>
      <c r="AB137" s="470">
        <f t="shared" si="12"/>
        <v>10</v>
      </c>
      <c r="AC137" s="470" t="str">
        <f t="shared" si="12"/>
        <v>BAR01</v>
      </c>
      <c r="AD137" s="470"/>
      <c r="AE137" s="469"/>
      <c r="AF137" s="469"/>
      <c r="AG137" s="469"/>
      <c r="AH137" s="469"/>
      <c r="AI137" s="465" t="str">
        <f t="shared" si="14"/>
        <v>10NA</v>
      </c>
      <c r="AJ137" s="469" t="str">
        <f t="shared" si="13"/>
        <v>NA</v>
      </c>
      <c r="AK137" s="469"/>
    </row>
    <row r="138" spans="1:37" s="463" customFormat="1" ht="15" customHeight="1" x14ac:dyDescent="0.25">
      <c r="A138" s="469" t="s">
        <v>416</v>
      </c>
      <c r="B138" s="469">
        <v>10</v>
      </c>
      <c r="C138" s="469" t="s">
        <v>579</v>
      </c>
      <c r="D138" s="460" t="str">
        <f t="shared" si="10"/>
        <v>Tax LevyNA</v>
      </c>
      <c r="E138" s="469" t="s">
        <v>547</v>
      </c>
      <c r="F138" s="469" t="s">
        <v>547</v>
      </c>
      <c r="G138" s="469" t="s">
        <v>547</v>
      </c>
      <c r="H138" s="469" t="s">
        <v>547</v>
      </c>
      <c r="I138" s="469" t="s">
        <v>547</v>
      </c>
      <c r="J138" s="469" t="s">
        <v>547</v>
      </c>
      <c r="K138" s="469" t="s">
        <v>547</v>
      </c>
      <c r="L138" s="469" t="s">
        <v>547</v>
      </c>
      <c r="M138" s="469" t="s">
        <v>547</v>
      </c>
      <c r="N138" s="469" t="s">
        <v>547</v>
      </c>
      <c r="O138" s="469" t="s">
        <v>547</v>
      </c>
      <c r="P138" s="474" t="s">
        <v>470</v>
      </c>
      <c r="Q138" s="469">
        <v>10486</v>
      </c>
      <c r="R138" s="469" t="s">
        <v>547</v>
      </c>
      <c r="S138" s="469" t="s">
        <v>547</v>
      </c>
      <c r="T138" s="469" t="s">
        <v>547</v>
      </c>
      <c r="U138" s="469" t="s">
        <v>547</v>
      </c>
      <c r="V138" s="469"/>
      <c r="W138" s="469"/>
      <c r="X138" s="469"/>
      <c r="Y138" s="469"/>
      <c r="Z138" s="470"/>
      <c r="AA138" s="470" t="str">
        <f t="shared" si="12"/>
        <v>Tax Levy</v>
      </c>
      <c r="AB138" s="470">
        <f t="shared" si="12"/>
        <v>10</v>
      </c>
      <c r="AC138" s="470" t="str">
        <f t="shared" si="12"/>
        <v>BAR01</v>
      </c>
      <c r="AD138" s="470"/>
      <c r="AE138" s="469"/>
      <c r="AF138" s="469"/>
      <c r="AG138" s="469"/>
      <c r="AH138" s="469"/>
      <c r="AI138" s="465" t="str">
        <f t="shared" si="14"/>
        <v>10NA</v>
      </c>
      <c r="AJ138" s="469" t="str">
        <f t="shared" si="13"/>
        <v>NA</v>
      </c>
      <c r="AK138" s="469"/>
    </row>
    <row r="139" spans="1:37" s="463" customFormat="1" ht="15" customHeight="1" x14ac:dyDescent="0.25">
      <c r="A139" s="469" t="s">
        <v>416</v>
      </c>
      <c r="B139" s="469">
        <v>10</v>
      </c>
      <c r="C139" s="469" t="s">
        <v>579</v>
      </c>
      <c r="D139" s="460" t="str">
        <f t="shared" si="10"/>
        <v>Tax LevyNA</v>
      </c>
      <c r="E139" s="469" t="s">
        <v>547</v>
      </c>
      <c r="F139" s="469" t="s">
        <v>547</v>
      </c>
      <c r="G139" s="469" t="s">
        <v>547</v>
      </c>
      <c r="H139" s="469" t="s">
        <v>547</v>
      </c>
      <c r="I139" s="469" t="s">
        <v>547</v>
      </c>
      <c r="J139" s="469" t="s">
        <v>547</v>
      </c>
      <c r="K139" s="469" t="s">
        <v>547</v>
      </c>
      <c r="L139" s="469" t="s">
        <v>547</v>
      </c>
      <c r="M139" s="469" t="s">
        <v>547</v>
      </c>
      <c r="N139" s="469" t="s">
        <v>547</v>
      </c>
      <c r="O139" s="469" t="s">
        <v>547</v>
      </c>
      <c r="P139" s="474" t="s">
        <v>695</v>
      </c>
      <c r="Q139" s="469">
        <v>80431</v>
      </c>
      <c r="R139" s="469" t="s">
        <v>547</v>
      </c>
      <c r="S139" s="469" t="s">
        <v>547</v>
      </c>
      <c r="T139" s="469" t="s">
        <v>547</v>
      </c>
      <c r="U139" s="469" t="s">
        <v>547</v>
      </c>
      <c r="V139" s="469"/>
      <c r="W139" s="469"/>
      <c r="X139" s="469"/>
      <c r="Y139" s="469"/>
      <c r="Z139" s="470"/>
      <c r="AA139" s="470" t="str">
        <f t="shared" si="12"/>
        <v>Tax Levy</v>
      </c>
      <c r="AB139" s="470">
        <f t="shared" si="12"/>
        <v>10</v>
      </c>
      <c r="AC139" s="470" t="str">
        <f t="shared" si="12"/>
        <v>BAR01</v>
      </c>
      <c r="AD139" s="470"/>
      <c r="AE139" s="469"/>
      <c r="AF139" s="469"/>
      <c r="AG139" s="469"/>
      <c r="AH139" s="469"/>
      <c r="AI139" s="465" t="str">
        <f t="shared" si="14"/>
        <v>10NA</v>
      </c>
      <c r="AJ139" s="469" t="str">
        <f t="shared" si="13"/>
        <v>NA</v>
      </c>
      <c r="AK139" s="469"/>
    </row>
    <row r="140" spans="1:37" s="463" customFormat="1" ht="15" customHeight="1" x14ac:dyDescent="0.25">
      <c r="A140" s="469" t="s">
        <v>416</v>
      </c>
      <c r="B140" s="469">
        <v>10</v>
      </c>
      <c r="C140" s="469" t="s">
        <v>579</v>
      </c>
      <c r="D140" s="460" t="str">
        <f t="shared" ref="D140:D205" si="15">+A140&amp;""&amp;E140</f>
        <v>Tax LevyNA</v>
      </c>
      <c r="E140" s="469" t="s">
        <v>547</v>
      </c>
      <c r="F140" s="469" t="s">
        <v>547</v>
      </c>
      <c r="G140" s="469" t="s">
        <v>547</v>
      </c>
      <c r="H140" s="469" t="s">
        <v>547</v>
      </c>
      <c r="I140" s="469" t="s">
        <v>547</v>
      </c>
      <c r="J140" s="469" t="s">
        <v>547</v>
      </c>
      <c r="K140" s="469" t="s">
        <v>547</v>
      </c>
      <c r="L140" s="469" t="s">
        <v>547</v>
      </c>
      <c r="M140" s="469" t="s">
        <v>547</v>
      </c>
      <c r="N140" s="469" t="s">
        <v>547</v>
      </c>
      <c r="O140" s="469" t="s">
        <v>547</v>
      </c>
      <c r="P140" s="469" t="s">
        <v>696</v>
      </c>
      <c r="Q140" s="469">
        <v>40310</v>
      </c>
      <c r="R140" s="469" t="s">
        <v>547</v>
      </c>
      <c r="S140" s="469" t="s">
        <v>547</v>
      </c>
      <c r="T140" s="469" t="s">
        <v>547</v>
      </c>
      <c r="U140" s="469" t="s">
        <v>547</v>
      </c>
      <c r="V140" s="469"/>
      <c r="W140" s="469"/>
      <c r="X140" s="469"/>
      <c r="Y140" s="469"/>
      <c r="Z140" s="470"/>
      <c r="AA140" s="470" t="str">
        <f t="shared" si="12"/>
        <v>Tax Levy</v>
      </c>
      <c r="AB140" s="470">
        <f t="shared" si="12"/>
        <v>10</v>
      </c>
      <c r="AC140" s="470" t="str">
        <f t="shared" si="12"/>
        <v>BAR01</v>
      </c>
      <c r="AD140" s="470"/>
      <c r="AE140" s="469"/>
      <c r="AF140" s="469"/>
      <c r="AG140" s="469"/>
      <c r="AH140" s="469"/>
      <c r="AI140" s="465" t="str">
        <f t="shared" si="14"/>
        <v>10NA</v>
      </c>
      <c r="AJ140" s="469" t="str">
        <f t="shared" si="13"/>
        <v>NA</v>
      </c>
      <c r="AK140" s="469"/>
    </row>
    <row r="141" spans="1:37" s="463" customFormat="1" ht="15" customHeight="1" x14ac:dyDescent="0.25">
      <c r="A141" s="469" t="s">
        <v>416</v>
      </c>
      <c r="B141" s="469">
        <v>10</v>
      </c>
      <c r="C141" s="469" t="s">
        <v>579</v>
      </c>
      <c r="D141" s="460" t="str">
        <f t="shared" si="15"/>
        <v>Tax LevyNA</v>
      </c>
      <c r="E141" s="469" t="s">
        <v>547</v>
      </c>
      <c r="F141" s="469" t="s">
        <v>547</v>
      </c>
      <c r="G141" s="469" t="s">
        <v>547</v>
      </c>
      <c r="H141" s="469" t="s">
        <v>547</v>
      </c>
      <c r="I141" s="469" t="s">
        <v>547</v>
      </c>
      <c r="J141" s="469" t="s">
        <v>547</v>
      </c>
      <c r="K141" s="469" t="s">
        <v>547</v>
      </c>
      <c r="L141" s="469" t="s">
        <v>547</v>
      </c>
      <c r="M141" s="469" t="s">
        <v>547</v>
      </c>
      <c r="N141" s="469" t="s">
        <v>547</v>
      </c>
      <c r="O141" s="469" t="s">
        <v>547</v>
      </c>
      <c r="P141" s="469" t="s">
        <v>697</v>
      </c>
      <c r="Q141" s="469">
        <v>80092</v>
      </c>
      <c r="R141" s="469" t="s">
        <v>547</v>
      </c>
      <c r="S141" s="469" t="s">
        <v>547</v>
      </c>
      <c r="T141" s="469" t="s">
        <v>547</v>
      </c>
      <c r="U141" s="469" t="s">
        <v>547</v>
      </c>
      <c r="V141" s="469"/>
      <c r="W141" s="469"/>
      <c r="X141" s="469"/>
      <c r="Y141" s="469"/>
      <c r="Z141" s="470"/>
      <c r="AA141" s="470" t="str">
        <f t="shared" si="12"/>
        <v>Tax Levy</v>
      </c>
      <c r="AB141" s="470">
        <f t="shared" si="12"/>
        <v>10</v>
      </c>
      <c r="AC141" s="470" t="str">
        <f t="shared" si="12"/>
        <v>BAR01</v>
      </c>
      <c r="AD141" s="470"/>
      <c r="AE141" s="469"/>
      <c r="AF141" s="469"/>
      <c r="AG141" s="469"/>
      <c r="AH141" s="469"/>
      <c r="AI141" s="465" t="str">
        <f t="shared" si="14"/>
        <v>10NA</v>
      </c>
      <c r="AJ141" s="469" t="str">
        <f t="shared" si="13"/>
        <v>NA</v>
      </c>
      <c r="AK141" s="469"/>
    </row>
    <row r="142" spans="1:37" s="463" customFormat="1" ht="15" customHeight="1" x14ac:dyDescent="0.25">
      <c r="A142" s="469" t="s">
        <v>416</v>
      </c>
      <c r="B142" s="469">
        <v>10</v>
      </c>
      <c r="C142" s="469" t="s">
        <v>579</v>
      </c>
      <c r="D142" s="460" t="str">
        <f t="shared" si="15"/>
        <v>Tax LevyNA</v>
      </c>
      <c r="E142" s="469" t="s">
        <v>547</v>
      </c>
      <c r="F142" s="469" t="s">
        <v>547</v>
      </c>
      <c r="G142" s="469" t="s">
        <v>547</v>
      </c>
      <c r="H142" s="469" t="s">
        <v>547</v>
      </c>
      <c r="I142" s="469" t="s">
        <v>547</v>
      </c>
      <c r="J142" s="469" t="s">
        <v>547</v>
      </c>
      <c r="K142" s="469" t="s">
        <v>547</v>
      </c>
      <c r="L142" s="469" t="s">
        <v>547</v>
      </c>
      <c r="M142" s="469" t="s">
        <v>547</v>
      </c>
      <c r="N142" s="469" t="s">
        <v>547</v>
      </c>
      <c r="O142" s="469" t="s">
        <v>547</v>
      </c>
      <c r="P142" s="469" t="s">
        <v>698</v>
      </c>
      <c r="Q142" s="469">
        <v>80087</v>
      </c>
      <c r="R142" s="469" t="s">
        <v>547</v>
      </c>
      <c r="S142" s="469" t="s">
        <v>547</v>
      </c>
      <c r="T142" s="469" t="s">
        <v>547</v>
      </c>
      <c r="U142" s="469" t="s">
        <v>547</v>
      </c>
      <c r="V142" s="469"/>
      <c r="W142" s="469"/>
      <c r="X142" s="469"/>
      <c r="Y142" s="469"/>
      <c r="Z142" s="470"/>
      <c r="AA142" s="470" t="str">
        <f t="shared" si="12"/>
        <v>Tax Levy</v>
      </c>
      <c r="AB142" s="470">
        <f t="shared" si="12"/>
        <v>10</v>
      </c>
      <c r="AC142" s="470" t="str">
        <f t="shared" si="12"/>
        <v>BAR01</v>
      </c>
      <c r="AD142" s="470"/>
      <c r="AE142" s="469"/>
      <c r="AF142" s="469"/>
      <c r="AG142" s="469"/>
      <c r="AH142" s="469"/>
      <c r="AI142" s="465" t="str">
        <f t="shared" si="14"/>
        <v>10NA</v>
      </c>
      <c r="AJ142" s="469" t="str">
        <f t="shared" si="13"/>
        <v>NA</v>
      </c>
      <c r="AK142" s="469"/>
    </row>
    <row r="143" spans="1:37" s="463" customFormat="1" ht="15" customHeight="1" x14ac:dyDescent="0.25">
      <c r="A143" s="469" t="s">
        <v>416</v>
      </c>
      <c r="B143" s="469">
        <v>10</v>
      </c>
      <c r="C143" s="469" t="s">
        <v>579</v>
      </c>
      <c r="D143" s="460" t="str">
        <f t="shared" si="15"/>
        <v>Tax LevyNA</v>
      </c>
      <c r="E143" s="469" t="s">
        <v>547</v>
      </c>
      <c r="F143" s="469" t="s">
        <v>547</v>
      </c>
      <c r="G143" s="469" t="s">
        <v>547</v>
      </c>
      <c r="H143" s="469" t="s">
        <v>547</v>
      </c>
      <c r="I143" s="469" t="s">
        <v>547</v>
      </c>
      <c r="J143" s="469" t="s">
        <v>547</v>
      </c>
      <c r="K143" s="469" t="s">
        <v>547</v>
      </c>
      <c r="L143" s="469" t="s">
        <v>547</v>
      </c>
      <c r="M143" s="469" t="s">
        <v>547</v>
      </c>
      <c r="N143" s="469" t="s">
        <v>547</v>
      </c>
      <c r="O143" s="469" t="s">
        <v>547</v>
      </c>
      <c r="P143" s="469" t="s">
        <v>547</v>
      </c>
      <c r="Q143" s="469" t="s">
        <v>547</v>
      </c>
      <c r="R143" s="469" t="s">
        <v>476</v>
      </c>
      <c r="S143" s="469">
        <v>801066</v>
      </c>
      <c r="T143" s="469" t="s">
        <v>547</v>
      </c>
      <c r="U143" s="469" t="s">
        <v>547</v>
      </c>
      <c r="V143" s="469"/>
      <c r="W143" s="469"/>
      <c r="X143" s="469"/>
      <c r="Y143" s="469"/>
      <c r="Z143" s="470"/>
      <c r="AA143" s="470" t="str">
        <f t="shared" si="12"/>
        <v>Tax Levy</v>
      </c>
      <c r="AB143" s="470">
        <f t="shared" si="12"/>
        <v>10</v>
      </c>
      <c r="AC143" s="470" t="str">
        <f t="shared" si="12"/>
        <v>BAR01</v>
      </c>
      <c r="AD143" s="470"/>
      <c r="AE143" s="469"/>
      <c r="AF143" s="469"/>
      <c r="AG143" s="469"/>
      <c r="AH143" s="469"/>
      <c r="AI143" s="465" t="str">
        <f t="shared" si="14"/>
        <v>10NA</v>
      </c>
      <c r="AJ143" s="469" t="str">
        <f t="shared" si="13"/>
        <v>NA</v>
      </c>
      <c r="AK143" s="469"/>
    </row>
    <row r="144" spans="1:37" s="463" customFormat="1" ht="15" customHeight="1" x14ac:dyDescent="0.25">
      <c r="A144" s="469" t="s">
        <v>416</v>
      </c>
      <c r="B144" s="469">
        <v>10</v>
      </c>
      <c r="C144" s="469" t="s">
        <v>579</v>
      </c>
      <c r="D144" s="460" t="str">
        <f t="shared" si="15"/>
        <v>Tax LevyNA</v>
      </c>
      <c r="E144" s="469" t="s">
        <v>547</v>
      </c>
      <c r="F144" s="469" t="s">
        <v>547</v>
      </c>
      <c r="G144" s="469" t="s">
        <v>547</v>
      </c>
      <c r="H144" s="469" t="s">
        <v>547</v>
      </c>
      <c r="I144" s="469" t="s">
        <v>547</v>
      </c>
      <c r="J144" s="469" t="s">
        <v>547</v>
      </c>
      <c r="K144" s="469" t="s">
        <v>547</v>
      </c>
      <c r="L144" s="469" t="s">
        <v>547</v>
      </c>
      <c r="M144" s="469" t="s">
        <v>547</v>
      </c>
      <c r="N144" s="469" t="s">
        <v>547</v>
      </c>
      <c r="O144" s="469" t="s">
        <v>547</v>
      </c>
      <c r="P144" s="469" t="s">
        <v>547</v>
      </c>
      <c r="Q144" s="469" t="s">
        <v>547</v>
      </c>
      <c r="R144" s="469" t="s">
        <v>608</v>
      </c>
      <c r="S144" s="469">
        <v>803071</v>
      </c>
      <c r="T144" s="469" t="s">
        <v>547</v>
      </c>
      <c r="U144" s="469" t="s">
        <v>547</v>
      </c>
      <c r="V144" s="469"/>
      <c r="W144" s="469"/>
      <c r="X144" s="469"/>
      <c r="Y144" s="469"/>
      <c r="Z144" s="470"/>
      <c r="AA144" s="470" t="str">
        <f t="shared" si="12"/>
        <v>Tax Levy</v>
      </c>
      <c r="AB144" s="470">
        <f t="shared" si="12"/>
        <v>10</v>
      </c>
      <c r="AC144" s="470" t="str">
        <f t="shared" si="12"/>
        <v>BAR01</v>
      </c>
      <c r="AD144" s="470"/>
      <c r="AE144" s="469"/>
      <c r="AF144" s="469"/>
      <c r="AG144" s="469"/>
      <c r="AH144" s="469"/>
      <c r="AI144" s="465" t="str">
        <f t="shared" si="14"/>
        <v>10NA</v>
      </c>
      <c r="AJ144" s="469" t="str">
        <f t="shared" si="13"/>
        <v>NA</v>
      </c>
      <c r="AK144" s="469"/>
    </row>
    <row r="145" spans="1:37" s="463" customFormat="1" ht="15" customHeight="1" x14ac:dyDescent="0.25">
      <c r="A145" s="469" t="s">
        <v>416</v>
      </c>
      <c r="B145" s="469">
        <v>10</v>
      </c>
      <c r="C145" s="469" t="s">
        <v>579</v>
      </c>
      <c r="D145" s="460" t="str">
        <f t="shared" si="15"/>
        <v>Tax LevyNA</v>
      </c>
      <c r="E145" s="469" t="s">
        <v>547</v>
      </c>
      <c r="F145" s="469" t="s">
        <v>547</v>
      </c>
      <c r="G145" s="469" t="s">
        <v>547</v>
      </c>
      <c r="H145" s="469" t="s">
        <v>547</v>
      </c>
      <c r="I145" s="469" t="s">
        <v>547</v>
      </c>
      <c r="J145" s="469" t="s">
        <v>547</v>
      </c>
      <c r="K145" s="469" t="s">
        <v>547</v>
      </c>
      <c r="L145" s="469" t="s">
        <v>547</v>
      </c>
      <c r="M145" s="469" t="s">
        <v>547</v>
      </c>
      <c r="N145" s="469" t="s">
        <v>547</v>
      </c>
      <c r="O145" s="469" t="s">
        <v>547</v>
      </c>
      <c r="P145" s="469" t="s">
        <v>547</v>
      </c>
      <c r="Q145" s="469" t="s">
        <v>547</v>
      </c>
      <c r="R145" s="469" t="s">
        <v>549</v>
      </c>
      <c r="S145" s="469">
        <v>803071</v>
      </c>
      <c r="T145" s="469" t="s">
        <v>547</v>
      </c>
      <c r="U145" s="469" t="s">
        <v>547</v>
      </c>
      <c r="V145" s="469"/>
      <c r="W145" s="469"/>
      <c r="X145" s="469"/>
      <c r="Y145" s="469"/>
      <c r="Z145" s="470"/>
      <c r="AA145" s="470" t="str">
        <f t="shared" si="12"/>
        <v>Tax Levy</v>
      </c>
      <c r="AB145" s="470">
        <f t="shared" si="12"/>
        <v>10</v>
      </c>
      <c r="AC145" s="470" t="str">
        <f t="shared" si="12"/>
        <v>BAR01</v>
      </c>
      <c r="AD145" s="470"/>
      <c r="AE145" s="469"/>
      <c r="AF145" s="469"/>
      <c r="AG145" s="469"/>
      <c r="AH145" s="469"/>
      <c r="AI145" s="465" t="str">
        <f t="shared" si="14"/>
        <v>10NA</v>
      </c>
      <c r="AJ145" s="469" t="str">
        <f t="shared" si="13"/>
        <v>NA</v>
      </c>
      <c r="AK145" s="469"/>
    </row>
    <row r="146" spans="1:37" s="463" customFormat="1" ht="15" customHeight="1" x14ac:dyDescent="0.25">
      <c r="A146" s="469" t="s">
        <v>416</v>
      </c>
      <c r="B146" s="469">
        <v>10</v>
      </c>
      <c r="C146" s="469" t="s">
        <v>579</v>
      </c>
      <c r="D146" s="460" t="str">
        <f t="shared" si="15"/>
        <v>Tax LevyNA</v>
      </c>
      <c r="E146" s="469" t="s">
        <v>547</v>
      </c>
      <c r="F146" s="469" t="s">
        <v>547</v>
      </c>
      <c r="G146" s="469" t="s">
        <v>547</v>
      </c>
      <c r="H146" s="469" t="s">
        <v>547</v>
      </c>
      <c r="I146" s="469" t="s">
        <v>547</v>
      </c>
      <c r="J146" s="469" t="s">
        <v>547</v>
      </c>
      <c r="K146" s="469" t="s">
        <v>547</v>
      </c>
      <c r="L146" s="469" t="s">
        <v>547</v>
      </c>
      <c r="M146" s="469" t="s">
        <v>547</v>
      </c>
      <c r="N146" s="469" t="s">
        <v>547</v>
      </c>
      <c r="O146" s="469" t="s">
        <v>547</v>
      </c>
      <c r="P146" s="469" t="s">
        <v>547</v>
      </c>
      <c r="Q146" s="469" t="s">
        <v>547</v>
      </c>
      <c r="R146" s="469" t="s">
        <v>547</v>
      </c>
      <c r="S146" s="469" t="s">
        <v>547</v>
      </c>
      <c r="T146" s="469" t="s">
        <v>458</v>
      </c>
      <c r="U146" s="469" t="s">
        <v>609</v>
      </c>
      <c r="V146" s="469"/>
      <c r="W146" s="469"/>
      <c r="X146" s="469"/>
      <c r="Y146" s="469"/>
      <c r="Z146" s="470"/>
      <c r="AA146" s="470" t="str">
        <f t="shared" si="12"/>
        <v>Tax Levy</v>
      </c>
      <c r="AB146" s="470">
        <f t="shared" si="12"/>
        <v>10</v>
      </c>
      <c r="AC146" s="470" t="str">
        <f t="shared" si="12"/>
        <v>BAR01</v>
      </c>
      <c r="AD146" s="470"/>
      <c r="AE146" s="469"/>
      <c r="AF146" s="469"/>
      <c r="AG146" s="469"/>
      <c r="AH146" s="469"/>
      <c r="AI146" s="465" t="str">
        <f t="shared" si="14"/>
        <v>10NA</v>
      </c>
      <c r="AJ146" s="469" t="str">
        <f t="shared" si="13"/>
        <v>NA</v>
      </c>
      <c r="AK146" s="469"/>
    </row>
    <row r="147" spans="1:37" s="463" customFormat="1" ht="15" customHeight="1" x14ac:dyDescent="0.25">
      <c r="A147" s="469" t="s">
        <v>416</v>
      </c>
      <c r="B147" s="469">
        <v>10</v>
      </c>
      <c r="C147" s="469" t="s">
        <v>579</v>
      </c>
      <c r="D147" s="460" t="str">
        <f t="shared" si="15"/>
        <v>Tax LevyNA</v>
      </c>
      <c r="E147" s="469" t="s">
        <v>547</v>
      </c>
      <c r="F147" s="469" t="s">
        <v>547</v>
      </c>
      <c r="G147" s="469" t="s">
        <v>547</v>
      </c>
      <c r="H147" s="469" t="s">
        <v>547</v>
      </c>
      <c r="I147" s="469" t="s">
        <v>547</v>
      </c>
      <c r="J147" s="469" t="s">
        <v>547</v>
      </c>
      <c r="K147" s="469" t="s">
        <v>547</v>
      </c>
      <c r="L147" s="469" t="s">
        <v>547</v>
      </c>
      <c r="M147" s="469" t="s">
        <v>547</v>
      </c>
      <c r="N147" s="469" t="s">
        <v>547</v>
      </c>
      <c r="O147" s="469" t="s">
        <v>547</v>
      </c>
      <c r="P147" s="469" t="s">
        <v>547</v>
      </c>
      <c r="Q147" s="469" t="s">
        <v>547</v>
      </c>
      <c r="R147" s="469" t="s">
        <v>547</v>
      </c>
      <c r="S147" s="469" t="s">
        <v>547</v>
      </c>
      <c r="T147" s="476" t="s">
        <v>610</v>
      </c>
      <c r="U147" s="476" t="s">
        <v>611</v>
      </c>
      <c r="V147" s="469"/>
      <c r="W147" s="469"/>
      <c r="X147" s="469"/>
      <c r="Y147" s="469"/>
      <c r="Z147" s="470"/>
      <c r="AA147" s="470" t="str">
        <f t="shared" si="12"/>
        <v>Tax Levy</v>
      </c>
      <c r="AB147" s="470">
        <f t="shared" si="12"/>
        <v>10</v>
      </c>
      <c r="AC147" s="470" t="str">
        <f t="shared" si="12"/>
        <v>BAR01</v>
      </c>
      <c r="AD147" s="470"/>
      <c r="AE147" s="469"/>
      <c r="AF147" s="469"/>
      <c r="AG147" s="469"/>
      <c r="AH147" s="469"/>
      <c r="AI147" s="465" t="str">
        <f t="shared" si="14"/>
        <v>10NA</v>
      </c>
      <c r="AJ147" s="469" t="str">
        <f t="shared" si="13"/>
        <v>NA</v>
      </c>
      <c r="AK147" s="469"/>
    </row>
    <row r="148" spans="1:37" s="463" customFormat="1" ht="15" customHeight="1" x14ac:dyDescent="0.25">
      <c r="A148" s="469" t="s">
        <v>416</v>
      </c>
      <c r="B148" s="469">
        <v>10</v>
      </c>
      <c r="C148" s="469" t="s">
        <v>579</v>
      </c>
      <c r="D148" s="460" t="str">
        <f t="shared" si="15"/>
        <v>Tax LevyNA</v>
      </c>
      <c r="E148" s="469" t="s">
        <v>547</v>
      </c>
      <c r="F148" s="469" t="s">
        <v>547</v>
      </c>
      <c r="G148" s="469" t="s">
        <v>547</v>
      </c>
      <c r="H148" s="469" t="s">
        <v>547</v>
      </c>
      <c r="I148" s="469" t="s">
        <v>547</v>
      </c>
      <c r="J148" s="469" t="s">
        <v>547</v>
      </c>
      <c r="K148" s="469" t="s">
        <v>547</v>
      </c>
      <c r="L148" s="469" t="s">
        <v>547</v>
      </c>
      <c r="M148" s="469" t="s">
        <v>547</v>
      </c>
      <c r="N148" s="469" t="s">
        <v>547</v>
      </c>
      <c r="O148" s="469" t="s">
        <v>547</v>
      </c>
      <c r="P148" s="469" t="s">
        <v>547</v>
      </c>
      <c r="Q148" s="469" t="s">
        <v>547</v>
      </c>
      <c r="R148" s="469" t="s">
        <v>547</v>
      </c>
      <c r="S148" s="469" t="s">
        <v>547</v>
      </c>
      <c r="T148" s="469" t="s">
        <v>612</v>
      </c>
      <c r="U148" s="469" t="s">
        <v>613</v>
      </c>
      <c r="V148" s="469"/>
      <c r="W148" s="469"/>
      <c r="X148" s="469"/>
      <c r="Y148" s="469"/>
      <c r="Z148" s="470"/>
      <c r="AA148" s="470" t="str">
        <f t="shared" si="12"/>
        <v>Tax Levy</v>
      </c>
      <c r="AB148" s="470">
        <f t="shared" si="12"/>
        <v>10</v>
      </c>
      <c r="AC148" s="470" t="str">
        <f t="shared" si="12"/>
        <v>BAR01</v>
      </c>
      <c r="AD148" s="470"/>
      <c r="AE148" s="469"/>
      <c r="AF148" s="469"/>
      <c r="AG148" s="469"/>
      <c r="AH148" s="469"/>
      <c r="AI148" s="465" t="str">
        <f t="shared" si="14"/>
        <v>10NA</v>
      </c>
      <c r="AJ148" s="469" t="str">
        <f t="shared" si="13"/>
        <v>NA</v>
      </c>
      <c r="AK148" s="469"/>
    </row>
    <row r="149" spans="1:37" s="463" customFormat="1" ht="15" customHeight="1" x14ac:dyDescent="0.25">
      <c r="A149" s="469" t="s">
        <v>416</v>
      </c>
      <c r="B149" s="469">
        <v>10</v>
      </c>
      <c r="C149" s="469" t="s">
        <v>579</v>
      </c>
      <c r="D149" s="460" t="str">
        <f t="shared" si="15"/>
        <v>Tax LevyNA</v>
      </c>
      <c r="E149" s="469" t="s">
        <v>547</v>
      </c>
      <c r="F149" s="469" t="s">
        <v>547</v>
      </c>
      <c r="G149" s="469" t="s">
        <v>547</v>
      </c>
      <c r="H149" s="469" t="s">
        <v>547</v>
      </c>
      <c r="I149" s="469" t="s">
        <v>547</v>
      </c>
      <c r="J149" s="469" t="s">
        <v>547</v>
      </c>
      <c r="K149" s="469" t="s">
        <v>547</v>
      </c>
      <c r="L149" s="469" t="s">
        <v>547</v>
      </c>
      <c r="M149" s="469" t="s">
        <v>547</v>
      </c>
      <c r="N149" s="469" t="s">
        <v>547</v>
      </c>
      <c r="O149" s="469" t="s">
        <v>547</v>
      </c>
      <c r="P149" s="469" t="s">
        <v>547</v>
      </c>
      <c r="Q149" s="469" t="s">
        <v>547</v>
      </c>
      <c r="R149" s="469" t="s">
        <v>547</v>
      </c>
      <c r="S149" s="469" t="s">
        <v>547</v>
      </c>
      <c r="T149" s="469" t="s">
        <v>614</v>
      </c>
      <c r="U149" s="469" t="s">
        <v>615</v>
      </c>
      <c r="V149" s="469"/>
      <c r="W149" s="469"/>
      <c r="X149" s="469"/>
      <c r="Y149" s="469"/>
      <c r="Z149" s="470"/>
      <c r="AA149" s="470" t="str">
        <f t="shared" si="12"/>
        <v>Tax Levy</v>
      </c>
      <c r="AB149" s="470">
        <f t="shared" si="12"/>
        <v>10</v>
      </c>
      <c r="AC149" s="470" t="str">
        <f t="shared" si="12"/>
        <v>BAR01</v>
      </c>
      <c r="AD149" s="470"/>
      <c r="AE149" s="469"/>
      <c r="AF149" s="469"/>
      <c r="AG149" s="469"/>
      <c r="AH149" s="469"/>
      <c r="AI149" s="465" t="str">
        <f t="shared" si="14"/>
        <v>10NA</v>
      </c>
      <c r="AJ149" s="469" t="str">
        <f t="shared" si="13"/>
        <v>NA</v>
      </c>
      <c r="AK149" s="469"/>
    </row>
    <row r="150" spans="1:37" s="463" customFormat="1" ht="15" customHeight="1" x14ac:dyDescent="0.25">
      <c r="A150" s="469" t="s">
        <v>416</v>
      </c>
      <c r="B150" s="469">
        <v>10</v>
      </c>
      <c r="C150" s="469" t="s">
        <v>579</v>
      </c>
      <c r="D150" s="460" t="str">
        <f t="shared" si="15"/>
        <v>Tax LevyNA</v>
      </c>
      <c r="E150" s="469" t="s">
        <v>547</v>
      </c>
      <c r="F150" s="469" t="s">
        <v>547</v>
      </c>
      <c r="G150" s="469" t="s">
        <v>547</v>
      </c>
      <c r="H150" s="469" t="s">
        <v>547</v>
      </c>
      <c r="I150" s="469" t="s">
        <v>547</v>
      </c>
      <c r="J150" s="469" t="s">
        <v>547</v>
      </c>
      <c r="K150" s="469" t="s">
        <v>547</v>
      </c>
      <c r="L150" s="469" t="s">
        <v>547</v>
      </c>
      <c r="M150" s="469" t="s">
        <v>547</v>
      </c>
      <c r="N150" s="469" t="s">
        <v>547</v>
      </c>
      <c r="O150" s="469" t="s">
        <v>547</v>
      </c>
      <c r="P150" s="469" t="s">
        <v>547</v>
      </c>
      <c r="Q150" s="469" t="s">
        <v>547</v>
      </c>
      <c r="R150" s="469" t="s">
        <v>547</v>
      </c>
      <c r="S150" s="469" t="s">
        <v>547</v>
      </c>
      <c r="T150" s="469" t="s">
        <v>616</v>
      </c>
      <c r="U150" s="469" t="s">
        <v>617</v>
      </c>
      <c r="V150" s="469"/>
      <c r="W150" s="469"/>
      <c r="X150" s="469"/>
      <c r="Y150" s="469"/>
      <c r="Z150" s="470"/>
      <c r="AA150" s="470" t="str">
        <f t="shared" si="12"/>
        <v>Tax Levy</v>
      </c>
      <c r="AB150" s="470">
        <f t="shared" si="12"/>
        <v>10</v>
      </c>
      <c r="AC150" s="470" t="str">
        <f t="shared" si="12"/>
        <v>BAR01</v>
      </c>
      <c r="AD150" s="470"/>
      <c r="AE150" s="469"/>
      <c r="AF150" s="469"/>
      <c r="AG150" s="469"/>
      <c r="AH150" s="469"/>
      <c r="AI150" s="465" t="str">
        <f t="shared" si="14"/>
        <v>10NA</v>
      </c>
      <c r="AJ150" s="469" t="str">
        <f t="shared" si="13"/>
        <v>NA</v>
      </c>
      <c r="AK150" s="469"/>
    </row>
    <row r="151" spans="1:37" s="463" customFormat="1" ht="15" customHeight="1" x14ac:dyDescent="0.25">
      <c r="A151" s="469" t="s">
        <v>416</v>
      </c>
      <c r="B151" s="469">
        <v>10</v>
      </c>
      <c r="C151" s="469" t="s">
        <v>579</v>
      </c>
      <c r="D151" s="460" t="str">
        <f t="shared" si="15"/>
        <v>Tax LevyNA</v>
      </c>
      <c r="E151" s="469" t="s">
        <v>547</v>
      </c>
      <c r="F151" s="469" t="s">
        <v>547</v>
      </c>
      <c r="G151" s="469" t="s">
        <v>547</v>
      </c>
      <c r="H151" s="469" t="s">
        <v>547</v>
      </c>
      <c r="I151" s="469" t="s">
        <v>547</v>
      </c>
      <c r="J151" s="469" t="s">
        <v>547</v>
      </c>
      <c r="K151" s="469" t="s">
        <v>547</v>
      </c>
      <c r="L151" s="469" t="s">
        <v>547</v>
      </c>
      <c r="M151" s="469" t="s">
        <v>547</v>
      </c>
      <c r="N151" s="469" t="s">
        <v>547</v>
      </c>
      <c r="O151" s="469" t="s">
        <v>547</v>
      </c>
      <c r="P151" s="469" t="s">
        <v>547</v>
      </c>
      <c r="Q151" s="469" t="s">
        <v>547</v>
      </c>
      <c r="R151" s="469" t="s">
        <v>547</v>
      </c>
      <c r="S151" s="469" t="s">
        <v>547</v>
      </c>
      <c r="T151" s="469" t="s">
        <v>85</v>
      </c>
      <c r="U151" s="469">
        <v>108</v>
      </c>
      <c r="V151" s="469"/>
      <c r="W151" s="469"/>
      <c r="X151" s="469"/>
      <c r="Y151" s="469"/>
      <c r="Z151" s="470"/>
      <c r="AA151" s="470" t="str">
        <f t="shared" si="12"/>
        <v>Tax Levy</v>
      </c>
      <c r="AB151" s="470">
        <f t="shared" si="12"/>
        <v>10</v>
      </c>
      <c r="AC151" s="470" t="str">
        <f t="shared" si="12"/>
        <v>BAR01</v>
      </c>
      <c r="AD151" s="470"/>
      <c r="AE151" s="469"/>
      <c r="AF151" s="469"/>
      <c r="AG151" s="469"/>
      <c r="AH151" s="469"/>
      <c r="AI151" s="465" t="str">
        <f t="shared" si="14"/>
        <v>10NA</v>
      </c>
      <c r="AJ151" s="469" t="str">
        <f t="shared" si="13"/>
        <v>NA</v>
      </c>
      <c r="AK151" s="469"/>
    </row>
    <row r="152" spans="1:37" s="463" customFormat="1" ht="15" customHeight="1" x14ac:dyDescent="0.25">
      <c r="A152" s="469" t="s">
        <v>416</v>
      </c>
      <c r="B152" s="469">
        <v>10</v>
      </c>
      <c r="C152" s="469" t="s">
        <v>579</v>
      </c>
      <c r="D152" s="460" t="str">
        <f t="shared" si="15"/>
        <v>Tax LevyNA</v>
      </c>
      <c r="E152" s="469" t="s">
        <v>547</v>
      </c>
      <c r="F152" s="469" t="s">
        <v>547</v>
      </c>
      <c r="G152" s="469" t="s">
        <v>547</v>
      </c>
      <c r="H152" s="469" t="s">
        <v>547</v>
      </c>
      <c r="I152" s="469" t="s">
        <v>547</v>
      </c>
      <c r="J152" s="469" t="s">
        <v>547</v>
      </c>
      <c r="K152" s="469" t="s">
        <v>547</v>
      </c>
      <c r="L152" s="469" t="s">
        <v>547</v>
      </c>
      <c r="M152" s="469" t="s">
        <v>547</v>
      </c>
      <c r="N152" s="469" t="s">
        <v>547</v>
      </c>
      <c r="O152" s="469" t="s">
        <v>547</v>
      </c>
      <c r="P152" s="469" t="s">
        <v>547</v>
      </c>
      <c r="Q152" s="469" t="s">
        <v>547</v>
      </c>
      <c r="R152" s="469" t="s">
        <v>547</v>
      </c>
      <c r="S152" s="469" t="s">
        <v>547</v>
      </c>
      <c r="T152" s="476" t="s">
        <v>618</v>
      </c>
      <c r="U152" s="476" t="s">
        <v>619</v>
      </c>
      <c r="V152" s="469"/>
      <c r="W152" s="469"/>
      <c r="X152" s="469"/>
      <c r="Y152" s="469"/>
      <c r="Z152" s="470"/>
      <c r="AA152" s="470" t="str">
        <f t="shared" si="12"/>
        <v>Tax Levy</v>
      </c>
      <c r="AB152" s="470">
        <f t="shared" si="12"/>
        <v>10</v>
      </c>
      <c r="AC152" s="470" t="str">
        <f t="shared" si="12"/>
        <v>BAR01</v>
      </c>
      <c r="AD152" s="470"/>
      <c r="AE152" s="469"/>
      <c r="AF152" s="469"/>
      <c r="AG152" s="469"/>
      <c r="AH152" s="469"/>
      <c r="AI152" s="465" t="str">
        <f t="shared" si="14"/>
        <v>10NA</v>
      </c>
      <c r="AJ152" s="469" t="str">
        <f t="shared" si="13"/>
        <v>NA</v>
      </c>
      <c r="AK152" s="469"/>
    </row>
    <row r="153" spans="1:37" x14ac:dyDescent="0.25">
      <c r="A153" s="463" t="s">
        <v>416</v>
      </c>
      <c r="B153" s="463">
        <v>10</v>
      </c>
      <c r="C153" s="463" t="s">
        <v>579</v>
      </c>
      <c r="D153" s="460" t="str">
        <f t="shared" si="15"/>
        <v>Tax LevyNA</v>
      </c>
      <c r="E153" s="463" t="s">
        <v>547</v>
      </c>
      <c r="F153" s="463" t="s">
        <v>547</v>
      </c>
      <c r="G153" s="463" t="s">
        <v>547</v>
      </c>
      <c r="H153" s="463" t="s">
        <v>547</v>
      </c>
      <c r="I153" s="463" t="s">
        <v>547</v>
      </c>
      <c r="J153" s="463" t="s">
        <v>547</v>
      </c>
      <c r="K153" s="463" t="s">
        <v>547</v>
      </c>
      <c r="L153" s="463" t="s">
        <v>547</v>
      </c>
      <c r="M153" s="462" t="s">
        <v>547</v>
      </c>
      <c r="N153" s="462" t="s">
        <v>547</v>
      </c>
      <c r="O153" s="462" t="s">
        <v>547</v>
      </c>
      <c r="P153" s="462" t="s">
        <v>547</v>
      </c>
      <c r="Q153" s="462" t="s">
        <v>547</v>
      </c>
      <c r="R153" s="462" t="s">
        <v>547</v>
      </c>
      <c r="S153" s="462" t="s">
        <v>547</v>
      </c>
      <c r="T153" s="462" t="s">
        <v>620</v>
      </c>
      <c r="U153" s="462" t="s">
        <v>621</v>
      </c>
      <c r="AA153" s="457" t="str">
        <f t="shared" si="12"/>
        <v>Tax Levy</v>
      </c>
      <c r="AB153" s="457">
        <f t="shared" si="12"/>
        <v>10</v>
      </c>
      <c r="AC153" s="457" t="str">
        <f t="shared" si="12"/>
        <v>BAR01</v>
      </c>
      <c r="AI153" s="465" t="str">
        <f t="shared" si="14"/>
        <v>10NA</v>
      </c>
      <c r="AJ153" s="462" t="str">
        <f t="shared" si="13"/>
        <v>NA</v>
      </c>
    </row>
    <row r="154" spans="1:37" x14ac:dyDescent="0.25">
      <c r="A154" s="463" t="s">
        <v>416</v>
      </c>
      <c r="B154" s="463">
        <v>10</v>
      </c>
      <c r="C154" s="463" t="s">
        <v>579</v>
      </c>
      <c r="D154" s="460" t="str">
        <f t="shared" si="15"/>
        <v>Tax LevyNA</v>
      </c>
      <c r="E154" s="463" t="s">
        <v>547</v>
      </c>
      <c r="F154" s="463" t="s">
        <v>547</v>
      </c>
      <c r="G154" s="463" t="s">
        <v>547</v>
      </c>
      <c r="H154" s="463" t="s">
        <v>547</v>
      </c>
      <c r="I154" s="463" t="s">
        <v>547</v>
      </c>
      <c r="J154" s="463" t="s">
        <v>547</v>
      </c>
      <c r="K154" s="463" t="s">
        <v>547</v>
      </c>
      <c r="L154" s="463" t="s">
        <v>547</v>
      </c>
      <c r="M154" s="462" t="s">
        <v>547</v>
      </c>
      <c r="N154" s="462" t="s">
        <v>547</v>
      </c>
      <c r="O154" s="462" t="s">
        <v>547</v>
      </c>
      <c r="P154" s="462" t="s">
        <v>547</v>
      </c>
      <c r="Q154" s="462" t="s">
        <v>547</v>
      </c>
      <c r="R154" s="462" t="s">
        <v>547</v>
      </c>
      <c r="S154" s="462" t="s">
        <v>547</v>
      </c>
      <c r="T154" s="462" t="s">
        <v>622</v>
      </c>
      <c r="U154" s="462" t="s">
        <v>623</v>
      </c>
      <c r="AA154" s="457" t="str">
        <f t="shared" si="12"/>
        <v>Tax Levy</v>
      </c>
      <c r="AB154" s="457">
        <f t="shared" si="12"/>
        <v>10</v>
      </c>
      <c r="AC154" s="457" t="str">
        <f t="shared" si="12"/>
        <v>BAR01</v>
      </c>
      <c r="AI154" s="465" t="str">
        <f t="shared" si="14"/>
        <v>10NA</v>
      </c>
      <c r="AJ154" s="462" t="str">
        <f t="shared" si="13"/>
        <v>NA</v>
      </c>
    </row>
    <row r="155" spans="1:37" s="463" customFormat="1" ht="15" customHeight="1" x14ac:dyDescent="0.25">
      <c r="A155" s="463" t="s">
        <v>416</v>
      </c>
      <c r="B155" s="463">
        <v>10</v>
      </c>
      <c r="C155" s="463" t="s">
        <v>579</v>
      </c>
      <c r="D155" s="460" t="str">
        <f t="shared" si="15"/>
        <v>Tax LevyNA</v>
      </c>
      <c r="E155" s="463" t="s">
        <v>547</v>
      </c>
      <c r="F155" s="463" t="s">
        <v>547</v>
      </c>
      <c r="G155" s="463" t="s">
        <v>547</v>
      </c>
      <c r="H155" s="463" t="s">
        <v>547</v>
      </c>
      <c r="I155" s="463" t="s">
        <v>547</v>
      </c>
      <c r="J155" s="463" t="s">
        <v>547</v>
      </c>
      <c r="K155" s="463" t="s">
        <v>547</v>
      </c>
      <c r="L155" s="463" t="s">
        <v>547</v>
      </c>
      <c r="M155" s="462" t="s">
        <v>547</v>
      </c>
      <c r="N155" s="462" t="s">
        <v>547</v>
      </c>
      <c r="O155" s="462" t="s">
        <v>547</v>
      </c>
      <c r="P155" s="462" t="s">
        <v>547</v>
      </c>
      <c r="Q155" s="462" t="s">
        <v>547</v>
      </c>
      <c r="R155" s="462" t="s">
        <v>547</v>
      </c>
      <c r="S155" s="462" t="s">
        <v>547</v>
      </c>
      <c r="T155" s="462" t="s">
        <v>96</v>
      </c>
      <c r="U155" s="462" t="s">
        <v>624</v>
      </c>
      <c r="V155" s="462"/>
      <c r="W155" s="462"/>
      <c r="X155" s="462"/>
      <c r="Y155" s="462"/>
      <c r="Z155" s="457"/>
      <c r="AA155" s="457" t="str">
        <f t="shared" si="12"/>
        <v>Tax Levy</v>
      </c>
      <c r="AB155" s="457">
        <f t="shared" si="12"/>
        <v>10</v>
      </c>
      <c r="AC155" s="457" t="str">
        <f t="shared" si="12"/>
        <v>BAR01</v>
      </c>
      <c r="AD155" s="457"/>
      <c r="AE155" s="462"/>
      <c r="AF155" s="462"/>
      <c r="AG155" s="462"/>
      <c r="AH155" s="462"/>
      <c r="AI155" s="465" t="str">
        <f t="shared" si="14"/>
        <v>10NA</v>
      </c>
      <c r="AJ155" s="462" t="str">
        <f t="shared" si="13"/>
        <v>NA</v>
      </c>
      <c r="AK155" s="462"/>
    </row>
    <row r="156" spans="1:37" s="463" customFormat="1" ht="15" customHeight="1" x14ac:dyDescent="0.25">
      <c r="A156" s="463" t="s">
        <v>416</v>
      </c>
      <c r="B156" s="463">
        <v>10</v>
      </c>
      <c r="C156" s="463" t="s">
        <v>579</v>
      </c>
      <c r="D156" s="460" t="str">
        <f t="shared" si="15"/>
        <v>Tax LevyNA</v>
      </c>
      <c r="E156" s="463" t="s">
        <v>547</v>
      </c>
      <c r="F156" s="463" t="s">
        <v>547</v>
      </c>
      <c r="G156" s="463" t="s">
        <v>547</v>
      </c>
      <c r="H156" s="463" t="s">
        <v>547</v>
      </c>
      <c r="I156" s="463" t="s">
        <v>547</v>
      </c>
      <c r="J156" s="463" t="s">
        <v>547</v>
      </c>
      <c r="K156" s="463" t="s">
        <v>547</v>
      </c>
      <c r="L156" s="463" t="s">
        <v>547</v>
      </c>
      <c r="M156" s="462" t="s">
        <v>547</v>
      </c>
      <c r="N156" s="462" t="s">
        <v>547</v>
      </c>
      <c r="O156" s="462" t="s">
        <v>547</v>
      </c>
      <c r="P156" s="462" t="s">
        <v>547</v>
      </c>
      <c r="Q156" s="462" t="s">
        <v>547</v>
      </c>
      <c r="R156" s="462" t="s">
        <v>547</v>
      </c>
      <c r="S156" s="462" t="s">
        <v>547</v>
      </c>
      <c r="T156" s="462" t="s">
        <v>625</v>
      </c>
      <c r="U156" s="462" t="s">
        <v>626</v>
      </c>
      <c r="V156" s="462"/>
      <c r="W156" s="462"/>
      <c r="X156" s="462"/>
      <c r="Y156" s="462"/>
      <c r="Z156" s="457"/>
      <c r="AA156" s="457" t="str">
        <f t="shared" si="12"/>
        <v>Tax Levy</v>
      </c>
      <c r="AB156" s="457">
        <f t="shared" si="12"/>
        <v>10</v>
      </c>
      <c r="AC156" s="457" t="str">
        <f t="shared" si="12"/>
        <v>BAR01</v>
      </c>
      <c r="AD156" s="457"/>
      <c r="AE156" s="462"/>
      <c r="AF156" s="462"/>
      <c r="AG156" s="462"/>
      <c r="AH156" s="462"/>
      <c r="AI156" s="465" t="str">
        <f t="shared" si="14"/>
        <v>10NA</v>
      </c>
      <c r="AJ156" s="462" t="str">
        <f t="shared" si="13"/>
        <v>NA</v>
      </c>
      <c r="AK156" s="462"/>
    </row>
    <row r="157" spans="1:37" x14ac:dyDescent="0.25">
      <c r="A157" s="463" t="s">
        <v>416</v>
      </c>
      <c r="B157" s="463">
        <v>10</v>
      </c>
      <c r="C157" s="463" t="s">
        <v>579</v>
      </c>
      <c r="D157" s="460" t="str">
        <f t="shared" si="15"/>
        <v>Tax LevyNA</v>
      </c>
      <c r="E157" s="463" t="s">
        <v>547</v>
      </c>
      <c r="F157" s="463" t="s">
        <v>547</v>
      </c>
      <c r="G157" s="463" t="s">
        <v>547</v>
      </c>
      <c r="H157" s="463" t="s">
        <v>547</v>
      </c>
      <c r="I157" s="463" t="s">
        <v>547</v>
      </c>
      <c r="J157" s="463" t="s">
        <v>547</v>
      </c>
      <c r="K157" s="463" t="s">
        <v>547</v>
      </c>
      <c r="L157" s="463" t="s">
        <v>547</v>
      </c>
      <c r="M157" s="462" t="s">
        <v>547</v>
      </c>
      <c r="N157" s="462" t="s">
        <v>547</v>
      </c>
      <c r="O157" s="462" t="s">
        <v>547</v>
      </c>
      <c r="P157" s="462" t="s">
        <v>547</v>
      </c>
      <c r="Q157" s="462" t="s">
        <v>547</v>
      </c>
      <c r="R157" s="462" t="s">
        <v>547</v>
      </c>
      <c r="S157" s="462" t="s">
        <v>547</v>
      </c>
      <c r="T157" s="462" t="s">
        <v>699</v>
      </c>
      <c r="U157" s="462">
        <v>119</v>
      </c>
      <c r="AA157" s="457" t="str">
        <f t="shared" si="12"/>
        <v>Tax Levy</v>
      </c>
      <c r="AB157" s="457">
        <f t="shared" si="12"/>
        <v>10</v>
      </c>
      <c r="AC157" s="457" t="str">
        <f t="shared" si="12"/>
        <v>BAR01</v>
      </c>
      <c r="AI157" s="465" t="str">
        <f t="shared" si="14"/>
        <v>10NA</v>
      </c>
      <c r="AJ157" s="462" t="str">
        <f t="shared" si="13"/>
        <v>NA</v>
      </c>
    </row>
    <row r="158" spans="1:37" x14ac:dyDescent="0.25">
      <c r="A158" s="463" t="s">
        <v>700</v>
      </c>
      <c r="B158" s="463">
        <v>12</v>
      </c>
      <c r="C158" s="463" t="s">
        <v>691</v>
      </c>
      <c r="D158" s="460" t="str">
        <f t="shared" si="15"/>
        <v>NTL-AUX75060</v>
      </c>
      <c r="E158" s="463">
        <v>75060</v>
      </c>
      <c r="F158" s="463" t="s">
        <v>67</v>
      </c>
      <c r="G158" s="463" t="s">
        <v>61</v>
      </c>
      <c r="H158" s="463">
        <v>75060</v>
      </c>
      <c r="I158" s="463" t="s">
        <v>67</v>
      </c>
      <c r="J158" s="463"/>
      <c r="K158" s="463"/>
      <c r="L158" s="463">
        <v>300</v>
      </c>
      <c r="O158" s="462">
        <v>9999</v>
      </c>
      <c r="P158" s="462" t="s">
        <v>701</v>
      </c>
      <c r="Q158" s="462">
        <v>10127</v>
      </c>
      <c r="R158" s="462" t="s">
        <v>390</v>
      </c>
      <c r="S158" s="462">
        <v>500001</v>
      </c>
      <c r="U158" s="462">
        <v>9999</v>
      </c>
      <c r="V158" s="462" t="str">
        <f>C158</f>
        <v>BAR02</v>
      </c>
      <c r="AA158" s="457" t="str">
        <f t="shared" si="12"/>
        <v>NTL-AUX</v>
      </c>
      <c r="AB158" s="457">
        <f t="shared" si="12"/>
        <v>12</v>
      </c>
      <c r="AC158" s="457" t="str">
        <f t="shared" si="12"/>
        <v>BAR02</v>
      </c>
      <c r="AI158" s="465" t="str">
        <f t="shared" si="14"/>
        <v>1275060</v>
      </c>
      <c r="AJ158" s="462" t="str">
        <f t="shared" si="13"/>
        <v>Student Affairs-Life/Devel</v>
      </c>
    </row>
    <row r="159" spans="1:37" x14ac:dyDescent="0.25">
      <c r="A159" s="463" t="s">
        <v>700</v>
      </c>
      <c r="B159" s="463">
        <v>12</v>
      </c>
      <c r="C159" s="463" t="s">
        <v>691</v>
      </c>
      <c r="D159" s="460" t="str">
        <f t="shared" si="15"/>
        <v>NTL-AUX10393</v>
      </c>
      <c r="E159" s="463">
        <v>10393</v>
      </c>
      <c r="F159" s="463" t="s">
        <v>110</v>
      </c>
      <c r="G159" s="463" t="s">
        <v>90</v>
      </c>
      <c r="H159" s="463">
        <v>10393</v>
      </c>
      <c r="I159" s="463" t="s">
        <v>110</v>
      </c>
      <c r="J159" s="463"/>
      <c r="K159" s="463"/>
      <c r="L159" s="463">
        <v>300</v>
      </c>
      <c r="O159" s="462">
        <v>9999</v>
      </c>
      <c r="P159" s="462" t="s">
        <v>702</v>
      </c>
      <c r="Q159" s="462">
        <v>99999</v>
      </c>
      <c r="R159" s="462" t="s">
        <v>703</v>
      </c>
      <c r="S159" s="462">
        <v>801034</v>
      </c>
      <c r="U159" s="462">
        <v>9999</v>
      </c>
      <c r="V159" s="462" t="str">
        <f t="shared" ref="V159:V222" si="16">C159</f>
        <v>BAR02</v>
      </c>
      <c r="W159" s="462" t="s">
        <v>628</v>
      </c>
      <c r="X159" s="462">
        <v>10502</v>
      </c>
      <c r="Y159" s="462">
        <v>22</v>
      </c>
      <c r="AA159" s="457" t="str">
        <f t="shared" si="12"/>
        <v>NTL-AUX</v>
      </c>
      <c r="AB159" s="457">
        <v>22</v>
      </c>
      <c r="AC159" s="457" t="str">
        <f t="shared" si="12"/>
        <v>BAR02</v>
      </c>
      <c r="AI159" s="465" t="str">
        <f t="shared" si="14"/>
        <v>1210393</v>
      </c>
      <c r="AJ159" s="462" t="str">
        <f t="shared" si="13"/>
        <v>Dean Of Student Services</v>
      </c>
    </row>
    <row r="160" spans="1:37" x14ac:dyDescent="0.25">
      <c r="A160" s="463" t="s">
        <v>700</v>
      </c>
      <c r="B160" s="463">
        <v>12</v>
      </c>
      <c r="C160" s="463" t="s">
        <v>691</v>
      </c>
      <c r="D160" s="460" t="str">
        <f t="shared" si="15"/>
        <v>NTL-AUX75056</v>
      </c>
      <c r="E160" s="463">
        <v>75056</v>
      </c>
      <c r="F160" s="463" t="s">
        <v>68</v>
      </c>
      <c r="G160" s="463" t="s">
        <v>61</v>
      </c>
      <c r="H160" s="463">
        <v>75056</v>
      </c>
      <c r="I160" s="463" t="s">
        <v>68</v>
      </c>
      <c r="J160" s="463"/>
      <c r="K160" s="463"/>
      <c r="L160" s="463">
        <v>300</v>
      </c>
      <c r="O160" s="462">
        <v>9999</v>
      </c>
      <c r="P160" s="462" t="s">
        <v>702</v>
      </c>
      <c r="Q160" s="462">
        <v>99999</v>
      </c>
      <c r="R160" s="462" t="s">
        <v>703</v>
      </c>
      <c r="S160" s="462">
        <v>801034</v>
      </c>
      <c r="U160" s="462">
        <v>9999</v>
      </c>
      <c r="V160" s="462" t="str">
        <f t="shared" si="16"/>
        <v>BAR02</v>
      </c>
      <c r="W160" s="462" t="s">
        <v>629</v>
      </c>
      <c r="X160" s="462">
        <v>10501</v>
      </c>
      <c r="Y160" s="462">
        <v>22</v>
      </c>
      <c r="AA160" s="457" t="str">
        <f t="shared" si="12"/>
        <v>NTL-AUX</v>
      </c>
      <c r="AB160" s="457">
        <f t="shared" si="12"/>
        <v>12</v>
      </c>
      <c r="AC160" s="457" t="str">
        <f t="shared" si="12"/>
        <v>BAR02</v>
      </c>
      <c r="AI160" s="465" t="str">
        <f t="shared" si="14"/>
        <v>1275056</v>
      </c>
      <c r="AJ160" s="462" t="str">
        <f t="shared" si="13"/>
        <v>Student Affairs &amp; Serv</v>
      </c>
    </row>
    <row r="161" spans="1:36" x14ac:dyDescent="0.25">
      <c r="A161" s="463" t="s">
        <v>700</v>
      </c>
      <c r="B161" s="463">
        <v>12</v>
      </c>
      <c r="C161" s="463" t="s">
        <v>691</v>
      </c>
      <c r="D161" s="460" t="str">
        <f t="shared" si="15"/>
        <v>NTL-AUX80045</v>
      </c>
      <c r="E161" s="463">
        <v>80045</v>
      </c>
      <c r="F161" s="463" t="s">
        <v>145</v>
      </c>
      <c r="G161" s="463" t="s">
        <v>116</v>
      </c>
      <c r="H161" s="463">
        <v>80045</v>
      </c>
      <c r="I161" s="463" t="s">
        <v>145</v>
      </c>
      <c r="J161" s="463"/>
      <c r="K161" s="463"/>
      <c r="L161" s="463">
        <v>355</v>
      </c>
      <c r="O161" s="462">
        <v>9999</v>
      </c>
      <c r="P161" s="462" t="s">
        <v>704</v>
      </c>
      <c r="Q161" s="462">
        <v>10537</v>
      </c>
      <c r="R161" s="462" t="s">
        <v>705</v>
      </c>
      <c r="S161" s="462">
        <v>500000</v>
      </c>
      <c r="U161" s="462">
        <v>9999</v>
      </c>
      <c r="V161" s="462" t="str">
        <f t="shared" si="16"/>
        <v>BAR02</v>
      </c>
      <c r="W161" s="462" t="s">
        <v>628</v>
      </c>
      <c r="X161" s="462">
        <v>10502</v>
      </c>
      <c r="Y161" s="462">
        <v>22</v>
      </c>
      <c r="AA161" s="457" t="str">
        <f t="shared" si="12"/>
        <v>NTL-AUX</v>
      </c>
      <c r="AB161" s="457">
        <f t="shared" si="12"/>
        <v>12</v>
      </c>
      <c r="AC161" s="457" t="str">
        <f t="shared" si="12"/>
        <v>BAR02</v>
      </c>
      <c r="AI161" s="465" t="str">
        <f t="shared" si="14"/>
        <v>1280045</v>
      </c>
      <c r="AJ161" s="462" t="str">
        <f t="shared" si="13"/>
        <v>Business Office/Fin Operations</v>
      </c>
    </row>
    <row r="162" spans="1:36" x14ac:dyDescent="0.25">
      <c r="A162" s="463" t="s">
        <v>700</v>
      </c>
      <c r="B162" s="463">
        <v>12</v>
      </c>
      <c r="C162" s="463" t="s">
        <v>691</v>
      </c>
      <c r="D162" s="460" t="str">
        <f t="shared" si="15"/>
        <v>NTL-AUX80045</v>
      </c>
      <c r="E162" s="463">
        <v>80045</v>
      </c>
      <c r="F162" s="463" t="s">
        <v>145</v>
      </c>
      <c r="G162" s="463" t="s">
        <v>116</v>
      </c>
      <c r="H162" s="463">
        <v>80045</v>
      </c>
      <c r="I162" s="463" t="s">
        <v>145</v>
      </c>
      <c r="J162" s="463"/>
      <c r="K162" s="463"/>
      <c r="L162" s="463">
        <v>355</v>
      </c>
      <c r="O162" s="462">
        <v>9999</v>
      </c>
      <c r="P162" s="462" t="s">
        <v>643</v>
      </c>
      <c r="Q162" s="462">
        <v>10527</v>
      </c>
      <c r="R162" s="462" t="s">
        <v>705</v>
      </c>
      <c r="S162" s="462">
        <v>500000</v>
      </c>
      <c r="U162" s="462">
        <v>9999</v>
      </c>
      <c r="V162" s="462" t="str">
        <f t="shared" si="16"/>
        <v>BAR02</v>
      </c>
      <c r="W162" s="462" t="s">
        <v>630</v>
      </c>
      <c r="X162" s="462">
        <v>10504</v>
      </c>
      <c r="Y162" s="462">
        <v>22</v>
      </c>
      <c r="AA162" s="457" t="str">
        <f t="shared" si="12"/>
        <v>NTL-AUX</v>
      </c>
      <c r="AB162" s="457">
        <f t="shared" si="12"/>
        <v>12</v>
      </c>
      <c r="AC162" s="457" t="str">
        <f t="shared" si="12"/>
        <v>BAR02</v>
      </c>
      <c r="AI162" s="465" t="str">
        <f t="shared" si="14"/>
        <v>1280045</v>
      </c>
      <c r="AJ162" s="462" t="str">
        <f t="shared" si="13"/>
        <v>Business Office/Fin Operations</v>
      </c>
    </row>
    <row r="163" spans="1:36" x14ac:dyDescent="0.25">
      <c r="A163" s="463" t="s">
        <v>700</v>
      </c>
      <c r="B163" s="463">
        <v>12</v>
      </c>
      <c r="C163" s="463" t="s">
        <v>691</v>
      </c>
      <c r="D163" s="460" t="str">
        <f t="shared" si="15"/>
        <v>NTL-AUX80045</v>
      </c>
      <c r="E163" s="463">
        <v>80045</v>
      </c>
      <c r="F163" s="463" t="s">
        <v>145</v>
      </c>
      <c r="G163" s="463" t="s">
        <v>116</v>
      </c>
      <c r="H163" s="463">
        <v>80045</v>
      </c>
      <c r="I163" s="463" t="s">
        <v>145</v>
      </c>
      <c r="J163" s="463"/>
      <c r="K163" s="463"/>
      <c r="L163" s="463">
        <v>355</v>
      </c>
      <c r="O163" s="462">
        <v>9999</v>
      </c>
      <c r="P163" s="462" t="s">
        <v>643</v>
      </c>
      <c r="Q163" s="462">
        <v>10527</v>
      </c>
      <c r="R163" s="462" t="s">
        <v>705</v>
      </c>
      <c r="S163" s="462">
        <v>500000</v>
      </c>
      <c r="U163" s="462">
        <v>9999</v>
      </c>
      <c r="V163" s="462" t="str">
        <f t="shared" si="16"/>
        <v>BAR02</v>
      </c>
      <c r="W163" s="462" t="s">
        <v>631</v>
      </c>
      <c r="X163" s="462">
        <v>10506</v>
      </c>
      <c r="Y163" s="462">
        <v>22</v>
      </c>
      <c r="AA163" s="457" t="str">
        <f t="shared" si="12"/>
        <v>NTL-AUX</v>
      </c>
      <c r="AB163" s="457">
        <f t="shared" si="12"/>
        <v>12</v>
      </c>
      <c r="AC163" s="457" t="str">
        <f t="shared" si="12"/>
        <v>BAR02</v>
      </c>
      <c r="AI163" s="465" t="str">
        <f t="shared" si="14"/>
        <v>1280045</v>
      </c>
      <c r="AJ163" s="462" t="str">
        <f t="shared" si="13"/>
        <v>Business Office/Fin Operations</v>
      </c>
    </row>
    <row r="164" spans="1:36" x14ac:dyDescent="0.25">
      <c r="A164" s="463" t="s">
        <v>700</v>
      </c>
      <c r="B164" s="463">
        <v>12</v>
      </c>
      <c r="C164" s="463" t="s">
        <v>691</v>
      </c>
      <c r="D164" s="460" t="str">
        <f t="shared" si="15"/>
        <v>NTL-AUX80045</v>
      </c>
      <c r="E164" s="463">
        <v>80045</v>
      </c>
      <c r="F164" s="463" t="s">
        <v>145</v>
      </c>
      <c r="G164" s="463" t="s">
        <v>116</v>
      </c>
      <c r="H164" s="463">
        <v>80045</v>
      </c>
      <c r="I164" s="463" t="s">
        <v>145</v>
      </c>
      <c r="J164" s="463"/>
      <c r="K164" s="463"/>
      <c r="L164" s="463">
        <v>355</v>
      </c>
      <c r="O164" s="462">
        <v>9999</v>
      </c>
      <c r="P164" s="462" t="s">
        <v>706</v>
      </c>
      <c r="Q164" s="462">
        <v>10294</v>
      </c>
      <c r="R164" s="462" t="s">
        <v>705</v>
      </c>
      <c r="S164" s="462">
        <v>500000</v>
      </c>
      <c r="U164" s="462">
        <v>9999</v>
      </c>
      <c r="V164" s="462" t="str">
        <f t="shared" si="16"/>
        <v>BAR02</v>
      </c>
      <c r="W164" s="462" t="s">
        <v>632</v>
      </c>
      <c r="X164" s="462">
        <v>10801</v>
      </c>
      <c r="Y164" s="462">
        <v>22</v>
      </c>
      <c r="AA164" s="457" t="str">
        <f t="shared" si="12"/>
        <v>NTL-AUX</v>
      </c>
      <c r="AB164" s="457">
        <f t="shared" si="12"/>
        <v>12</v>
      </c>
      <c r="AC164" s="457" t="str">
        <f t="shared" si="12"/>
        <v>BAR02</v>
      </c>
      <c r="AI164" s="465" t="str">
        <f t="shared" si="14"/>
        <v>1280045</v>
      </c>
      <c r="AJ164" s="462" t="str">
        <f t="shared" si="13"/>
        <v>Business Office/Fin Operations</v>
      </c>
    </row>
    <row r="165" spans="1:36" x14ac:dyDescent="0.25">
      <c r="A165" s="463" t="s">
        <v>700</v>
      </c>
      <c r="B165" s="463">
        <v>12</v>
      </c>
      <c r="C165" s="463" t="s">
        <v>691</v>
      </c>
      <c r="D165" s="460" t="str">
        <f t="shared" si="15"/>
        <v>NTL-AUX80045</v>
      </c>
      <c r="E165" s="463">
        <v>80045</v>
      </c>
      <c r="F165" s="463" t="s">
        <v>145</v>
      </c>
      <c r="G165" s="463" t="s">
        <v>116</v>
      </c>
      <c r="H165" s="463">
        <v>80045</v>
      </c>
      <c r="I165" s="463" t="s">
        <v>145</v>
      </c>
      <c r="J165" s="463"/>
      <c r="K165" s="463"/>
      <c r="L165" s="463">
        <v>355</v>
      </c>
      <c r="O165" s="462">
        <v>9999</v>
      </c>
      <c r="P165" s="462" t="s">
        <v>645</v>
      </c>
      <c r="Q165" s="462">
        <v>10529</v>
      </c>
      <c r="R165" s="462" t="s">
        <v>705</v>
      </c>
      <c r="S165" s="462">
        <v>500000</v>
      </c>
      <c r="U165" s="462">
        <v>9999</v>
      </c>
      <c r="V165" s="462" t="str">
        <f t="shared" si="16"/>
        <v>BAR02</v>
      </c>
      <c r="W165" s="462" t="s">
        <v>633</v>
      </c>
      <c r="X165" s="462">
        <v>10802</v>
      </c>
      <c r="Y165" s="462">
        <v>22</v>
      </c>
      <c r="AA165" s="457" t="str">
        <f t="shared" si="12"/>
        <v>NTL-AUX</v>
      </c>
      <c r="AB165" s="457">
        <f t="shared" si="12"/>
        <v>12</v>
      </c>
      <c r="AC165" s="457" t="str">
        <f t="shared" si="12"/>
        <v>BAR02</v>
      </c>
      <c r="AI165" s="465" t="str">
        <f t="shared" si="14"/>
        <v>1280045</v>
      </c>
      <c r="AJ165" s="462" t="str">
        <f t="shared" si="13"/>
        <v>Business Office/Fin Operations</v>
      </c>
    </row>
    <row r="166" spans="1:36" x14ac:dyDescent="0.25">
      <c r="A166" s="463" t="s">
        <v>700</v>
      </c>
      <c r="B166" s="463">
        <v>12</v>
      </c>
      <c r="C166" s="463" t="s">
        <v>691</v>
      </c>
      <c r="D166" s="460" t="str">
        <f t="shared" si="15"/>
        <v>NTL-AUX80045</v>
      </c>
      <c r="E166" s="463">
        <v>80045</v>
      </c>
      <c r="F166" s="463" t="s">
        <v>145</v>
      </c>
      <c r="G166" s="463" t="s">
        <v>116</v>
      </c>
      <c r="H166" s="463">
        <v>80045</v>
      </c>
      <c r="I166" s="463" t="s">
        <v>145</v>
      </c>
      <c r="J166" s="463"/>
      <c r="K166" s="463"/>
      <c r="L166" s="463">
        <v>355</v>
      </c>
      <c r="O166" s="462">
        <v>9999</v>
      </c>
      <c r="P166" s="462" t="s">
        <v>707</v>
      </c>
      <c r="Q166" s="462">
        <v>10542</v>
      </c>
      <c r="R166" s="462" t="s">
        <v>705</v>
      </c>
      <c r="S166" s="462">
        <v>500000</v>
      </c>
      <c r="U166" s="462">
        <v>9999</v>
      </c>
      <c r="V166" s="462" t="str">
        <f t="shared" si="16"/>
        <v>BAR02</v>
      </c>
      <c r="W166" s="462" t="s">
        <v>634</v>
      </c>
      <c r="X166" s="462">
        <v>10803</v>
      </c>
      <c r="Y166" s="462">
        <v>22</v>
      </c>
      <c r="AA166" s="457" t="str">
        <f t="shared" si="12"/>
        <v>NTL-AUX</v>
      </c>
      <c r="AB166" s="457">
        <f t="shared" si="12"/>
        <v>12</v>
      </c>
      <c r="AC166" s="457" t="str">
        <f t="shared" si="12"/>
        <v>BAR02</v>
      </c>
      <c r="AI166" s="465" t="str">
        <f t="shared" si="14"/>
        <v>1280045</v>
      </c>
      <c r="AJ166" s="462" t="str">
        <f t="shared" si="13"/>
        <v>Business Office/Fin Operations</v>
      </c>
    </row>
    <row r="167" spans="1:36" x14ac:dyDescent="0.25">
      <c r="A167" s="463" t="s">
        <v>700</v>
      </c>
      <c r="B167" s="463">
        <v>12</v>
      </c>
      <c r="C167" s="463" t="s">
        <v>691</v>
      </c>
      <c r="D167" s="460" t="str">
        <f t="shared" si="15"/>
        <v>NTL-AUX80045</v>
      </c>
      <c r="E167" s="463">
        <v>80045</v>
      </c>
      <c r="F167" s="463" t="s">
        <v>145</v>
      </c>
      <c r="G167" s="463" t="s">
        <v>116</v>
      </c>
      <c r="H167" s="463">
        <v>80045</v>
      </c>
      <c r="I167" s="463" t="s">
        <v>145</v>
      </c>
      <c r="J167" s="463"/>
      <c r="K167" s="463"/>
      <c r="L167" s="463">
        <v>355</v>
      </c>
      <c r="O167" s="462">
        <v>9999</v>
      </c>
      <c r="P167" s="462" t="s">
        <v>647</v>
      </c>
      <c r="Q167" s="462">
        <v>10530</v>
      </c>
      <c r="R167" s="462" t="s">
        <v>705</v>
      </c>
      <c r="S167" s="462">
        <v>500000</v>
      </c>
      <c r="U167" s="462">
        <v>9999</v>
      </c>
      <c r="V167" s="462" t="str">
        <f t="shared" si="16"/>
        <v>BAR02</v>
      </c>
      <c r="W167" s="462" t="s">
        <v>635</v>
      </c>
      <c r="X167" s="462">
        <v>10510</v>
      </c>
      <c r="Y167" s="462">
        <v>22</v>
      </c>
      <c r="AA167" s="457" t="str">
        <f t="shared" si="12"/>
        <v>NTL-AUX</v>
      </c>
      <c r="AB167" s="457">
        <f t="shared" si="12"/>
        <v>12</v>
      </c>
      <c r="AC167" s="457" t="str">
        <f t="shared" si="12"/>
        <v>BAR02</v>
      </c>
      <c r="AI167" s="465" t="str">
        <f t="shared" si="14"/>
        <v>1280045</v>
      </c>
      <c r="AJ167" s="462" t="str">
        <f t="shared" si="13"/>
        <v>Business Office/Fin Operations</v>
      </c>
    </row>
    <row r="168" spans="1:36" x14ac:dyDescent="0.25">
      <c r="A168" s="463" t="s">
        <v>700</v>
      </c>
      <c r="B168" s="463">
        <v>12</v>
      </c>
      <c r="C168" s="463" t="s">
        <v>691</v>
      </c>
      <c r="D168" s="460" t="str">
        <f t="shared" si="15"/>
        <v>NTL-AUX80045</v>
      </c>
      <c r="E168" s="463">
        <v>80045</v>
      </c>
      <c r="F168" s="463" t="s">
        <v>145</v>
      </c>
      <c r="G168" s="463" t="s">
        <v>116</v>
      </c>
      <c r="H168" s="463">
        <v>80045</v>
      </c>
      <c r="I168" s="463" t="s">
        <v>145</v>
      </c>
      <c r="J168" s="463"/>
      <c r="K168" s="463"/>
      <c r="L168" s="463">
        <v>355</v>
      </c>
      <c r="O168" s="462">
        <v>9999</v>
      </c>
      <c r="P168" s="462" t="s">
        <v>651</v>
      </c>
      <c r="Q168" s="462">
        <v>10533</v>
      </c>
      <c r="R168" s="462" t="s">
        <v>705</v>
      </c>
      <c r="S168" s="462">
        <v>500000</v>
      </c>
      <c r="U168" s="462">
        <v>9999</v>
      </c>
      <c r="V168" s="462" t="str">
        <f t="shared" si="16"/>
        <v>BAR02</v>
      </c>
      <c r="W168" s="462" t="s">
        <v>636</v>
      </c>
      <c r="X168" s="462">
        <v>10521</v>
      </c>
      <c r="Y168" s="462">
        <v>22</v>
      </c>
      <c r="AA168" s="457" t="str">
        <f t="shared" si="12"/>
        <v>NTL-AUX</v>
      </c>
      <c r="AB168" s="457">
        <f t="shared" si="12"/>
        <v>12</v>
      </c>
      <c r="AC168" s="457" t="str">
        <f t="shared" si="12"/>
        <v>BAR02</v>
      </c>
      <c r="AI168" s="465" t="str">
        <f t="shared" si="14"/>
        <v>1280045</v>
      </c>
      <c r="AJ168" s="462" t="str">
        <f t="shared" si="13"/>
        <v>Business Office/Fin Operations</v>
      </c>
    </row>
    <row r="169" spans="1:36" x14ac:dyDescent="0.25">
      <c r="A169" s="463" t="s">
        <v>700</v>
      </c>
      <c r="B169" s="463">
        <v>12</v>
      </c>
      <c r="C169" s="463" t="s">
        <v>691</v>
      </c>
      <c r="D169" s="460" t="str">
        <f t="shared" si="15"/>
        <v>NTL-AUX80045</v>
      </c>
      <c r="E169" s="463">
        <v>80045</v>
      </c>
      <c r="F169" s="463" t="s">
        <v>145</v>
      </c>
      <c r="G169" s="463" t="s">
        <v>116</v>
      </c>
      <c r="H169" s="463">
        <v>80045</v>
      </c>
      <c r="I169" s="463" t="s">
        <v>145</v>
      </c>
      <c r="J169" s="463"/>
      <c r="K169" s="463"/>
      <c r="L169" s="463">
        <v>355</v>
      </c>
      <c r="O169" s="462">
        <v>9999</v>
      </c>
      <c r="P169" s="462" t="s">
        <v>648</v>
      </c>
      <c r="Q169" s="462">
        <v>10531</v>
      </c>
      <c r="R169" s="462" t="s">
        <v>705</v>
      </c>
      <c r="S169" s="462">
        <v>500000</v>
      </c>
      <c r="U169" s="462">
        <v>9999</v>
      </c>
      <c r="V169" s="462" t="str">
        <f t="shared" si="16"/>
        <v>BAR02</v>
      </c>
      <c r="W169" s="462" t="s">
        <v>637</v>
      </c>
      <c r="X169" s="462">
        <v>10522</v>
      </c>
      <c r="Y169" s="462">
        <v>22</v>
      </c>
      <c r="AA169" s="457" t="str">
        <f t="shared" si="12"/>
        <v>NTL-AUX</v>
      </c>
      <c r="AB169" s="457">
        <f t="shared" si="12"/>
        <v>12</v>
      </c>
      <c r="AC169" s="457" t="str">
        <f t="shared" si="12"/>
        <v>BAR02</v>
      </c>
      <c r="AI169" s="465" t="str">
        <f t="shared" si="14"/>
        <v>1280045</v>
      </c>
      <c r="AJ169" s="462" t="str">
        <f t="shared" si="13"/>
        <v>Business Office/Fin Operations</v>
      </c>
    </row>
    <row r="170" spans="1:36" x14ac:dyDescent="0.25">
      <c r="A170" s="463" t="s">
        <v>700</v>
      </c>
      <c r="B170" s="463">
        <v>12</v>
      </c>
      <c r="C170" s="463" t="s">
        <v>691</v>
      </c>
      <c r="D170" s="460" t="str">
        <f t="shared" si="15"/>
        <v>NTL-AUX80045</v>
      </c>
      <c r="E170" s="463">
        <v>80045</v>
      </c>
      <c r="F170" s="463" t="s">
        <v>145</v>
      </c>
      <c r="G170" s="463" t="s">
        <v>116</v>
      </c>
      <c r="H170" s="463">
        <v>80045</v>
      </c>
      <c r="I170" s="463" t="s">
        <v>145</v>
      </c>
      <c r="J170" s="463"/>
      <c r="K170" s="463"/>
      <c r="L170" s="463">
        <v>355</v>
      </c>
      <c r="O170" s="462">
        <v>9999</v>
      </c>
      <c r="P170" s="462" t="s">
        <v>645</v>
      </c>
      <c r="Q170" s="462">
        <v>10529</v>
      </c>
      <c r="R170" s="462" t="s">
        <v>705</v>
      </c>
      <c r="S170" s="462">
        <v>500000</v>
      </c>
      <c r="U170" s="462">
        <v>9999</v>
      </c>
      <c r="V170" s="462" t="str">
        <f t="shared" si="16"/>
        <v>BAR02</v>
      </c>
      <c r="W170" s="462" t="s">
        <v>638</v>
      </c>
      <c r="X170" s="462">
        <v>10523</v>
      </c>
      <c r="Y170" s="462">
        <v>22</v>
      </c>
      <c r="AA170" s="457" t="str">
        <f t="shared" si="12"/>
        <v>NTL-AUX</v>
      </c>
      <c r="AB170" s="457">
        <f t="shared" si="12"/>
        <v>12</v>
      </c>
      <c r="AC170" s="457" t="str">
        <f t="shared" si="12"/>
        <v>BAR02</v>
      </c>
      <c r="AI170" s="465" t="str">
        <f t="shared" si="14"/>
        <v>1280045</v>
      </c>
      <c r="AJ170" s="462" t="str">
        <f t="shared" si="13"/>
        <v>Business Office/Fin Operations</v>
      </c>
    </row>
    <row r="171" spans="1:36" x14ac:dyDescent="0.25">
      <c r="A171" s="463" t="s">
        <v>700</v>
      </c>
      <c r="B171" s="463">
        <v>12</v>
      </c>
      <c r="C171" s="463" t="s">
        <v>691</v>
      </c>
      <c r="D171" s="460" t="str">
        <f t="shared" si="15"/>
        <v>NTL-AUX80045</v>
      </c>
      <c r="E171" s="463">
        <v>80045</v>
      </c>
      <c r="F171" s="463" t="s">
        <v>145</v>
      </c>
      <c r="G171" s="463" t="s">
        <v>116</v>
      </c>
      <c r="H171" s="463">
        <v>80045</v>
      </c>
      <c r="I171" s="463" t="s">
        <v>145</v>
      </c>
      <c r="J171" s="463"/>
      <c r="K171" s="463"/>
      <c r="L171" s="463">
        <v>355</v>
      </c>
      <c r="O171" s="462">
        <v>9999</v>
      </c>
      <c r="P171" s="462" t="s">
        <v>708</v>
      </c>
      <c r="Q171" s="462">
        <v>10511</v>
      </c>
      <c r="R171" s="462" t="s">
        <v>705</v>
      </c>
      <c r="S171" s="462">
        <v>500000</v>
      </c>
      <c r="U171" s="462">
        <v>9999</v>
      </c>
      <c r="V171" s="462" t="str">
        <f t="shared" si="16"/>
        <v>BAR02</v>
      </c>
      <c r="W171" s="462" t="s">
        <v>639</v>
      </c>
      <c r="X171" s="462">
        <v>10524</v>
      </c>
      <c r="Y171" s="462">
        <v>22</v>
      </c>
      <c r="AA171" s="457" t="str">
        <f t="shared" si="12"/>
        <v>NTL-AUX</v>
      </c>
      <c r="AB171" s="457">
        <f t="shared" si="12"/>
        <v>12</v>
      </c>
      <c r="AC171" s="457" t="str">
        <f t="shared" si="12"/>
        <v>BAR02</v>
      </c>
      <c r="AI171" s="465" t="str">
        <f t="shared" si="14"/>
        <v>1280045</v>
      </c>
      <c r="AJ171" s="462" t="str">
        <f t="shared" si="13"/>
        <v>Business Office/Fin Operations</v>
      </c>
    </row>
    <row r="172" spans="1:36" x14ac:dyDescent="0.25">
      <c r="A172" s="463" t="s">
        <v>700</v>
      </c>
      <c r="B172" s="463">
        <v>12</v>
      </c>
      <c r="C172" s="463" t="s">
        <v>691</v>
      </c>
      <c r="D172" s="460" t="str">
        <f t="shared" si="15"/>
        <v>NTL-AUX80045</v>
      </c>
      <c r="E172" s="463">
        <v>80045</v>
      </c>
      <c r="F172" s="463" t="s">
        <v>145</v>
      </c>
      <c r="G172" s="463" t="s">
        <v>116</v>
      </c>
      <c r="H172" s="463">
        <v>80045</v>
      </c>
      <c r="I172" s="463" t="s">
        <v>145</v>
      </c>
      <c r="J172" s="463"/>
      <c r="K172" s="463"/>
      <c r="L172" s="463">
        <v>355</v>
      </c>
      <c r="O172" s="462">
        <v>9999</v>
      </c>
      <c r="P172" s="462" t="s">
        <v>709</v>
      </c>
      <c r="Q172" s="462">
        <v>10543</v>
      </c>
      <c r="R172" s="462" t="s">
        <v>705</v>
      </c>
      <c r="S172" s="462">
        <v>500000</v>
      </c>
      <c r="U172" s="462">
        <v>9999</v>
      </c>
      <c r="V172" s="462" t="str">
        <f t="shared" si="16"/>
        <v>BAR02</v>
      </c>
      <c r="W172" s="462" t="s">
        <v>640</v>
      </c>
      <c r="X172" s="462">
        <v>10202</v>
      </c>
      <c r="Y172" s="462">
        <v>22</v>
      </c>
      <c r="AA172" s="457" t="str">
        <f t="shared" si="12"/>
        <v>NTL-AUX</v>
      </c>
      <c r="AB172" s="457">
        <f t="shared" si="12"/>
        <v>12</v>
      </c>
      <c r="AC172" s="457" t="str">
        <f t="shared" si="12"/>
        <v>BAR02</v>
      </c>
      <c r="AI172" s="465" t="str">
        <f t="shared" si="14"/>
        <v>1280045</v>
      </c>
      <c r="AJ172" s="462" t="str">
        <f t="shared" si="13"/>
        <v>Business Office/Fin Operations</v>
      </c>
    </row>
    <row r="173" spans="1:36" x14ac:dyDescent="0.25">
      <c r="A173" s="463" t="s">
        <v>700</v>
      </c>
      <c r="B173" s="463">
        <v>12</v>
      </c>
      <c r="C173" s="463" t="s">
        <v>691</v>
      </c>
      <c r="D173" s="460" t="str">
        <f t="shared" si="15"/>
        <v>NTL-AUX80045</v>
      </c>
      <c r="E173" s="463">
        <v>80045</v>
      </c>
      <c r="F173" s="463" t="s">
        <v>145</v>
      </c>
      <c r="G173" s="463" t="s">
        <v>116</v>
      </c>
      <c r="H173" s="463">
        <v>80045</v>
      </c>
      <c r="I173" s="463" t="s">
        <v>145</v>
      </c>
      <c r="J173" s="463"/>
      <c r="K173" s="463"/>
      <c r="L173" s="463">
        <v>355</v>
      </c>
      <c r="O173" s="462">
        <v>9999</v>
      </c>
      <c r="P173" s="462" t="s">
        <v>635</v>
      </c>
      <c r="Q173" s="462">
        <v>10510</v>
      </c>
      <c r="R173" s="462" t="s">
        <v>705</v>
      </c>
      <c r="S173" s="462">
        <v>500000</v>
      </c>
      <c r="U173" s="462">
        <v>9999</v>
      </c>
      <c r="V173" s="462" t="str">
        <f t="shared" si="16"/>
        <v>BAR02</v>
      </c>
      <c r="W173" s="462" t="s">
        <v>641</v>
      </c>
      <c r="X173" s="462">
        <v>10525</v>
      </c>
      <c r="Y173" s="462">
        <v>22</v>
      </c>
      <c r="AA173" s="457" t="str">
        <f t="shared" si="12"/>
        <v>NTL-AUX</v>
      </c>
      <c r="AB173" s="457">
        <f t="shared" si="12"/>
        <v>12</v>
      </c>
      <c r="AC173" s="457" t="str">
        <f t="shared" si="12"/>
        <v>BAR02</v>
      </c>
      <c r="AI173" s="465" t="str">
        <f t="shared" si="14"/>
        <v>1280045</v>
      </c>
      <c r="AJ173" s="462" t="str">
        <f t="shared" si="13"/>
        <v>Business Office/Fin Operations</v>
      </c>
    </row>
    <row r="174" spans="1:36" x14ac:dyDescent="0.25">
      <c r="A174" s="463" t="s">
        <v>700</v>
      </c>
      <c r="B174" s="463">
        <v>12</v>
      </c>
      <c r="C174" s="463" t="s">
        <v>691</v>
      </c>
      <c r="D174" s="460" t="str">
        <f t="shared" si="15"/>
        <v>NTL-AUX80045</v>
      </c>
      <c r="E174" s="463">
        <v>80045</v>
      </c>
      <c r="F174" s="463" t="s">
        <v>145</v>
      </c>
      <c r="G174" s="463" t="s">
        <v>116</v>
      </c>
      <c r="H174" s="463">
        <v>80045</v>
      </c>
      <c r="I174" s="463" t="s">
        <v>145</v>
      </c>
      <c r="J174" s="463"/>
      <c r="K174" s="463"/>
      <c r="L174" s="463">
        <v>355</v>
      </c>
      <c r="O174" s="462">
        <v>9999</v>
      </c>
      <c r="P174" s="462" t="s">
        <v>635</v>
      </c>
      <c r="Q174" s="462">
        <v>10510</v>
      </c>
      <c r="R174" s="462" t="s">
        <v>705</v>
      </c>
      <c r="S174" s="462">
        <v>500000</v>
      </c>
      <c r="U174" s="462">
        <v>9999</v>
      </c>
      <c r="V174" s="462" t="str">
        <f t="shared" si="16"/>
        <v>BAR02</v>
      </c>
      <c r="W174" s="462" t="s">
        <v>642</v>
      </c>
      <c r="X174" s="462">
        <v>10526</v>
      </c>
      <c r="Y174" s="462">
        <v>22</v>
      </c>
      <c r="AA174" s="457" t="str">
        <f t="shared" si="12"/>
        <v>NTL-AUX</v>
      </c>
      <c r="AB174" s="457">
        <f t="shared" si="12"/>
        <v>12</v>
      </c>
      <c r="AC174" s="457" t="str">
        <f t="shared" si="12"/>
        <v>BAR02</v>
      </c>
      <c r="AI174" s="465" t="str">
        <f t="shared" si="14"/>
        <v>1280045</v>
      </c>
      <c r="AJ174" s="462" t="str">
        <f t="shared" si="13"/>
        <v>Business Office/Fin Operations</v>
      </c>
    </row>
    <row r="175" spans="1:36" x14ac:dyDescent="0.25">
      <c r="A175" s="463" t="s">
        <v>700</v>
      </c>
      <c r="B175" s="463">
        <v>12</v>
      </c>
      <c r="C175" s="463" t="s">
        <v>691</v>
      </c>
      <c r="D175" s="460" t="str">
        <f t="shared" si="15"/>
        <v>NTL-AUX80045</v>
      </c>
      <c r="E175" s="463">
        <v>80045</v>
      </c>
      <c r="F175" s="463" t="s">
        <v>145</v>
      </c>
      <c r="G175" s="463" t="s">
        <v>116</v>
      </c>
      <c r="H175" s="463">
        <v>80045</v>
      </c>
      <c r="I175" s="463" t="s">
        <v>145</v>
      </c>
      <c r="J175" s="463"/>
      <c r="K175" s="463"/>
      <c r="L175" s="463">
        <v>355</v>
      </c>
      <c r="O175" s="462">
        <v>9999</v>
      </c>
      <c r="P175" s="462" t="s">
        <v>635</v>
      </c>
      <c r="Q175" s="462">
        <v>10510</v>
      </c>
      <c r="R175" s="462" t="s">
        <v>705</v>
      </c>
      <c r="S175" s="462">
        <v>500000</v>
      </c>
      <c r="U175" s="462">
        <v>9999</v>
      </c>
      <c r="V175" s="462" t="str">
        <f t="shared" si="16"/>
        <v>BAR02</v>
      </c>
      <c r="W175" s="462" t="s">
        <v>643</v>
      </c>
      <c r="X175" s="462">
        <v>10527</v>
      </c>
      <c r="Y175" s="462">
        <v>22</v>
      </c>
      <c r="AA175" s="457" t="str">
        <f t="shared" si="12"/>
        <v>NTL-AUX</v>
      </c>
      <c r="AB175" s="457">
        <f t="shared" si="12"/>
        <v>12</v>
      </c>
      <c r="AC175" s="457" t="str">
        <f t="shared" si="12"/>
        <v>BAR02</v>
      </c>
      <c r="AI175" s="465" t="str">
        <f t="shared" si="14"/>
        <v>1280045</v>
      </c>
      <c r="AJ175" s="462" t="str">
        <f t="shared" si="13"/>
        <v>Business Office/Fin Operations</v>
      </c>
    </row>
    <row r="176" spans="1:36" x14ac:dyDescent="0.25">
      <c r="A176" s="463" t="s">
        <v>700</v>
      </c>
      <c r="B176" s="463">
        <v>12</v>
      </c>
      <c r="C176" s="463" t="s">
        <v>691</v>
      </c>
      <c r="D176" s="460" t="str">
        <f t="shared" si="15"/>
        <v>NTL-AUX80045</v>
      </c>
      <c r="E176" s="463">
        <v>80045</v>
      </c>
      <c r="F176" s="463" t="s">
        <v>145</v>
      </c>
      <c r="G176" s="463" t="s">
        <v>116</v>
      </c>
      <c r="H176" s="463">
        <v>80045</v>
      </c>
      <c r="I176" s="463" t="s">
        <v>145</v>
      </c>
      <c r="J176" s="463"/>
      <c r="K176" s="463"/>
      <c r="L176" s="463">
        <v>355</v>
      </c>
      <c r="O176" s="462">
        <v>9999</v>
      </c>
      <c r="P176" s="462" t="s">
        <v>635</v>
      </c>
      <c r="Q176" s="462">
        <v>10510</v>
      </c>
      <c r="R176" s="462" t="s">
        <v>705</v>
      </c>
      <c r="S176" s="462">
        <v>500000</v>
      </c>
      <c r="U176" s="462">
        <v>9999</v>
      </c>
      <c r="V176" s="462" t="str">
        <f t="shared" si="16"/>
        <v>BAR02</v>
      </c>
      <c r="W176" s="462" t="s">
        <v>644</v>
      </c>
      <c r="X176" s="462">
        <v>10528</v>
      </c>
      <c r="Y176" s="462">
        <v>22</v>
      </c>
      <c r="AA176" s="457" t="str">
        <f t="shared" si="12"/>
        <v>NTL-AUX</v>
      </c>
      <c r="AB176" s="457">
        <f t="shared" si="12"/>
        <v>12</v>
      </c>
      <c r="AC176" s="457" t="str">
        <f t="shared" si="12"/>
        <v>BAR02</v>
      </c>
      <c r="AI176" s="465" t="str">
        <f t="shared" si="14"/>
        <v>1280045</v>
      </c>
      <c r="AJ176" s="462" t="str">
        <f t="shared" si="13"/>
        <v>Business Office/Fin Operations</v>
      </c>
    </row>
    <row r="177" spans="1:37" x14ac:dyDescent="0.25">
      <c r="A177" s="463" t="s">
        <v>700</v>
      </c>
      <c r="B177" s="463">
        <v>12</v>
      </c>
      <c r="C177" s="463" t="s">
        <v>691</v>
      </c>
      <c r="D177" s="460" t="str">
        <f t="shared" si="15"/>
        <v>NTL-AUX80045</v>
      </c>
      <c r="E177" s="463">
        <v>80045</v>
      </c>
      <c r="F177" s="463" t="s">
        <v>145</v>
      </c>
      <c r="G177" s="463" t="s">
        <v>116</v>
      </c>
      <c r="H177" s="463">
        <v>80045</v>
      </c>
      <c r="I177" s="463" t="s">
        <v>145</v>
      </c>
      <c r="J177" s="463"/>
      <c r="K177" s="463"/>
      <c r="L177" s="463">
        <v>355</v>
      </c>
      <c r="O177" s="462">
        <v>9999</v>
      </c>
      <c r="P177" s="462" t="s">
        <v>635</v>
      </c>
      <c r="Q177" s="462">
        <v>10510</v>
      </c>
      <c r="R177" s="462" t="s">
        <v>705</v>
      </c>
      <c r="S177" s="462">
        <v>500000</v>
      </c>
      <c r="U177" s="462">
        <v>9999</v>
      </c>
      <c r="V177" s="462" t="str">
        <f t="shared" si="16"/>
        <v>BAR02</v>
      </c>
      <c r="W177" s="462" t="s">
        <v>645</v>
      </c>
      <c r="X177" s="462">
        <v>10529</v>
      </c>
      <c r="Y177" s="462">
        <v>22</v>
      </c>
      <c r="AA177" s="457" t="str">
        <f t="shared" si="12"/>
        <v>NTL-AUX</v>
      </c>
      <c r="AB177" s="457">
        <f t="shared" si="12"/>
        <v>12</v>
      </c>
      <c r="AC177" s="457" t="str">
        <f t="shared" si="12"/>
        <v>BAR02</v>
      </c>
      <c r="AI177" s="465" t="str">
        <f t="shared" si="14"/>
        <v>1280045</v>
      </c>
      <c r="AJ177" s="462" t="str">
        <f t="shared" si="13"/>
        <v>Business Office/Fin Operations</v>
      </c>
    </row>
    <row r="178" spans="1:37" x14ac:dyDescent="0.25">
      <c r="A178" s="463" t="s">
        <v>700</v>
      </c>
      <c r="B178" s="463">
        <v>12</v>
      </c>
      <c r="C178" s="463" t="s">
        <v>691</v>
      </c>
      <c r="D178" s="460" t="str">
        <f t="shared" si="15"/>
        <v>NTL-AUX80045</v>
      </c>
      <c r="E178" s="463">
        <v>80045</v>
      </c>
      <c r="F178" s="463" t="s">
        <v>145</v>
      </c>
      <c r="G178" s="463" t="s">
        <v>116</v>
      </c>
      <c r="H178" s="463">
        <v>80045</v>
      </c>
      <c r="I178" s="463" t="s">
        <v>145</v>
      </c>
      <c r="J178" s="463"/>
      <c r="K178" s="463"/>
      <c r="L178" s="463">
        <v>355</v>
      </c>
      <c r="M178" s="463"/>
      <c r="N178" s="463"/>
      <c r="O178" s="463">
        <v>9999</v>
      </c>
      <c r="P178" s="463" t="s">
        <v>635</v>
      </c>
      <c r="Q178" s="463">
        <v>10510</v>
      </c>
      <c r="R178" s="463" t="s">
        <v>705</v>
      </c>
      <c r="S178" s="463">
        <v>500000</v>
      </c>
      <c r="T178" s="463"/>
      <c r="U178" s="463">
        <v>9999</v>
      </c>
      <c r="V178" s="463" t="str">
        <f t="shared" si="16"/>
        <v>BAR02</v>
      </c>
      <c r="W178" s="463" t="s">
        <v>646</v>
      </c>
      <c r="X178" s="463">
        <v>10348</v>
      </c>
      <c r="Y178" s="463">
        <v>22</v>
      </c>
      <c r="AA178" s="457" t="str">
        <f t="shared" si="12"/>
        <v>NTL-AUX</v>
      </c>
      <c r="AB178" s="457">
        <f t="shared" si="12"/>
        <v>12</v>
      </c>
      <c r="AC178" s="457" t="str">
        <f t="shared" si="12"/>
        <v>BAR02</v>
      </c>
      <c r="AE178" s="463"/>
      <c r="AF178" s="463"/>
      <c r="AG178" s="463"/>
      <c r="AH178" s="463"/>
      <c r="AI178" s="465" t="str">
        <f t="shared" si="14"/>
        <v>1280045</v>
      </c>
      <c r="AJ178" s="463" t="str">
        <f t="shared" si="13"/>
        <v>Business Office/Fin Operations</v>
      </c>
      <c r="AK178" s="463"/>
    </row>
    <row r="179" spans="1:37" x14ac:dyDescent="0.25">
      <c r="A179" s="463" t="s">
        <v>700</v>
      </c>
      <c r="B179" s="463">
        <v>12</v>
      </c>
      <c r="C179" s="463" t="s">
        <v>691</v>
      </c>
      <c r="D179" s="460" t="str">
        <f t="shared" si="15"/>
        <v>NTL-AUX80045</v>
      </c>
      <c r="E179" s="463">
        <v>80045</v>
      </c>
      <c r="F179" s="463" t="s">
        <v>145</v>
      </c>
      <c r="G179" s="463" t="s">
        <v>116</v>
      </c>
      <c r="H179" s="463">
        <v>80045</v>
      </c>
      <c r="I179" s="463" t="s">
        <v>145</v>
      </c>
      <c r="J179" s="463"/>
      <c r="K179" s="463"/>
      <c r="L179" s="463">
        <v>355</v>
      </c>
      <c r="O179" s="462">
        <v>9999</v>
      </c>
      <c r="P179" s="462" t="s">
        <v>635</v>
      </c>
      <c r="Q179" s="462">
        <v>10510</v>
      </c>
      <c r="R179" s="462" t="s">
        <v>705</v>
      </c>
      <c r="S179" s="462">
        <v>500000</v>
      </c>
      <c r="U179" s="462">
        <v>9999</v>
      </c>
      <c r="V179" s="462" t="str">
        <f t="shared" si="16"/>
        <v>BAR02</v>
      </c>
      <c r="W179" s="462" t="s">
        <v>647</v>
      </c>
      <c r="X179" s="462">
        <v>10530</v>
      </c>
      <c r="Y179" s="462">
        <v>22</v>
      </c>
      <c r="AA179" s="457" t="str">
        <f t="shared" si="12"/>
        <v>NTL-AUX</v>
      </c>
      <c r="AB179" s="457">
        <f t="shared" si="12"/>
        <v>12</v>
      </c>
      <c r="AC179" s="457" t="str">
        <f t="shared" si="12"/>
        <v>BAR02</v>
      </c>
      <c r="AI179" s="465" t="str">
        <f t="shared" si="14"/>
        <v>1280045</v>
      </c>
      <c r="AJ179" s="462" t="str">
        <f t="shared" si="13"/>
        <v>Business Office/Fin Operations</v>
      </c>
    </row>
    <row r="180" spans="1:37" x14ac:dyDescent="0.25">
      <c r="A180" s="463" t="s">
        <v>700</v>
      </c>
      <c r="B180" s="463">
        <v>12</v>
      </c>
      <c r="C180" s="463" t="s">
        <v>691</v>
      </c>
      <c r="D180" s="460" t="str">
        <f t="shared" si="15"/>
        <v>NTL-AUX80045</v>
      </c>
      <c r="E180" s="463">
        <v>80045</v>
      </c>
      <c r="F180" s="463" t="s">
        <v>145</v>
      </c>
      <c r="G180" s="463" t="s">
        <v>116</v>
      </c>
      <c r="H180" s="463">
        <v>80045</v>
      </c>
      <c r="I180" s="463" t="s">
        <v>145</v>
      </c>
      <c r="J180" s="463"/>
      <c r="K180" s="463"/>
      <c r="L180" s="463">
        <v>355</v>
      </c>
      <c r="O180" s="462">
        <v>9999</v>
      </c>
      <c r="P180" s="462" t="s">
        <v>635</v>
      </c>
      <c r="Q180" s="462">
        <v>10510</v>
      </c>
      <c r="R180" s="462" t="s">
        <v>705</v>
      </c>
      <c r="S180" s="462">
        <v>500000</v>
      </c>
      <c r="U180" s="462">
        <v>9999</v>
      </c>
      <c r="V180" s="462" t="str">
        <f t="shared" si="16"/>
        <v>BAR02</v>
      </c>
      <c r="W180" s="462" t="s">
        <v>648</v>
      </c>
      <c r="X180" s="462">
        <v>10531</v>
      </c>
      <c r="Y180" s="462">
        <v>22</v>
      </c>
      <c r="AA180" s="457" t="str">
        <f t="shared" si="12"/>
        <v>NTL-AUX</v>
      </c>
      <c r="AB180" s="457">
        <f t="shared" si="12"/>
        <v>12</v>
      </c>
      <c r="AC180" s="457" t="str">
        <f t="shared" si="12"/>
        <v>BAR02</v>
      </c>
      <c r="AI180" s="465" t="str">
        <f t="shared" si="14"/>
        <v>1280045</v>
      </c>
      <c r="AJ180" s="462" t="str">
        <f t="shared" si="13"/>
        <v>Business Office/Fin Operations</v>
      </c>
    </row>
    <row r="181" spans="1:37" x14ac:dyDescent="0.25">
      <c r="A181" s="463" t="s">
        <v>700</v>
      </c>
      <c r="B181" s="463">
        <v>12</v>
      </c>
      <c r="C181" s="463" t="s">
        <v>691</v>
      </c>
      <c r="D181" s="460" t="str">
        <f t="shared" si="15"/>
        <v>NTL-AUX80045</v>
      </c>
      <c r="E181" s="463">
        <v>80045</v>
      </c>
      <c r="F181" s="463" t="s">
        <v>145</v>
      </c>
      <c r="G181" s="463" t="s">
        <v>116</v>
      </c>
      <c r="H181" s="463">
        <v>80045</v>
      </c>
      <c r="I181" s="463" t="s">
        <v>145</v>
      </c>
      <c r="J181" s="463"/>
      <c r="K181" s="463"/>
      <c r="L181" s="463">
        <v>355</v>
      </c>
      <c r="O181" s="462">
        <v>9999</v>
      </c>
      <c r="P181" s="462" t="s">
        <v>702</v>
      </c>
      <c r="Q181" s="462">
        <v>99999</v>
      </c>
      <c r="R181" s="462" t="s">
        <v>705</v>
      </c>
      <c r="S181" s="462">
        <v>500000</v>
      </c>
      <c r="U181" s="462">
        <v>9999</v>
      </c>
      <c r="V181" s="462" t="str">
        <f t="shared" si="16"/>
        <v>BAR02</v>
      </c>
      <c r="W181" s="462" t="s">
        <v>649</v>
      </c>
      <c r="X181" s="462">
        <v>10532</v>
      </c>
      <c r="Y181" s="462">
        <v>22</v>
      </c>
      <c r="AA181" s="457" t="str">
        <f t="shared" si="12"/>
        <v>NTL-AUX</v>
      </c>
      <c r="AB181" s="457">
        <f t="shared" si="12"/>
        <v>12</v>
      </c>
      <c r="AC181" s="457" t="str">
        <f t="shared" si="12"/>
        <v>BAR02</v>
      </c>
      <c r="AI181" s="465" t="str">
        <f t="shared" si="14"/>
        <v>1280045</v>
      </c>
      <c r="AJ181" s="462" t="str">
        <f t="shared" si="13"/>
        <v>Business Office/Fin Operations</v>
      </c>
    </row>
    <row r="182" spans="1:37" x14ac:dyDescent="0.25">
      <c r="A182" s="463" t="s">
        <v>700</v>
      </c>
      <c r="B182" s="463">
        <v>12</v>
      </c>
      <c r="C182" s="463" t="s">
        <v>691</v>
      </c>
      <c r="D182" s="460" t="str">
        <f t="shared" si="15"/>
        <v>NTL-AUX80045</v>
      </c>
      <c r="E182" s="463">
        <v>80045</v>
      </c>
      <c r="F182" s="463" t="s">
        <v>145</v>
      </c>
      <c r="G182" s="463" t="s">
        <v>116</v>
      </c>
      <c r="H182" s="463">
        <v>80045</v>
      </c>
      <c r="I182" s="463" t="s">
        <v>145</v>
      </c>
      <c r="J182" s="463"/>
      <c r="K182" s="463"/>
      <c r="L182" s="463">
        <v>355</v>
      </c>
      <c r="O182" s="462">
        <v>9999</v>
      </c>
      <c r="P182" s="462" t="s">
        <v>702</v>
      </c>
      <c r="Q182" s="462">
        <v>99999</v>
      </c>
      <c r="R182" s="462" t="s">
        <v>705</v>
      </c>
      <c r="S182" s="462">
        <v>500000</v>
      </c>
      <c r="U182" s="462">
        <v>9999</v>
      </c>
      <c r="V182" s="462" t="str">
        <f t="shared" si="16"/>
        <v>BAR02</v>
      </c>
      <c r="W182" s="462" t="s">
        <v>650</v>
      </c>
      <c r="X182" s="462">
        <v>10413</v>
      </c>
      <c r="Y182" s="462">
        <v>22</v>
      </c>
      <c r="AA182" s="457" t="str">
        <f t="shared" si="12"/>
        <v>NTL-AUX</v>
      </c>
      <c r="AB182" s="457">
        <f t="shared" si="12"/>
        <v>12</v>
      </c>
      <c r="AC182" s="457" t="str">
        <f t="shared" si="12"/>
        <v>BAR02</v>
      </c>
      <c r="AI182" s="465" t="str">
        <f t="shared" si="14"/>
        <v>1280045</v>
      </c>
      <c r="AJ182" s="462" t="str">
        <f t="shared" si="13"/>
        <v>Business Office/Fin Operations</v>
      </c>
    </row>
    <row r="183" spans="1:37" x14ac:dyDescent="0.25">
      <c r="A183" s="463" t="s">
        <v>700</v>
      </c>
      <c r="B183" s="463">
        <v>12</v>
      </c>
      <c r="C183" s="463" t="s">
        <v>691</v>
      </c>
      <c r="D183" s="460" t="str">
        <f t="shared" si="15"/>
        <v>NTL-AUX80045</v>
      </c>
      <c r="E183" s="463">
        <v>80045</v>
      </c>
      <c r="F183" s="463" t="s">
        <v>145</v>
      </c>
      <c r="G183" s="463" t="s">
        <v>116</v>
      </c>
      <c r="H183" s="463">
        <v>80045</v>
      </c>
      <c r="I183" s="463" t="s">
        <v>145</v>
      </c>
      <c r="J183" s="463"/>
      <c r="K183" s="463"/>
      <c r="L183" s="463">
        <v>355</v>
      </c>
      <c r="O183" s="462">
        <v>9999</v>
      </c>
      <c r="P183" s="462" t="s">
        <v>702</v>
      </c>
      <c r="Q183" s="462">
        <v>99999</v>
      </c>
      <c r="R183" s="462" t="s">
        <v>705</v>
      </c>
      <c r="S183" s="462">
        <v>500000</v>
      </c>
      <c r="U183" s="462">
        <v>9999</v>
      </c>
      <c r="V183" s="462" t="str">
        <f t="shared" si="16"/>
        <v>BAR02</v>
      </c>
      <c r="W183" s="462" t="s">
        <v>651</v>
      </c>
      <c r="X183" s="462">
        <v>10533</v>
      </c>
      <c r="Y183" s="462">
        <v>22</v>
      </c>
      <c r="AA183" s="457" t="str">
        <f t="shared" si="12"/>
        <v>NTL-AUX</v>
      </c>
      <c r="AB183" s="457">
        <f t="shared" si="12"/>
        <v>12</v>
      </c>
      <c r="AC183" s="457" t="str">
        <f t="shared" si="12"/>
        <v>BAR02</v>
      </c>
      <c r="AI183" s="465" t="str">
        <f t="shared" si="14"/>
        <v>1280045</v>
      </c>
      <c r="AJ183" s="462" t="str">
        <f t="shared" si="13"/>
        <v>Business Office/Fin Operations</v>
      </c>
    </row>
    <row r="184" spans="1:37" x14ac:dyDescent="0.25">
      <c r="A184" s="463" t="s">
        <v>627</v>
      </c>
      <c r="B184" s="463">
        <v>22</v>
      </c>
      <c r="C184" s="463" t="s">
        <v>587</v>
      </c>
      <c r="D184" s="460" t="str">
        <f t="shared" si="15"/>
        <v>NTL-ELC60021</v>
      </c>
      <c r="E184" s="463">
        <v>60021</v>
      </c>
      <c r="F184" s="463" t="s">
        <v>74</v>
      </c>
      <c r="G184" s="463" t="s">
        <v>61</v>
      </c>
      <c r="H184" s="463">
        <v>60021</v>
      </c>
      <c r="I184" s="463" t="s">
        <v>74</v>
      </c>
      <c r="J184" s="463">
        <v>60021</v>
      </c>
      <c r="K184" s="463" t="s">
        <v>73</v>
      </c>
      <c r="L184" s="463">
        <v>500</v>
      </c>
      <c r="O184" s="462">
        <v>9999</v>
      </c>
      <c r="P184" s="462" t="s">
        <v>628</v>
      </c>
      <c r="Q184" s="462">
        <v>10502</v>
      </c>
      <c r="S184" s="462">
        <v>999999</v>
      </c>
      <c r="U184" s="462">
        <v>9999</v>
      </c>
      <c r="V184" s="462" t="str">
        <f t="shared" si="16"/>
        <v>BAR04</v>
      </c>
      <c r="W184" s="462" t="s">
        <v>652</v>
      </c>
      <c r="X184" s="462">
        <v>10534</v>
      </c>
      <c r="Y184" s="462">
        <v>22</v>
      </c>
      <c r="AA184" s="457" t="str">
        <f t="shared" si="12"/>
        <v>NTL-ELC</v>
      </c>
      <c r="AB184" s="457">
        <f t="shared" si="12"/>
        <v>22</v>
      </c>
      <c r="AC184" s="457" t="str">
        <f t="shared" si="12"/>
        <v>BAR04</v>
      </c>
      <c r="AI184" s="465" t="str">
        <f t="shared" si="14"/>
        <v>2260021</v>
      </c>
      <c r="AJ184" s="462" t="str">
        <f t="shared" si="13"/>
        <v>Center, Child Care</v>
      </c>
    </row>
    <row r="185" spans="1:37" x14ac:dyDescent="0.25">
      <c r="A185" s="463" t="s">
        <v>627</v>
      </c>
      <c r="B185" s="463">
        <v>22</v>
      </c>
      <c r="C185" s="463" t="s">
        <v>587</v>
      </c>
      <c r="D185" s="460" t="str">
        <f t="shared" si="15"/>
        <v>NTL-ELC60021</v>
      </c>
      <c r="E185" s="463">
        <v>60021</v>
      </c>
      <c r="F185" s="463" t="s">
        <v>74</v>
      </c>
      <c r="G185" s="463" t="s">
        <v>61</v>
      </c>
      <c r="H185" s="463">
        <v>60021</v>
      </c>
      <c r="I185" s="463" t="s">
        <v>74</v>
      </c>
      <c r="J185" s="463">
        <v>60021</v>
      </c>
      <c r="K185" s="463" t="s">
        <v>73</v>
      </c>
      <c r="L185" s="463">
        <v>500</v>
      </c>
      <c r="O185" s="462">
        <v>9999</v>
      </c>
      <c r="P185" s="462" t="s">
        <v>629</v>
      </c>
      <c r="Q185" s="462">
        <v>10501</v>
      </c>
      <c r="S185" s="462">
        <v>999999</v>
      </c>
      <c r="U185" s="462">
        <v>9999</v>
      </c>
      <c r="V185" s="462" t="str">
        <f t="shared" si="16"/>
        <v>BAR04</v>
      </c>
      <c r="W185" s="462" t="s">
        <v>653</v>
      </c>
      <c r="X185" s="462">
        <v>10363</v>
      </c>
      <c r="Y185" s="462">
        <v>22</v>
      </c>
      <c r="AA185" s="457" t="str">
        <f t="shared" si="12"/>
        <v>NTL-ELC</v>
      </c>
      <c r="AB185" s="457">
        <f t="shared" si="12"/>
        <v>22</v>
      </c>
      <c r="AC185" s="457" t="str">
        <f t="shared" si="12"/>
        <v>BAR04</v>
      </c>
      <c r="AI185" s="465" t="str">
        <f t="shared" si="14"/>
        <v>2260021</v>
      </c>
      <c r="AJ185" s="462" t="str">
        <f t="shared" si="13"/>
        <v>Center, Child Care</v>
      </c>
    </row>
    <row r="186" spans="1:37" x14ac:dyDescent="0.25">
      <c r="A186" s="463" t="s">
        <v>627</v>
      </c>
      <c r="B186" s="463">
        <v>22</v>
      </c>
      <c r="C186" s="463" t="s">
        <v>587</v>
      </c>
      <c r="D186" s="460" t="str">
        <f t="shared" si="15"/>
        <v>NTL-ELC60021</v>
      </c>
      <c r="E186" s="463">
        <v>60021</v>
      </c>
      <c r="F186" s="463" t="s">
        <v>74</v>
      </c>
      <c r="G186" s="463" t="s">
        <v>61</v>
      </c>
      <c r="H186" s="463">
        <v>60021</v>
      </c>
      <c r="I186" s="463" t="s">
        <v>74</v>
      </c>
      <c r="J186" s="463">
        <v>60021</v>
      </c>
      <c r="K186" s="463" t="s">
        <v>73</v>
      </c>
      <c r="L186" s="463">
        <v>500</v>
      </c>
      <c r="O186" s="462">
        <v>9999</v>
      </c>
      <c r="P186" s="462" t="s">
        <v>628</v>
      </c>
      <c r="Q186" s="462">
        <v>10502</v>
      </c>
      <c r="S186" s="462">
        <v>999999</v>
      </c>
      <c r="U186" s="462">
        <v>9999</v>
      </c>
      <c r="V186" s="462" t="str">
        <f t="shared" si="16"/>
        <v>BAR04</v>
      </c>
      <c r="W186" s="462" t="s">
        <v>654</v>
      </c>
      <c r="X186" s="462">
        <v>10444</v>
      </c>
      <c r="Y186" s="462">
        <v>22</v>
      </c>
      <c r="AA186" s="457" t="str">
        <f t="shared" si="12"/>
        <v>NTL-ELC</v>
      </c>
      <c r="AB186" s="457">
        <f t="shared" si="12"/>
        <v>22</v>
      </c>
      <c r="AC186" s="457" t="str">
        <f t="shared" si="12"/>
        <v>BAR04</v>
      </c>
      <c r="AI186" s="465" t="str">
        <f t="shared" si="14"/>
        <v>2260021</v>
      </c>
      <c r="AJ186" s="462" t="str">
        <f t="shared" si="13"/>
        <v>Center, Child Care</v>
      </c>
    </row>
    <row r="187" spans="1:37" x14ac:dyDescent="0.25">
      <c r="A187" s="463" t="s">
        <v>627</v>
      </c>
      <c r="B187" s="463">
        <v>22</v>
      </c>
      <c r="C187" s="463" t="s">
        <v>587</v>
      </c>
      <c r="D187" s="460" t="str">
        <f t="shared" si="15"/>
        <v>NTL-ELC60021</v>
      </c>
      <c r="E187" s="463">
        <v>60021</v>
      </c>
      <c r="F187" s="463" t="s">
        <v>74</v>
      </c>
      <c r="G187" s="463" t="s">
        <v>61</v>
      </c>
      <c r="H187" s="463">
        <v>60021</v>
      </c>
      <c r="I187" s="463" t="s">
        <v>74</v>
      </c>
      <c r="J187" s="463">
        <v>60021</v>
      </c>
      <c r="K187" s="463" t="s">
        <v>73</v>
      </c>
      <c r="L187" s="463">
        <v>500</v>
      </c>
      <c r="O187" s="462">
        <v>9999</v>
      </c>
      <c r="P187" s="477" t="s">
        <v>630</v>
      </c>
      <c r="Q187" s="462">
        <v>10504</v>
      </c>
      <c r="S187" s="462">
        <v>999999</v>
      </c>
      <c r="U187" s="462">
        <v>9999</v>
      </c>
      <c r="V187" s="462" t="str">
        <f t="shared" si="16"/>
        <v>BAR04</v>
      </c>
      <c r="W187" s="477" t="s">
        <v>655</v>
      </c>
      <c r="X187" s="462">
        <v>10804</v>
      </c>
      <c r="Y187" s="462">
        <v>22</v>
      </c>
      <c r="AA187" s="457" t="str">
        <f t="shared" si="12"/>
        <v>NTL-ELC</v>
      </c>
      <c r="AB187" s="457">
        <f t="shared" si="12"/>
        <v>22</v>
      </c>
      <c r="AC187" s="457" t="str">
        <f t="shared" si="12"/>
        <v>BAR04</v>
      </c>
      <c r="AI187" s="465" t="str">
        <f t="shared" si="14"/>
        <v>2260021</v>
      </c>
      <c r="AJ187" s="462" t="str">
        <f t="shared" si="13"/>
        <v>Center, Child Care</v>
      </c>
    </row>
    <row r="188" spans="1:37" x14ac:dyDescent="0.25">
      <c r="A188" s="463" t="s">
        <v>627</v>
      </c>
      <c r="B188" s="463">
        <v>22</v>
      </c>
      <c r="C188" s="463" t="s">
        <v>587</v>
      </c>
      <c r="D188" s="460" t="str">
        <f t="shared" si="15"/>
        <v>NTL-ELC60021</v>
      </c>
      <c r="E188" s="463">
        <v>60021</v>
      </c>
      <c r="F188" s="463" t="s">
        <v>74</v>
      </c>
      <c r="G188" s="463" t="s">
        <v>61</v>
      </c>
      <c r="H188" s="463">
        <v>60021</v>
      </c>
      <c r="I188" s="463" t="s">
        <v>74</v>
      </c>
      <c r="J188" s="463">
        <v>60021</v>
      </c>
      <c r="K188" s="463" t="s">
        <v>73</v>
      </c>
      <c r="L188" s="463">
        <v>500</v>
      </c>
      <c r="O188" s="462">
        <v>9999</v>
      </c>
      <c r="P188" s="462" t="s">
        <v>631</v>
      </c>
      <c r="Q188" s="462">
        <v>10506</v>
      </c>
      <c r="S188" s="462">
        <v>999999</v>
      </c>
      <c r="U188" s="462">
        <v>9999</v>
      </c>
      <c r="V188" s="462" t="str">
        <f t="shared" si="16"/>
        <v>BAR04</v>
      </c>
      <c r="W188" s="462" t="s">
        <v>656</v>
      </c>
      <c r="X188" s="462">
        <v>10805</v>
      </c>
      <c r="Y188" s="462">
        <v>22</v>
      </c>
      <c r="AA188" s="457" t="str">
        <f t="shared" si="12"/>
        <v>NTL-ELC</v>
      </c>
      <c r="AB188" s="457">
        <f t="shared" si="12"/>
        <v>22</v>
      </c>
      <c r="AC188" s="457" t="str">
        <f t="shared" si="12"/>
        <v>BAR04</v>
      </c>
      <c r="AI188" s="465" t="str">
        <f t="shared" si="14"/>
        <v>2260021</v>
      </c>
      <c r="AJ188" s="462" t="str">
        <f t="shared" si="13"/>
        <v>Center, Child Care</v>
      </c>
    </row>
    <row r="189" spans="1:37" x14ac:dyDescent="0.25">
      <c r="A189" s="463" t="s">
        <v>627</v>
      </c>
      <c r="B189" s="463">
        <v>22</v>
      </c>
      <c r="C189" s="463" t="s">
        <v>587</v>
      </c>
      <c r="D189" s="460" t="str">
        <f t="shared" si="15"/>
        <v>NTL-ELC60021</v>
      </c>
      <c r="E189" s="463">
        <v>60021</v>
      </c>
      <c r="F189" s="463" t="s">
        <v>74</v>
      </c>
      <c r="G189" s="463" t="s">
        <v>61</v>
      </c>
      <c r="H189" s="463">
        <v>60021</v>
      </c>
      <c r="I189" s="463" t="s">
        <v>74</v>
      </c>
      <c r="J189" s="463">
        <v>60021</v>
      </c>
      <c r="K189" s="463" t="s">
        <v>73</v>
      </c>
      <c r="L189" s="463">
        <v>500</v>
      </c>
      <c r="O189" s="462">
        <v>9999</v>
      </c>
      <c r="P189" s="462" t="s">
        <v>632</v>
      </c>
      <c r="Q189" s="462">
        <v>10801</v>
      </c>
      <c r="S189" s="462">
        <v>999999</v>
      </c>
      <c r="U189" s="462">
        <v>9999</v>
      </c>
      <c r="V189" s="462" t="str">
        <f t="shared" si="16"/>
        <v>BAR04</v>
      </c>
      <c r="W189" s="462" t="s">
        <v>657</v>
      </c>
      <c r="X189" s="462">
        <v>10806</v>
      </c>
      <c r="Y189" s="462">
        <v>22</v>
      </c>
      <c r="AA189" s="457" t="str">
        <f t="shared" si="12"/>
        <v>NTL-ELC</v>
      </c>
      <c r="AB189" s="457">
        <f t="shared" si="12"/>
        <v>22</v>
      </c>
      <c r="AC189" s="457" t="str">
        <f t="shared" si="12"/>
        <v>BAR04</v>
      </c>
      <c r="AI189" s="465" t="str">
        <f t="shared" si="14"/>
        <v>2260021</v>
      </c>
      <c r="AJ189" s="462" t="str">
        <f t="shared" si="13"/>
        <v>Center, Child Care</v>
      </c>
    </row>
    <row r="190" spans="1:37" x14ac:dyDescent="0.25">
      <c r="A190" s="463" t="s">
        <v>627</v>
      </c>
      <c r="B190" s="463">
        <v>22</v>
      </c>
      <c r="C190" s="463" t="s">
        <v>587</v>
      </c>
      <c r="D190" s="460" t="str">
        <f t="shared" si="15"/>
        <v>NTL-ELC60021</v>
      </c>
      <c r="E190" s="463">
        <v>60021</v>
      </c>
      <c r="F190" s="211" t="s">
        <v>74</v>
      </c>
      <c r="G190" s="463" t="s">
        <v>61</v>
      </c>
      <c r="H190" s="463">
        <v>60021</v>
      </c>
      <c r="I190" s="211" t="s">
        <v>74</v>
      </c>
      <c r="J190" s="463">
        <v>60021</v>
      </c>
      <c r="K190" s="213" t="s">
        <v>73</v>
      </c>
      <c r="L190" s="463">
        <v>500</v>
      </c>
      <c r="M190" s="213"/>
      <c r="O190" s="462">
        <v>9999</v>
      </c>
      <c r="P190" s="462" t="s">
        <v>633</v>
      </c>
      <c r="Q190" s="462">
        <v>10802</v>
      </c>
      <c r="S190" s="462">
        <v>999999</v>
      </c>
      <c r="U190" s="462">
        <v>9999</v>
      </c>
      <c r="V190" s="462" t="str">
        <f t="shared" si="16"/>
        <v>BAR04</v>
      </c>
      <c r="W190" s="462" t="s">
        <v>658</v>
      </c>
      <c r="X190" s="462">
        <v>10807</v>
      </c>
      <c r="Y190" s="462">
        <v>22</v>
      </c>
      <c r="AA190" s="457" t="str">
        <f t="shared" si="12"/>
        <v>NTL-ELC</v>
      </c>
      <c r="AB190" s="457">
        <v>23</v>
      </c>
      <c r="AC190" s="457" t="str">
        <f t="shared" si="12"/>
        <v>BAR04</v>
      </c>
      <c r="AI190" s="465" t="str">
        <f t="shared" si="14"/>
        <v>2260021</v>
      </c>
      <c r="AJ190" s="211" t="str">
        <f t="shared" si="13"/>
        <v>Center, Child Care</v>
      </c>
    </row>
    <row r="191" spans="1:37" x14ac:dyDescent="0.25">
      <c r="A191" s="463" t="s">
        <v>627</v>
      </c>
      <c r="B191" s="463">
        <v>22</v>
      </c>
      <c r="C191" s="209" t="s">
        <v>587</v>
      </c>
      <c r="D191" s="460" t="str">
        <f t="shared" si="15"/>
        <v>NTL-ELC60021</v>
      </c>
      <c r="E191" s="463">
        <v>60021</v>
      </c>
      <c r="F191" s="463" t="s">
        <v>74</v>
      </c>
      <c r="G191" s="463" t="s">
        <v>61</v>
      </c>
      <c r="H191" s="463">
        <v>60021</v>
      </c>
      <c r="I191" s="463" t="s">
        <v>74</v>
      </c>
      <c r="J191" s="463">
        <v>60021</v>
      </c>
      <c r="K191" s="463" t="s">
        <v>73</v>
      </c>
      <c r="L191" s="463">
        <v>500</v>
      </c>
      <c r="O191" s="462">
        <v>9999</v>
      </c>
      <c r="P191" s="462" t="s">
        <v>634</v>
      </c>
      <c r="Q191" s="462">
        <v>10803</v>
      </c>
      <c r="S191" s="462">
        <v>999999</v>
      </c>
      <c r="U191" s="462">
        <v>9999</v>
      </c>
      <c r="V191" s="462" t="str">
        <f t="shared" si="16"/>
        <v>BAR04</v>
      </c>
      <c r="W191" s="462" t="s">
        <v>659</v>
      </c>
      <c r="X191" s="462">
        <v>10808</v>
      </c>
      <c r="Y191" s="462">
        <v>22</v>
      </c>
      <c r="AA191" s="457" t="str">
        <f t="shared" si="12"/>
        <v>NTL-ELC</v>
      </c>
      <c r="AB191" s="457">
        <f t="shared" si="12"/>
        <v>22</v>
      </c>
      <c r="AC191" s="457" t="str">
        <f t="shared" si="12"/>
        <v>BAR04</v>
      </c>
      <c r="AI191" s="465" t="str">
        <f t="shared" si="14"/>
        <v>2260021</v>
      </c>
      <c r="AJ191" s="462" t="str">
        <f t="shared" si="13"/>
        <v>Center, Child Care</v>
      </c>
    </row>
    <row r="192" spans="1:37" x14ac:dyDescent="0.25">
      <c r="A192" s="463" t="s">
        <v>627</v>
      </c>
      <c r="B192" s="463">
        <v>22</v>
      </c>
      <c r="C192" s="209" t="s">
        <v>587</v>
      </c>
      <c r="D192" s="460" t="str">
        <f t="shared" si="15"/>
        <v>NTL-ELC60021</v>
      </c>
      <c r="E192" s="463">
        <v>60021</v>
      </c>
      <c r="F192" s="463" t="s">
        <v>74</v>
      </c>
      <c r="G192" s="463" t="s">
        <v>61</v>
      </c>
      <c r="H192" s="463">
        <v>60021</v>
      </c>
      <c r="I192" s="463" t="s">
        <v>74</v>
      </c>
      <c r="J192" s="463">
        <v>60021</v>
      </c>
      <c r="K192" s="463" t="s">
        <v>73</v>
      </c>
      <c r="L192" s="463">
        <v>500</v>
      </c>
      <c r="O192" s="462">
        <v>9999</v>
      </c>
      <c r="P192" s="462" t="s">
        <v>635</v>
      </c>
      <c r="Q192" s="462">
        <v>10510</v>
      </c>
      <c r="S192" s="462">
        <v>999999</v>
      </c>
      <c r="U192" s="462">
        <v>9999</v>
      </c>
      <c r="V192" s="462" t="str">
        <f t="shared" si="16"/>
        <v>BAR04</v>
      </c>
      <c r="W192" s="462" t="s">
        <v>660</v>
      </c>
      <c r="X192" s="462">
        <v>10809</v>
      </c>
      <c r="Y192" s="462">
        <v>22</v>
      </c>
      <c r="AA192" s="457" t="str">
        <f t="shared" si="12"/>
        <v>NTL-ELC</v>
      </c>
      <c r="AB192" s="457">
        <f t="shared" si="12"/>
        <v>22</v>
      </c>
      <c r="AC192" s="457" t="str">
        <f t="shared" si="12"/>
        <v>BAR04</v>
      </c>
      <c r="AI192" s="465" t="str">
        <f t="shared" si="14"/>
        <v>2260021</v>
      </c>
      <c r="AJ192" s="462" t="str">
        <f t="shared" si="13"/>
        <v>Center, Child Care</v>
      </c>
    </row>
    <row r="193" spans="1:36" x14ac:dyDescent="0.25">
      <c r="A193" s="463" t="s">
        <v>627</v>
      </c>
      <c r="B193" s="463">
        <v>22</v>
      </c>
      <c r="C193" s="209" t="s">
        <v>587</v>
      </c>
      <c r="D193" s="460" t="str">
        <f t="shared" si="15"/>
        <v>NTL-ELC60021</v>
      </c>
      <c r="E193" s="463">
        <v>60021</v>
      </c>
      <c r="F193" s="463" t="s">
        <v>74</v>
      </c>
      <c r="G193" s="463" t="s">
        <v>61</v>
      </c>
      <c r="H193" s="463">
        <v>60021</v>
      </c>
      <c r="I193" s="463" t="s">
        <v>74</v>
      </c>
      <c r="J193" s="463">
        <v>60021</v>
      </c>
      <c r="K193" s="463" t="s">
        <v>73</v>
      </c>
      <c r="L193" s="463">
        <v>500</v>
      </c>
      <c r="O193" s="462">
        <v>9999</v>
      </c>
      <c r="P193" s="462" t="s">
        <v>636</v>
      </c>
      <c r="Q193" s="462">
        <v>10521</v>
      </c>
      <c r="S193" s="462">
        <v>999999</v>
      </c>
      <c r="U193" s="462">
        <v>9999</v>
      </c>
      <c r="V193" s="462" t="str">
        <f t="shared" si="16"/>
        <v>BAR04</v>
      </c>
      <c r="W193" s="462" t="s">
        <v>661</v>
      </c>
      <c r="X193" s="462">
        <v>10820</v>
      </c>
      <c r="Y193" s="462">
        <v>22</v>
      </c>
      <c r="AA193" s="457" t="str">
        <f t="shared" si="12"/>
        <v>NTL-ELC</v>
      </c>
      <c r="AB193" s="457">
        <f t="shared" si="12"/>
        <v>22</v>
      </c>
      <c r="AC193" s="457" t="str">
        <f t="shared" si="12"/>
        <v>BAR04</v>
      </c>
      <c r="AI193" s="465" t="str">
        <f t="shared" si="14"/>
        <v>2260021</v>
      </c>
      <c r="AJ193" s="462" t="str">
        <f t="shared" si="13"/>
        <v>Center, Child Care</v>
      </c>
    </row>
    <row r="194" spans="1:36" x14ac:dyDescent="0.25">
      <c r="A194" s="463" t="s">
        <v>627</v>
      </c>
      <c r="B194" s="463">
        <v>22</v>
      </c>
      <c r="C194" s="209" t="s">
        <v>587</v>
      </c>
      <c r="D194" s="460" t="str">
        <f t="shared" si="15"/>
        <v>NTL-ELC60021</v>
      </c>
      <c r="E194" s="463">
        <v>60021</v>
      </c>
      <c r="F194" s="463" t="s">
        <v>74</v>
      </c>
      <c r="G194" s="463" t="s">
        <v>61</v>
      </c>
      <c r="H194" s="463">
        <v>60021</v>
      </c>
      <c r="I194" s="463" t="s">
        <v>74</v>
      </c>
      <c r="J194" s="463">
        <v>60021</v>
      </c>
      <c r="K194" s="463" t="s">
        <v>73</v>
      </c>
      <c r="L194" s="463">
        <v>500</v>
      </c>
      <c r="O194" s="462">
        <v>9999</v>
      </c>
      <c r="P194" s="462" t="s">
        <v>637</v>
      </c>
      <c r="Q194" s="462">
        <v>10522</v>
      </c>
      <c r="S194" s="462">
        <v>999999</v>
      </c>
      <c r="U194" s="462">
        <v>9999</v>
      </c>
      <c r="V194" s="462" t="str">
        <f t="shared" si="16"/>
        <v>BAR04</v>
      </c>
      <c r="W194" s="462" t="s">
        <v>662</v>
      </c>
      <c r="X194" s="462">
        <v>10810</v>
      </c>
      <c r="Y194" s="462">
        <v>22</v>
      </c>
      <c r="AA194" s="457" t="str">
        <f t="shared" si="12"/>
        <v>NTL-ELC</v>
      </c>
      <c r="AB194" s="457">
        <f t="shared" si="12"/>
        <v>22</v>
      </c>
      <c r="AC194" s="457" t="str">
        <f t="shared" si="12"/>
        <v>BAR04</v>
      </c>
      <c r="AI194" s="465" t="str">
        <f t="shared" si="14"/>
        <v>2260021</v>
      </c>
      <c r="AJ194" s="462" t="str">
        <f t="shared" si="13"/>
        <v>Center, Child Care</v>
      </c>
    </row>
    <row r="195" spans="1:36" x14ac:dyDescent="0.25">
      <c r="A195" s="463" t="s">
        <v>627</v>
      </c>
      <c r="B195" s="463">
        <v>22</v>
      </c>
      <c r="C195" s="209" t="s">
        <v>587</v>
      </c>
      <c r="D195" s="460" t="str">
        <f t="shared" si="15"/>
        <v>NTL-ELC60021</v>
      </c>
      <c r="E195" s="463">
        <v>60021</v>
      </c>
      <c r="F195" s="463" t="s">
        <v>74</v>
      </c>
      <c r="G195" s="463" t="s">
        <v>61</v>
      </c>
      <c r="H195" s="463">
        <v>60021</v>
      </c>
      <c r="I195" s="463" t="s">
        <v>74</v>
      </c>
      <c r="J195" s="463">
        <v>60021</v>
      </c>
      <c r="K195" s="463" t="s">
        <v>73</v>
      </c>
      <c r="L195" s="463">
        <v>500</v>
      </c>
      <c r="O195" s="462">
        <v>9999</v>
      </c>
      <c r="P195" s="462" t="s">
        <v>638</v>
      </c>
      <c r="Q195" s="462">
        <v>10523</v>
      </c>
      <c r="S195" s="462">
        <v>999999</v>
      </c>
      <c r="U195" s="462">
        <v>9999</v>
      </c>
      <c r="V195" s="462" t="str">
        <f t="shared" si="16"/>
        <v>BAR04</v>
      </c>
      <c r="W195" s="462" t="s">
        <v>213</v>
      </c>
      <c r="X195" s="462">
        <v>40020</v>
      </c>
      <c r="Y195" s="462">
        <v>12</v>
      </c>
      <c r="AA195" s="457" t="str">
        <f t="shared" si="12"/>
        <v>NTL-ELC</v>
      </c>
      <c r="AB195" s="457">
        <v>12</v>
      </c>
      <c r="AC195" s="457" t="str">
        <f t="shared" si="12"/>
        <v>BAR04</v>
      </c>
      <c r="AI195" s="465" t="str">
        <f t="shared" si="14"/>
        <v>2260021</v>
      </c>
      <c r="AJ195" s="462" t="str">
        <f t="shared" si="13"/>
        <v>Center, Child Care</v>
      </c>
    </row>
    <row r="196" spans="1:36" x14ac:dyDescent="0.25">
      <c r="A196" s="463" t="s">
        <v>627</v>
      </c>
      <c r="B196" s="463">
        <v>22</v>
      </c>
      <c r="C196" s="463" t="s">
        <v>587</v>
      </c>
      <c r="D196" s="460" t="str">
        <f t="shared" si="15"/>
        <v>NTL-ELC60021</v>
      </c>
      <c r="E196" s="463">
        <v>60021</v>
      </c>
      <c r="F196" s="463" t="s">
        <v>74</v>
      </c>
      <c r="G196" s="463" t="s">
        <v>61</v>
      </c>
      <c r="H196" s="463">
        <v>60021</v>
      </c>
      <c r="I196" s="463" t="s">
        <v>74</v>
      </c>
      <c r="J196" s="463">
        <v>60021</v>
      </c>
      <c r="K196" s="463" t="s">
        <v>73</v>
      </c>
      <c r="L196" s="463">
        <v>500</v>
      </c>
      <c r="O196" s="462">
        <v>9999</v>
      </c>
      <c r="P196" s="462" t="s">
        <v>639</v>
      </c>
      <c r="Q196" s="462">
        <v>10524</v>
      </c>
      <c r="S196" s="462">
        <v>999999</v>
      </c>
      <c r="U196" s="462">
        <v>9999</v>
      </c>
      <c r="V196" s="462" t="str">
        <f t="shared" si="16"/>
        <v>BAR04</v>
      </c>
      <c r="W196" s="462" t="s">
        <v>154</v>
      </c>
      <c r="X196" s="462">
        <v>40023</v>
      </c>
      <c r="Y196" s="462">
        <v>12</v>
      </c>
      <c r="AA196" s="457" t="str">
        <f t="shared" si="12"/>
        <v>NTL-ELC</v>
      </c>
      <c r="AB196" s="457">
        <v>12</v>
      </c>
      <c r="AC196" s="457" t="str">
        <f t="shared" si="12"/>
        <v>BAR04</v>
      </c>
      <c r="AI196" s="465" t="str">
        <f t="shared" si="14"/>
        <v>2260021</v>
      </c>
      <c r="AJ196" s="462" t="str">
        <f t="shared" si="13"/>
        <v>Center, Child Care</v>
      </c>
    </row>
    <row r="197" spans="1:36" x14ac:dyDescent="0.25">
      <c r="A197" s="463" t="s">
        <v>627</v>
      </c>
      <c r="B197" s="463">
        <v>22</v>
      </c>
      <c r="C197" s="463" t="s">
        <v>587</v>
      </c>
      <c r="D197" s="460" t="str">
        <f t="shared" si="15"/>
        <v>NTL-ELC60021</v>
      </c>
      <c r="E197" s="463">
        <v>60021</v>
      </c>
      <c r="F197" s="463" t="s">
        <v>74</v>
      </c>
      <c r="G197" s="463" t="s">
        <v>61</v>
      </c>
      <c r="H197" s="463">
        <v>60021</v>
      </c>
      <c r="I197" s="463" t="s">
        <v>74</v>
      </c>
      <c r="J197" s="463">
        <v>60021</v>
      </c>
      <c r="K197" s="463" t="s">
        <v>73</v>
      </c>
      <c r="L197" s="463">
        <v>500</v>
      </c>
      <c r="O197" s="462">
        <v>9999</v>
      </c>
      <c r="P197" s="462" t="s">
        <v>640</v>
      </c>
      <c r="Q197" s="462">
        <v>10202</v>
      </c>
      <c r="S197" s="462">
        <v>999999</v>
      </c>
      <c r="U197" s="462">
        <v>9999</v>
      </c>
      <c r="V197" s="462" t="str">
        <f t="shared" si="16"/>
        <v>BAR04</v>
      </c>
      <c r="W197" s="462" t="s">
        <v>292</v>
      </c>
      <c r="X197" s="462">
        <v>40234</v>
      </c>
      <c r="Y197" s="462">
        <v>12</v>
      </c>
      <c r="AA197" s="457" t="str">
        <f t="shared" si="12"/>
        <v>NTL-ELC</v>
      </c>
      <c r="AB197" s="457">
        <f t="shared" si="12"/>
        <v>22</v>
      </c>
      <c r="AC197" s="457" t="str">
        <f t="shared" si="12"/>
        <v>BAR04</v>
      </c>
      <c r="AI197" s="465" t="str">
        <f t="shared" si="14"/>
        <v>2260021</v>
      </c>
      <c r="AJ197" s="462" t="str">
        <f t="shared" si="13"/>
        <v>Center, Child Care</v>
      </c>
    </row>
    <row r="198" spans="1:36" x14ac:dyDescent="0.25">
      <c r="A198" s="463" t="s">
        <v>627</v>
      </c>
      <c r="B198" s="463">
        <v>22</v>
      </c>
      <c r="C198" s="209" t="s">
        <v>587</v>
      </c>
      <c r="D198" s="460" t="str">
        <f t="shared" si="15"/>
        <v>NTL-ELC60021</v>
      </c>
      <c r="E198" s="463">
        <v>60021</v>
      </c>
      <c r="F198" s="463" t="s">
        <v>74</v>
      </c>
      <c r="G198" s="463" t="s">
        <v>61</v>
      </c>
      <c r="H198" s="463">
        <v>60021</v>
      </c>
      <c r="I198" s="463" t="s">
        <v>74</v>
      </c>
      <c r="J198" s="463">
        <v>60021</v>
      </c>
      <c r="K198" s="463" t="s">
        <v>73</v>
      </c>
      <c r="L198" s="463">
        <v>500</v>
      </c>
      <c r="O198" s="462">
        <v>9999</v>
      </c>
      <c r="P198" s="462" t="s">
        <v>641</v>
      </c>
      <c r="Q198" s="462">
        <v>10525</v>
      </c>
      <c r="S198" s="462">
        <v>999999</v>
      </c>
      <c r="U198" s="462">
        <v>9999</v>
      </c>
      <c r="V198" s="462" t="str">
        <f t="shared" si="16"/>
        <v>BAR04</v>
      </c>
      <c r="W198" s="462" t="s">
        <v>293</v>
      </c>
      <c r="X198" s="462">
        <v>40235</v>
      </c>
      <c r="Y198" s="462">
        <v>12</v>
      </c>
      <c r="AA198" s="457" t="str">
        <f t="shared" si="12"/>
        <v>NTL-ELC</v>
      </c>
      <c r="AB198" s="457">
        <f t="shared" si="12"/>
        <v>22</v>
      </c>
      <c r="AC198" s="457" t="str">
        <f t="shared" si="12"/>
        <v>BAR04</v>
      </c>
      <c r="AI198" s="465" t="str">
        <f t="shared" si="14"/>
        <v>2260021</v>
      </c>
      <c r="AJ198" s="462" t="str">
        <f t="shared" si="13"/>
        <v>Center, Child Care</v>
      </c>
    </row>
    <row r="199" spans="1:36" x14ac:dyDescent="0.25">
      <c r="A199" s="463" t="s">
        <v>627</v>
      </c>
      <c r="B199" s="463">
        <v>22</v>
      </c>
      <c r="C199" s="463" t="s">
        <v>587</v>
      </c>
      <c r="D199" s="460" t="str">
        <f t="shared" si="15"/>
        <v>NTL-ELC60021</v>
      </c>
      <c r="E199" s="463">
        <v>60021</v>
      </c>
      <c r="F199" s="463" t="s">
        <v>74</v>
      </c>
      <c r="G199" s="463" t="s">
        <v>61</v>
      </c>
      <c r="H199" s="463">
        <v>60021</v>
      </c>
      <c r="I199" s="463" t="s">
        <v>74</v>
      </c>
      <c r="J199" s="463">
        <v>60021</v>
      </c>
      <c r="K199" s="463" t="s">
        <v>73</v>
      </c>
      <c r="L199" s="463">
        <v>500</v>
      </c>
      <c r="O199" s="462">
        <v>9999</v>
      </c>
      <c r="P199" s="462" t="s">
        <v>642</v>
      </c>
      <c r="Q199" s="462">
        <v>10526</v>
      </c>
      <c r="S199" s="462">
        <v>999999</v>
      </c>
      <c r="U199" s="462">
        <v>9999</v>
      </c>
      <c r="V199" s="462" t="str">
        <f t="shared" si="16"/>
        <v>BAR04</v>
      </c>
      <c r="W199" s="462" t="s">
        <v>291</v>
      </c>
      <c r="X199" s="462">
        <v>40330</v>
      </c>
      <c r="Y199" s="462">
        <v>12</v>
      </c>
      <c r="AA199" s="457" t="str">
        <f t="shared" ref="AA199:AC262" si="17">A199</f>
        <v>NTL-ELC</v>
      </c>
      <c r="AB199" s="457">
        <f t="shared" si="17"/>
        <v>22</v>
      </c>
      <c r="AC199" s="457" t="str">
        <f t="shared" si="17"/>
        <v>BAR04</v>
      </c>
      <c r="AI199" s="465" t="str">
        <f t="shared" si="14"/>
        <v>2260021</v>
      </c>
      <c r="AJ199" s="462" t="str">
        <f t="shared" ref="AJ199:AJ262" si="18">I199</f>
        <v>Center, Child Care</v>
      </c>
    </row>
    <row r="200" spans="1:36" x14ac:dyDescent="0.25">
      <c r="A200" s="463" t="s">
        <v>627</v>
      </c>
      <c r="B200" s="463">
        <v>22</v>
      </c>
      <c r="C200" s="209" t="s">
        <v>587</v>
      </c>
      <c r="D200" s="460" t="str">
        <f t="shared" si="15"/>
        <v>NTL-ELC60021</v>
      </c>
      <c r="E200" s="463">
        <v>60021</v>
      </c>
      <c r="F200" s="463" t="s">
        <v>74</v>
      </c>
      <c r="G200" s="463" t="s">
        <v>61</v>
      </c>
      <c r="H200" s="463">
        <v>60021</v>
      </c>
      <c r="I200" s="463" t="s">
        <v>74</v>
      </c>
      <c r="J200" s="463">
        <v>60021</v>
      </c>
      <c r="K200" s="463" t="s">
        <v>73</v>
      </c>
      <c r="L200" s="463">
        <v>500</v>
      </c>
      <c r="O200" s="462">
        <v>9999</v>
      </c>
      <c r="P200" s="462" t="s">
        <v>643</v>
      </c>
      <c r="Q200" s="462">
        <v>10527</v>
      </c>
      <c r="S200" s="462">
        <v>999999</v>
      </c>
      <c r="U200" s="462">
        <v>9999</v>
      </c>
      <c r="V200" s="462" t="str">
        <f t="shared" si="16"/>
        <v>BAR04</v>
      </c>
      <c r="W200" s="462" t="s">
        <v>290</v>
      </c>
      <c r="X200" s="462">
        <v>40230</v>
      </c>
      <c r="Y200" s="462">
        <v>12</v>
      </c>
      <c r="AA200" s="457" t="str">
        <f t="shared" si="17"/>
        <v>NTL-ELC</v>
      </c>
      <c r="AB200" s="457">
        <f t="shared" si="17"/>
        <v>22</v>
      </c>
      <c r="AC200" s="457" t="str">
        <f t="shared" si="17"/>
        <v>BAR04</v>
      </c>
      <c r="AI200" s="465" t="str">
        <f t="shared" si="14"/>
        <v>2260021</v>
      </c>
      <c r="AJ200" s="462" t="str">
        <f t="shared" si="18"/>
        <v>Center, Child Care</v>
      </c>
    </row>
    <row r="201" spans="1:36" x14ac:dyDescent="0.25">
      <c r="A201" s="463" t="s">
        <v>627</v>
      </c>
      <c r="B201" s="463">
        <v>22</v>
      </c>
      <c r="C201" s="463" t="s">
        <v>587</v>
      </c>
      <c r="D201" s="460" t="str">
        <f t="shared" si="15"/>
        <v>NTL-ELC60021</v>
      </c>
      <c r="E201" s="463">
        <v>60021</v>
      </c>
      <c r="F201" s="463" t="s">
        <v>74</v>
      </c>
      <c r="G201" s="463" t="s">
        <v>61</v>
      </c>
      <c r="H201" s="463">
        <v>60021</v>
      </c>
      <c r="I201" s="463" t="s">
        <v>74</v>
      </c>
      <c r="J201" s="463">
        <v>60021</v>
      </c>
      <c r="K201" s="463" t="s">
        <v>73</v>
      </c>
      <c r="L201" s="463">
        <v>500</v>
      </c>
      <c r="O201" s="462">
        <v>9999</v>
      </c>
      <c r="P201" s="462" t="s">
        <v>644</v>
      </c>
      <c r="Q201" s="462">
        <v>10528</v>
      </c>
      <c r="S201" s="462">
        <v>999999</v>
      </c>
      <c r="U201" s="462">
        <v>9999</v>
      </c>
      <c r="V201" s="462" t="str">
        <f t="shared" si="16"/>
        <v>BAR04</v>
      </c>
      <c r="W201" s="462" t="s">
        <v>289</v>
      </c>
      <c r="X201" s="462">
        <v>40236</v>
      </c>
      <c r="Y201" s="462">
        <v>12</v>
      </c>
      <c r="AA201" s="457" t="str">
        <f t="shared" si="17"/>
        <v>NTL-ELC</v>
      </c>
      <c r="AB201" s="457">
        <f t="shared" si="17"/>
        <v>22</v>
      </c>
      <c r="AC201" s="457" t="str">
        <f t="shared" si="17"/>
        <v>BAR04</v>
      </c>
      <c r="AI201" s="465" t="str">
        <f t="shared" si="14"/>
        <v>2260021</v>
      </c>
      <c r="AJ201" s="462" t="str">
        <f t="shared" si="18"/>
        <v>Center, Child Care</v>
      </c>
    </row>
    <row r="202" spans="1:36" x14ac:dyDescent="0.25">
      <c r="A202" s="463" t="s">
        <v>627</v>
      </c>
      <c r="B202" s="463">
        <v>22</v>
      </c>
      <c r="C202" s="463" t="s">
        <v>587</v>
      </c>
      <c r="D202" s="460" t="str">
        <f t="shared" si="15"/>
        <v>NTL-ELC60021</v>
      </c>
      <c r="E202" s="463">
        <v>60021</v>
      </c>
      <c r="F202" s="463" t="s">
        <v>74</v>
      </c>
      <c r="G202" s="463" t="s">
        <v>61</v>
      </c>
      <c r="H202" s="463">
        <v>60021</v>
      </c>
      <c r="I202" s="463" t="s">
        <v>74</v>
      </c>
      <c r="J202" s="463">
        <v>60021</v>
      </c>
      <c r="K202" s="463" t="s">
        <v>73</v>
      </c>
      <c r="L202" s="463">
        <v>500</v>
      </c>
      <c r="O202" s="462">
        <v>9999</v>
      </c>
      <c r="P202" s="462" t="s">
        <v>645</v>
      </c>
      <c r="Q202" s="462">
        <v>10529</v>
      </c>
      <c r="S202" s="462">
        <v>999999</v>
      </c>
      <c r="U202" s="462">
        <v>9999</v>
      </c>
      <c r="V202" s="462" t="str">
        <f t="shared" si="16"/>
        <v>BAR04</v>
      </c>
      <c r="W202" s="462" t="s">
        <v>294</v>
      </c>
      <c r="X202" s="462">
        <v>40003</v>
      </c>
      <c r="Y202" s="462">
        <v>12</v>
      </c>
      <c r="AA202" s="457" t="str">
        <f t="shared" si="17"/>
        <v>NTL-ELC</v>
      </c>
      <c r="AB202" s="457">
        <f t="shared" si="17"/>
        <v>22</v>
      </c>
      <c r="AC202" s="457" t="str">
        <f t="shared" si="17"/>
        <v>BAR04</v>
      </c>
      <c r="AI202" s="465" t="str">
        <f t="shared" ref="AI202:AI265" si="19">B202&amp;E202</f>
        <v>2260021</v>
      </c>
      <c r="AJ202" s="462" t="str">
        <f t="shared" si="18"/>
        <v>Center, Child Care</v>
      </c>
    </row>
    <row r="203" spans="1:36" x14ac:dyDescent="0.25">
      <c r="A203" s="463" t="s">
        <v>627</v>
      </c>
      <c r="B203" s="463">
        <v>22</v>
      </c>
      <c r="C203" s="463" t="s">
        <v>587</v>
      </c>
      <c r="D203" s="460" t="str">
        <f t="shared" si="15"/>
        <v>NTL-ELC60021</v>
      </c>
      <c r="E203" s="463">
        <v>60021</v>
      </c>
      <c r="F203" s="463" t="s">
        <v>74</v>
      </c>
      <c r="G203" s="463" t="s">
        <v>61</v>
      </c>
      <c r="H203" s="463">
        <v>60021</v>
      </c>
      <c r="I203" s="463" t="s">
        <v>74</v>
      </c>
      <c r="J203" s="463">
        <v>60021</v>
      </c>
      <c r="K203" s="463" t="s">
        <v>73</v>
      </c>
      <c r="L203" s="463">
        <v>500</v>
      </c>
      <c r="O203" s="462">
        <v>9999</v>
      </c>
      <c r="P203" s="462" t="s">
        <v>646</v>
      </c>
      <c r="Q203" s="462">
        <v>10348</v>
      </c>
      <c r="S203" s="462">
        <v>999999</v>
      </c>
      <c r="U203" s="462">
        <v>9999</v>
      </c>
      <c r="V203" s="462" t="str">
        <f t="shared" si="16"/>
        <v>BAR04</v>
      </c>
      <c r="W203" s="462" t="s">
        <v>295</v>
      </c>
      <c r="X203" s="462">
        <v>40004</v>
      </c>
      <c r="Y203" s="462">
        <v>12</v>
      </c>
      <c r="AA203" s="457" t="str">
        <f t="shared" si="17"/>
        <v>NTL-ELC</v>
      </c>
      <c r="AB203" s="457">
        <f t="shared" si="17"/>
        <v>22</v>
      </c>
      <c r="AC203" s="457" t="str">
        <f t="shared" si="17"/>
        <v>BAR04</v>
      </c>
      <c r="AI203" s="465" t="str">
        <f t="shared" si="19"/>
        <v>2260021</v>
      </c>
      <c r="AJ203" s="462" t="str">
        <f t="shared" si="18"/>
        <v>Center, Child Care</v>
      </c>
    </row>
    <row r="204" spans="1:36" x14ac:dyDescent="0.25">
      <c r="A204" s="463" t="s">
        <v>627</v>
      </c>
      <c r="B204" s="463">
        <v>22</v>
      </c>
      <c r="C204" s="463" t="s">
        <v>587</v>
      </c>
      <c r="D204" s="460" t="str">
        <f t="shared" si="15"/>
        <v>NTL-ELC60021</v>
      </c>
      <c r="E204" s="463">
        <v>60021</v>
      </c>
      <c r="F204" s="463" t="s">
        <v>74</v>
      </c>
      <c r="G204" s="463" t="s">
        <v>61</v>
      </c>
      <c r="H204" s="463">
        <v>60021</v>
      </c>
      <c r="I204" s="463" t="s">
        <v>74</v>
      </c>
      <c r="J204" s="463">
        <v>60021</v>
      </c>
      <c r="K204" s="463" t="s">
        <v>73</v>
      </c>
      <c r="L204" s="463">
        <v>500</v>
      </c>
      <c r="O204" s="462">
        <v>9999</v>
      </c>
      <c r="P204" s="462" t="s">
        <v>647</v>
      </c>
      <c r="Q204" s="462">
        <v>10530</v>
      </c>
      <c r="S204" s="462">
        <v>999999</v>
      </c>
      <c r="U204" s="462">
        <v>9999</v>
      </c>
      <c r="V204" s="462" t="str">
        <f t="shared" si="16"/>
        <v>BAR04</v>
      </c>
      <c r="W204" s="462" t="s">
        <v>158</v>
      </c>
      <c r="X204" s="462">
        <v>40041</v>
      </c>
      <c r="Y204" s="462">
        <v>12</v>
      </c>
      <c r="AA204" s="457" t="str">
        <f t="shared" si="17"/>
        <v>NTL-ELC</v>
      </c>
      <c r="AB204" s="457">
        <f t="shared" si="17"/>
        <v>22</v>
      </c>
      <c r="AC204" s="457" t="str">
        <f t="shared" si="17"/>
        <v>BAR04</v>
      </c>
      <c r="AI204" s="465" t="str">
        <f t="shared" si="19"/>
        <v>2260021</v>
      </c>
      <c r="AJ204" s="462" t="str">
        <f t="shared" si="18"/>
        <v>Center, Child Care</v>
      </c>
    </row>
    <row r="205" spans="1:36" x14ac:dyDescent="0.25">
      <c r="A205" s="463" t="s">
        <v>627</v>
      </c>
      <c r="B205" s="463">
        <v>22</v>
      </c>
      <c r="C205" s="463" t="s">
        <v>587</v>
      </c>
      <c r="D205" s="460" t="str">
        <f t="shared" si="15"/>
        <v>NTL-ELC60021</v>
      </c>
      <c r="E205" s="463">
        <v>60021</v>
      </c>
      <c r="F205" s="463" t="s">
        <v>74</v>
      </c>
      <c r="G205" s="463" t="s">
        <v>61</v>
      </c>
      <c r="H205" s="463">
        <v>60021</v>
      </c>
      <c r="I205" s="463" t="s">
        <v>74</v>
      </c>
      <c r="J205" s="463">
        <v>60021</v>
      </c>
      <c r="K205" s="463" t="s">
        <v>73</v>
      </c>
      <c r="L205" s="463">
        <v>500</v>
      </c>
      <c r="O205" s="462">
        <v>9999</v>
      </c>
      <c r="P205" s="462" t="s">
        <v>648</v>
      </c>
      <c r="Q205" s="462">
        <v>10531</v>
      </c>
      <c r="S205" s="462">
        <v>999999</v>
      </c>
      <c r="U205" s="462">
        <v>9999</v>
      </c>
      <c r="V205" s="462" t="str">
        <f t="shared" si="16"/>
        <v>BAR04</v>
      </c>
      <c r="W205" s="462" t="s">
        <v>408</v>
      </c>
      <c r="X205" s="462">
        <v>40280</v>
      </c>
      <c r="Y205" s="462">
        <v>12</v>
      </c>
      <c r="AA205" s="457" t="str">
        <f t="shared" si="17"/>
        <v>NTL-ELC</v>
      </c>
      <c r="AB205" s="457">
        <v>24</v>
      </c>
      <c r="AC205" s="457" t="str">
        <f t="shared" si="17"/>
        <v>BAR04</v>
      </c>
      <c r="AI205" s="465" t="str">
        <f t="shared" si="19"/>
        <v>2260021</v>
      </c>
      <c r="AJ205" s="462" t="str">
        <f t="shared" si="18"/>
        <v>Center, Child Care</v>
      </c>
    </row>
    <row r="206" spans="1:36" x14ac:dyDescent="0.25">
      <c r="A206" s="463" t="s">
        <v>627</v>
      </c>
      <c r="B206" s="463">
        <v>22</v>
      </c>
      <c r="C206" s="463" t="s">
        <v>587</v>
      </c>
      <c r="D206" s="460" t="str">
        <f t="shared" ref="D206:D269" si="20">+A206&amp;""&amp;E206</f>
        <v>NTL-ELC60021</v>
      </c>
      <c r="E206" s="463">
        <v>60021</v>
      </c>
      <c r="F206" s="463" t="s">
        <v>74</v>
      </c>
      <c r="G206" s="463" t="s">
        <v>61</v>
      </c>
      <c r="H206" s="463">
        <v>60021</v>
      </c>
      <c r="I206" s="463" t="s">
        <v>74</v>
      </c>
      <c r="J206" s="463">
        <v>60021</v>
      </c>
      <c r="K206" s="463" t="s">
        <v>73</v>
      </c>
      <c r="L206" s="463">
        <v>500</v>
      </c>
      <c r="O206" s="462">
        <v>9999</v>
      </c>
      <c r="P206" s="462" t="s">
        <v>649</v>
      </c>
      <c r="Q206" s="462">
        <v>10532</v>
      </c>
      <c r="S206" s="462">
        <v>999999</v>
      </c>
      <c r="U206" s="462">
        <v>9999</v>
      </c>
      <c r="V206" s="462" t="str">
        <f t="shared" si="16"/>
        <v>BAR04</v>
      </c>
      <c r="W206" s="462" t="s">
        <v>136</v>
      </c>
      <c r="X206" s="462">
        <v>40040</v>
      </c>
      <c r="Y206" s="462">
        <v>12</v>
      </c>
      <c r="AA206" s="457" t="str">
        <f t="shared" si="17"/>
        <v>NTL-ELC</v>
      </c>
      <c r="AB206" s="457">
        <f t="shared" si="17"/>
        <v>22</v>
      </c>
      <c r="AC206" s="457" t="str">
        <f t="shared" si="17"/>
        <v>BAR04</v>
      </c>
      <c r="AI206" s="465" t="str">
        <f t="shared" si="19"/>
        <v>2260021</v>
      </c>
      <c r="AJ206" s="462" t="str">
        <f t="shared" si="18"/>
        <v>Center, Child Care</v>
      </c>
    </row>
    <row r="207" spans="1:36" x14ac:dyDescent="0.25">
      <c r="A207" s="463" t="s">
        <v>627</v>
      </c>
      <c r="B207" s="463">
        <v>22</v>
      </c>
      <c r="C207" s="209" t="s">
        <v>587</v>
      </c>
      <c r="D207" s="460" t="str">
        <f t="shared" si="20"/>
        <v>NTL-ELC60021</v>
      </c>
      <c r="E207" s="463">
        <v>60021</v>
      </c>
      <c r="F207" s="463" t="s">
        <v>74</v>
      </c>
      <c r="G207" s="463" t="s">
        <v>61</v>
      </c>
      <c r="H207" s="463">
        <v>60021</v>
      </c>
      <c r="I207" s="463" t="s">
        <v>74</v>
      </c>
      <c r="J207" s="463">
        <v>60021</v>
      </c>
      <c r="K207" s="463" t="s">
        <v>73</v>
      </c>
      <c r="L207" s="463">
        <v>500</v>
      </c>
      <c r="O207" s="462">
        <v>9999</v>
      </c>
      <c r="P207" s="462" t="s">
        <v>650</v>
      </c>
      <c r="Q207" s="462">
        <v>10413</v>
      </c>
      <c r="S207" s="462">
        <v>999999</v>
      </c>
      <c r="U207" s="462">
        <v>9999</v>
      </c>
      <c r="V207" s="462" t="str">
        <f t="shared" si="16"/>
        <v>BAR04</v>
      </c>
      <c r="W207" s="462" t="s">
        <v>297</v>
      </c>
      <c r="X207" s="462">
        <v>40043</v>
      </c>
      <c r="Y207" s="462">
        <v>12</v>
      </c>
      <c r="AA207" s="457" t="str">
        <f t="shared" si="17"/>
        <v>NTL-ELC</v>
      </c>
      <c r="AB207" s="457">
        <f t="shared" si="17"/>
        <v>22</v>
      </c>
      <c r="AC207" s="457" t="str">
        <f t="shared" si="17"/>
        <v>BAR04</v>
      </c>
      <c r="AI207" s="465" t="str">
        <f t="shared" si="19"/>
        <v>2260021</v>
      </c>
      <c r="AJ207" s="462" t="str">
        <f t="shared" si="18"/>
        <v>Center, Child Care</v>
      </c>
    </row>
    <row r="208" spans="1:36" x14ac:dyDescent="0.25">
      <c r="A208" s="463" t="s">
        <v>627</v>
      </c>
      <c r="B208" s="463">
        <v>22</v>
      </c>
      <c r="C208" s="209" t="s">
        <v>587</v>
      </c>
      <c r="D208" s="460" t="str">
        <f t="shared" si="20"/>
        <v>NTL-ELC60021</v>
      </c>
      <c r="E208" s="463">
        <v>60021</v>
      </c>
      <c r="F208" s="463" t="s">
        <v>74</v>
      </c>
      <c r="G208" s="463" t="s">
        <v>61</v>
      </c>
      <c r="H208" s="463">
        <v>60021</v>
      </c>
      <c r="I208" s="463" t="s">
        <v>74</v>
      </c>
      <c r="J208" s="463">
        <v>60021</v>
      </c>
      <c r="K208" s="463" t="s">
        <v>73</v>
      </c>
      <c r="L208" s="463">
        <v>500</v>
      </c>
      <c r="O208" s="462">
        <v>9999</v>
      </c>
      <c r="P208" s="462" t="s">
        <v>651</v>
      </c>
      <c r="Q208" s="462">
        <v>10533</v>
      </c>
      <c r="S208" s="462">
        <v>999999</v>
      </c>
      <c r="U208" s="462">
        <v>9999</v>
      </c>
      <c r="V208" s="462" t="str">
        <f t="shared" si="16"/>
        <v>BAR04</v>
      </c>
      <c r="W208" s="462" t="s">
        <v>120</v>
      </c>
      <c r="X208" s="462">
        <v>40044</v>
      </c>
      <c r="Y208" s="462">
        <v>12</v>
      </c>
      <c r="AA208" s="457" t="str">
        <f t="shared" si="17"/>
        <v>NTL-ELC</v>
      </c>
      <c r="AB208" s="457">
        <f t="shared" si="17"/>
        <v>22</v>
      </c>
      <c r="AC208" s="457" t="str">
        <f t="shared" si="17"/>
        <v>BAR04</v>
      </c>
      <c r="AI208" s="465" t="str">
        <f t="shared" si="19"/>
        <v>2260021</v>
      </c>
      <c r="AJ208" s="462" t="str">
        <f t="shared" si="18"/>
        <v>Center, Child Care</v>
      </c>
    </row>
    <row r="209" spans="1:36" x14ac:dyDescent="0.25">
      <c r="A209" s="463" t="s">
        <v>627</v>
      </c>
      <c r="B209" s="463">
        <v>22</v>
      </c>
      <c r="C209" s="209" t="s">
        <v>587</v>
      </c>
      <c r="D209" s="460" t="str">
        <f t="shared" si="20"/>
        <v>NTL-ELC60021</v>
      </c>
      <c r="E209" s="463">
        <v>60021</v>
      </c>
      <c r="F209" s="463" t="s">
        <v>74</v>
      </c>
      <c r="G209" s="463" t="s">
        <v>61</v>
      </c>
      <c r="H209" s="463">
        <v>60021</v>
      </c>
      <c r="I209" s="463" t="s">
        <v>74</v>
      </c>
      <c r="J209" s="463">
        <v>60021</v>
      </c>
      <c r="K209" s="463" t="s">
        <v>73</v>
      </c>
      <c r="L209" s="463">
        <v>500</v>
      </c>
      <c r="O209" s="462">
        <v>9999</v>
      </c>
      <c r="P209" s="462" t="s">
        <v>652</v>
      </c>
      <c r="Q209" s="462">
        <v>10534</v>
      </c>
      <c r="S209" s="462">
        <v>999999</v>
      </c>
      <c r="U209" s="462">
        <v>9999</v>
      </c>
      <c r="V209" s="462" t="str">
        <f t="shared" si="16"/>
        <v>BAR04</v>
      </c>
      <c r="W209" s="462" t="s">
        <v>296</v>
      </c>
      <c r="X209" s="462">
        <v>40042</v>
      </c>
      <c r="Y209" s="462">
        <v>12</v>
      </c>
      <c r="AA209" s="457" t="str">
        <f t="shared" si="17"/>
        <v>NTL-ELC</v>
      </c>
      <c r="AB209" s="457">
        <f t="shared" si="17"/>
        <v>22</v>
      </c>
      <c r="AC209" s="457" t="str">
        <f t="shared" si="17"/>
        <v>BAR04</v>
      </c>
      <c r="AI209" s="465" t="str">
        <f t="shared" si="19"/>
        <v>2260021</v>
      </c>
      <c r="AJ209" s="462" t="str">
        <f t="shared" si="18"/>
        <v>Center, Child Care</v>
      </c>
    </row>
    <row r="210" spans="1:36" x14ac:dyDescent="0.25">
      <c r="A210" s="463" t="s">
        <v>627</v>
      </c>
      <c r="B210" s="463">
        <v>22</v>
      </c>
      <c r="C210" s="463" t="s">
        <v>587</v>
      </c>
      <c r="D210" s="460" t="str">
        <f t="shared" si="20"/>
        <v>NTL-ELC60021</v>
      </c>
      <c r="E210" s="463">
        <v>60021</v>
      </c>
      <c r="F210" s="463" t="s">
        <v>74</v>
      </c>
      <c r="G210" s="463" t="s">
        <v>61</v>
      </c>
      <c r="H210" s="463">
        <v>60021</v>
      </c>
      <c r="I210" s="463" t="s">
        <v>74</v>
      </c>
      <c r="J210" s="463">
        <v>60021</v>
      </c>
      <c r="K210" s="463" t="s">
        <v>73</v>
      </c>
      <c r="L210" s="463">
        <v>500</v>
      </c>
      <c r="O210" s="462">
        <v>9999</v>
      </c>
      <c r="P210" s="462" t="s">
        <v>653</v>
      </c>
      <c r="Q210" s="462">
        <v>10363</v>
      </c>
      <c r="S210" s="462">
        <v>999999</v>
      </c>
      <c r="U210" s="462">
        <v>9999</v>
      </c>
      <c r="V210" s="462" t="str">
        <f t="shared" si="16"/>
        <v>BAR04</v>
      </c>
      <c r="W210" s="462" t="s">
        <v>298</v>
      </c>
      <c r="X210" s="462">
        <v>40012</v>
      </c>
      <c r="Y210" s="462">
        <v>12</v>
      </c>
      <c r="AA210" s="457" t="str">
        <f t="shared" si="17"/>
        <v>NTL-ELC</v>
      </c>
      <c r="AB210" s="457">
        <v>12</v>
      </c>
      <c r="AC210" s="457" t="str">
        <f t="shared" si="17"/>
        <v>BAR04</v>
      </c>
      <c r="AI210" s="465" t="str">
        <f t="shared" si="19"/>
        <v>2260021</v>
      </c>
      <c r="AJ210" s="462" t="str">
        <f t="shared" si="18"/>
        <v>Center, Child Care</v>
      </c>
    </row>
    <row r="211" spans="1:36" x14ac:dyDescent="0.25">
      <c r="A211" s="463" t="s">
        <v>627</v>
      </c>
      <c r="B211" s="463">
        <v>22</v>
      </c>
      <c r="C211" s="463" t="s">
        <v>587</v>
      </c>
      <c r="D211" s="460" t="str">
        <f t="shared" si="20"/>
        <v>NTL-ELC60021</v>
      </c>
      <c r="E211" s="463">
        <v>60021</v>
      </c>
      <c r="F211" s="463" t="s">
        <v>74</v>
      </c>
      <c r="G211" s="463" t="s">
        <v>61</v>
      </c>
      <c r="H211" s="463">
        <v>60021</v>
      </c>
      <c r="I211" s="463" t="s">
        <v>74</v>
      </c>
      <c r="J211" s="463">
        <v>60021</v>
      </c>
      <c r="K211" s="463" t="s">
        <v>73</v>
      </c>
      <c r="L211" s="463">
        <v>500</v>
      </c>
      <c r="O211" s="462">
        <v>9999</v>
      </c>
      <c r="P211" s="462" t="s">
        <v>654</v>
      </c>
      <c r="Q211" s="462">
        <v>10444</v>
      </c>
      <c r="S211" s="462">
        <v>999999</v>
      </c>
      <c r="U211" s="462">
        <v>9999</v>
      </c>
      <c r="V211" s="462" t="str">
        <f t="shared" si="16"/>
        <v>BAR04</v>
      </c>
      <c r="W211" s="462" t="s">
        <v>299</v>
      </c>
      <c r="X211" s="462">
        <v>40014</v>
      </c>
      <c r="Y211" s="462">
        <v>12</v>
      </c>
      <c r="AA211" s="457" t="str">
        <f t="shared" si="17"/>
        <v>NTL-ELC</v>
      </c>
      <c r="AB211" s="457">
        <v>12</v>
      </c>
      <c r="AC211" s="457" t="str">
        <f t="shared" si="17"/>
        <v>BAR04</v>
      </c>
      <c r="AI211" s="465" t="str">
        <f t="shared" si="19"/>
        <v>2260021</v>
      </c>
      <c r="AJ211" s="462" t="str">
        <f t="shared" si="18"/>
        <v>Center, Child Care</v>
      </c>
    </row>
    <row r="212" spans="1:36" x14ac:dyDescent="0.25">
      <c r="A212" s="463" t="s">
        <v>627</v>
      </c>
      <c r="B212" s="463">
        <v>22</v>
      </c>
      <c r="C212" s="463" t="s">
        <v>587</v>
      </c>
      <c r="D212" s="460" t="str">
        <f t="shared" si="20"/>
        <v>NTL-ELC60021</v>
      </c>
      <c r="E212" s="463">
        <v>60021</v>
      </c>
      <c r="F212" s="463" t="s">
        <v>74</v>
      </c>
      <c r="G212" s="463" t="s">
        <v>61</v>
      </c>
      <c r="H212" s="463">
        <v>60021</v>
      </c>
      <c r="I212" s="463" t="s">
        <v>74</v>
      </c>
      <c r="J212" s="463">
        <v>60021</v>
      </c>
      <c r="K212" s="463" t="s">
        <v>73</v>
      </c>
      <c r="L212" s="463">
        <v>500</v>
      </c>
      <c r="O212" s="462">
        <v>9999</v>
      </c>
      <c r="P212" s="462" t="s">
        <v>655</v>
      </c>
      <c r="Q212" s="462">
        <v>10804</v>
      </c>
      <c r="S212" s="462">
        <v>999999</v>
      </c>
      <c r="U212" s="462">
        <v>9999</v>
      </c>
      <c r="V212" s="462" t="str">
        <f t="shared" si="16"/>
        <v>BAR04</v>
      </c>
      <c r="W212" s="462" t="s">
        <v>300</v>
      </c>
      <c r="X212" s="462">
        <v>40061</v>
      </c>
      <c r="Y212" s="462">
        <v>12</v>
      </c>
      <c r="AA212" s="457" t="str">
        <f t="shared" si="17"/>
        <v>NTL-ELC</v>
      </c>
      <c r="AB212" s="457">
        <f t="shared" si="17"/>
        <v>22</v>
      </c>
      <c r="AC212" s="457" t="str">
        <f t="shared" si="17"/>
        <v>BAR04</v>
      </c>
      <c r="AI212" s="465" t="str">
        <f t="shared" si="19"/>
        <v>2260021</v>
      </c>
      <c r="AJ212" s="462" t="str">
        <f t="shared" si="18"/>
        <v>Center, Child Care</v>
      </c>
    </row>
    <row r="213" spans="1:36" x14ac:dyDescent="0.25">
      <c r="A213" s="463" t="s">
        <v>627</v>
      </c>
      <c r="B213" s="463">
        <v>22</v>
      </c>
      <c r="C213" s="463" t="s">
        <v>587</v>
      </c>
      <c r="D213" s="460" t="str">
        <f t="shared" si="20"/>
        <v>NTL-ELC60021</v>
      </c>
      <c r="E213" s="463">
        <v>60021</v>
      </c>
      <c r="F213" s="463" t="s">
        <v>74</v>
      </c>
      <c r="G213" s="463" t="s">
        <v>61</v>
      </c>
      <c r="H213" s="463">
        <v>60021</v>
      </c>
      <c r="I213" s="463" t="s">
        <v>74</v>
      </c>
      <c r="J213" s="463">
        <v>60021</v>
      </c>
      <c r="K213" s="463" t="s">
        <v>73</v>
      </c>
      <c r="L213" s="463">
        <v>500</v>
      </c>
      <c r="O213" s="462">
        <v>9999</v>
      </c>
      <c r="P213" s="462" t="s">
        <v>656</v>
      </c>
      <c r="Q213" s="462">
        <v>10805</v>
      </c>
      <c r="S213" s="462">
        <v>999999</v>
      </c>
      <c r="U213" s="462">
        <v>9999</v>
      </c>
      <c r="V213" s="462" t="str">
        <f t="shared" si="16"/>
        <v>BAR04</v>
      </c>
      <c r="W213" s="462" t="s">
        <v>302</v>
      </c>
      <c r="X213" s="462">
        <v>40062</v>
      </c>
      <c r="Y213" s="462">
        <v>12</v>
      </c>
      <c r="AA213" s="457" t="str">
        <f t="shared" si="17"/>
        <v>NTL-ELC</v>
      </c>
      <c r="AB213" s="457">
        <f t="shared" si="17"/>
        <v>22</v>
      </c>
      <c r="AC213" s="457" t="str">
        <f t="shared" si="17"/>
        <v>BAR04</v>
      </c>
      <c r="AI213" s="465" t="str">
        <f t="shared" si="19"/>
        <v>2260021</v>
      </c>
      <c r="AJ213" s="462" t="str">
        <f t="shared" si="18"/>
        <v>Center, Child Care</v>
      </c>
    </row>
    <row r="214" spans="1:36" x14ac:dyDescent="0.25">
      <c r="A214" s="463" t="s">
        <v>627</v>
      </c>
      <c r="B214" s="463">
        <v>22</v>
      </c>
      <c r="C214" s="463" t="s">
        <v>587</v>
      </c>
      <c r="D214" s="460" t="str">
        <f t="shared" si="20"/>
        <v>NTL-ELC60021</v>
      </c>
      <c r="E214" s="463">
        <v>60021</v>
      </c>
      <c r="F214" s="463" t="s">
        <v>74</v>
      </c>
      <c r="G214" s="463" t="s">
        <v>61</v>
      </c>
      <c r="H214" s="463">
        <v>60021</v>
      </c>
      <c r="I214" s="463" t="s">
        <v>74</v>
      </c>
      <c r="J214" s="463">
        <v>60021</v>
      </c>
      <c r="K214" s="463" t="s">
        <v>73</v>
      </c>
      <c r="L214" s="463">
        <v>500</v>
      </c>
      <c r="O214" s="462">
        <v>9999</v>
      </c>
      <c r="P214" s="462" t="s">
        <v>657</v>
      </c>
      <c r="Q214" s="462">
        <v>10806</v>
      </c>
      <c r="S214" s="462">
        <v>999999</v>
      </c>
      <c r="U214" s="462">
        <v>9999</v>
      </c>
      <c r="V214" s="462" t="str">
        <f t="shared" si="16"/>
        <v>BAR04</v>
      </c>
      <c r="W214" s="462" t="s">
        <v>303</v>
      </c>
      <c r="X214" s="462">
        <v>40063</v>
      </c>
      <c r="Y214" s="462">
        <v>12</v>
      </c>
      <c r="AA214" s="457" t="str">
        <f t="shared" si="17"/>
        <v>NTL-ELC</v>
      </c>
      <c r="AB214" s="457">
        <f t="shared" si="17"/>
        <v>22</v>
      </c>
      <c r="AC214" s="457" t="str">
        <f t="shared" si="17"/>
        <v>BAR04</v>
      </c>
      <c r="AI214" s="465" t="str">
        <f t="shared" si="19"/>
        <v>2260021</v>
      </c>
      <c r="AJ214" s="462" t="str">
        <f t="shared" si="18"/>
        <v>Center, Child Care</v>
      </c>
    </row>
    <row r="215" spans="1:36" x14ac:dyDescent="0.25">
      <c r="A215" s="463" t="s">
        <v>627</v>
      </c>
      <c r="B215" s="463">
        <v>22</v>
      </c>
      <c r="C215" s="463" t="s">
        <v>587</v>
      </c>
      <c r="D215" s="460" t="str">
        <f t="shared" si="20"/>
        <v>NTL-ELC60021</v>
      </c>
      <c r="E215" s="463">
        <v>60021</v>
      </c>
      <c r="F215" s="463" t="s">
        <v>74</v>
      </c>
      <c r="G215" s="463" t="s">
        <v>61</v>
      </c>
      <c r="H215" s="463">
        <v>60021</v>
      </c>
      <c r="I215" s="463" t="s">
        <v>74</v>
      </c>
      <c r="J215" s="463">
        <v>60021</v>
      </c>
      <c r="K215" s="477" t="s">
        <v>73</v>
      </c>
      <c r="L215" s="463">
        <v>500</v>
      </c>
      <c r="O215" s="462">
        <v>9999</v>
      </c>
      <c r="P215" s="462" t="s">
        <v>658</v>
      </c>
      <c r="Q215" s="462">
        <v>10807</v>
      </c>
      <c r="S215" s="462">
        <v>999999</v>
      </c>
      <c r="U215" s="462">
        <v>9999</v>
      </c>
      <c r="V215" s="462" t="str">
        <f t="shared" si="16"/>
        <v>BAR04</v>
      </c>
      <c r="W215" s="462" t="s">
        <v>301</v>
      </c>
      <c r="X215" s="462">
        <v>40060</v>
      </c>
      <c r="Y215" s="462">
        <v>12</v>
      </c>
      <c r="AA215" s="457" t="str">
        <f t="shared" si="17"/>
        <v>NTL-ELC</v>
      </c>
      <c r="AB215" s="457">
        <f t="shared" si="17"/>
        <v>22</v>
      </c>
      <c r="AC215" s="457" t="str">
        <f t="shared" si="17"/>
        <v>BAR04</v>
      </c>
      <c r="AI215" s="465" t="str">
        <f t="shared" si="19"/>
        <v>2260021</v>
      </c>
      <c r="AJ215" s="462" t="str">
        <f t="shared" si="18"/>
        <v>Center, Child Care</v>
      </c>
    </row>
    <row r="216" spans="1:36" x14ac:dyDescent="0.25">
      <c r="A216" s="463" t="s">
        <v>627</v>
      </c>
      <c r="B216" s="463">
        <v>22</v>
      </c>
      <c r="C216" s="463" t="s">
        <v>587</v>
      </c>
      <c r="D216" s="460" t="str">
        <f t="shared" si="20"/>
        <v>NTL-ELC60021</v>
      </c>
      <c r="E216" s="463">
        <v>60021</v>
      </c>
      <c r="F216" s="463" t="s">
        <v>74</v>
      </c>
      <c r="G216" s="463" t="s">
        <v>61</v>
      </c>
      <c r="H216" s="463">
        <v>60021</v>
      </c>
      <c r="I216" s="463" t="s">
        <v>74</v>
      </c>
      <c r="J216" s="463">
        <v>60021</v>
      </c>
      <c r="K216" s="477" t="s">
        <v>73</v>
      </c>
      <c r="L216" s="463">
        <v>500</v>
      </c>
      <c r="O216" s="462">
        <v>9999</v>
      </c>
      <c r="P216" s="462" t="s">
        <v>659</v>
      </c>
      <c r="Q216" s="462">
        <v>10808</v>
      </c>
      <c r="S216" s="462">
        <v>999999</v>
      </c>
      <c r="U216" s="462">
        <v>9999</v>
      </c>
      <c r="V216" s="462" t="str">
        <f t="shared" si="16"/>
        <v>BAR04</v>
      </c>
      <c r="W216" s="462" t="s">
        <v>311</v>
      </c>
      <c r="X216" s="462">
        <v>40251</v>
      </c>
      <c r="Y216" s="462">
        <v>12</v>
      </c>
      <c r="AA216" s="457" t="str">
        <f t="shared" si="17"/>
        <v>NTL-ELC</v>
      </c>
      <c r="AB216" s="457">
        <f t="shared" si="17"/>
        <v>22</v>
      </c>
      <c r="AC216" s="457" t="str">
        <f t="shared" si="17"/>
        <v>BAR04</v>
      </c>
      <c r="AI216" s="465" t="str">
        <f t="shared" si="19"/>
        <v>2260021</v>
      </c>
      <c r="AJ216" s="462" t="str">
        <f t="shared" si="18"/>
        <v>Center, Child Care</v>
      </c>
    </row>
    <row r="217" spans="1:36" x14ac:dyDescent="0.25">
      <c r="A217" s="463" t="s">
        <v>627</v>
      </c>
      <c r="B217" s="463">
        <v>22</v>
      </c>
      <c r="C217" s="463" t="s">
        <v>587</v>
      </c>
      <c r="D217" s="460" t="str">
        <f t="shared" si="20"/>
        <v>NTL-ELC60021</v>
      </c>
      <c r="E217" s="463">
        <v>60021</v>
      </c>
      <c r="F217" s="463" t="s">
        <v>74</v>
      </c>
      <c r="G217" s="463" t="s">
        <v>61</v>
      </c>
      <c r="H217" s="463">
        <v>60021</v>
      </c>
      <c r="I217" s="463" t="s">
        <v>74</v>
      </c>
      <c r="J217" s="463">
        <v>60021</v>
      </c>
      <c r="K217" s="477" t="s">
        <v>73</v>
      </c>
      <c r="L217" s="463">
        <v>500</v>
      </c>
      <c r="O217" s="462">
        <v>9999</v>
      </c>
      <c r="P217" s="462" t="s">
        <v>660</v>
      </c>
      <c r="Q217" s="462">
        <v>10809</v>
      </c>
      <c r="S217" s="462">
        <v>999999</v>
      </c>
      <c r="U217" s="462">
        <v>9999</v>
      </c>
      <c r="V217" s="462" t="str">
        <f t="shared" si="16"/>
        <v>BAR04</v>
      </c>
      <c r="W217" s="462" t="s">
        <v>310</v>
      </c>
      <c r="X217" s="462">
        <v>40252</v>
      </c>
      <c r="Y217" s="462">
        <v>12</v>
      </c>
      <c r="AA217" s="457" t="str">
        <f t="shared" si="17"/>
        <v>NTL-ELC</v>
      </c>
      <c r="AB217" s="457">
        <f t="shared" si="17"/>
        <v>22</v>
      </c>
      <c r="AC217" s="457" t="str">
        <f t="shared" si="17"/>
        <v>BAR04</v>
      </c>
      <c r="AI217" s="465" t="str">
        <f t="shared" si="19"/>
        <v>2260021</v>
      </c>
      <c r="AJ217" s="462" t="str">
        <f t="shared" si="18"/>
        <v>Center, Child Care</v>
      </c>
    </row>
    <row r="218" spans="1:36" x14ac:dyDescent="0.25">
      <c r="A218" s="463" t="s">
        <v>627</v>
      </c>
      <c r="B218" s="463">
        <v>22</v>
      </c>
      <c r="C218" s="209" t="s">
        <v>587</v>
      </c>
      <c r="D218" s="460" t="str">
        <f t="shared" si="20"/>
        <v>NTL-ELC60021</v>
      </c>
      <c r="E218" s="463">
        <v>60021</v>
      </c>
      <c r="F218" s="463" t="s">
        <v>74</v>
      </c>
      <c r="G218" s="463" t="s">
        <v>61</v>
      </c>
      <c r="H218" s="463">
        <v>60021</v>
      </c>
      <c r="I218" s="463" t="s">
        <v>74</v>
      </c>
      <c r="J218" s="463">
        <v>60021</v>
      </c>
      <c r="K218" s="463" t="s">
        <v>73</v>
      </c>
      <c r="L218" s="463">
        <v>500</v>
      </c>
      <c r="O218" s="462">
        <v>9999</v>
      </c>
      <c r="P218" s="462" t="s">
        <v>661</v>
      </c>
      <c r="Q218" s="462">
        <v>10820</v>
      </c>
      <c r="S218" s="462">
        <v>999999</v>
      </c>
      <c r="U218" s="462">
        <v>9999</v>
      </c>
      <c r="V218" s="462" t="str">
        <f t="shared" si="16"/>
        <v>BAR04</v>
      </c>
      <c r="W218" s="462" t="s">
        <v>309</v>
      </c>
      <c r="X218" s="462">
        <v>40253</v>
      </c>
      <c r="Y218" s="462">
        <v>12</v>
      </c>
      <c r="AA218" s="457" t="str">
        <f t="shared" si="17"/>
        <v>NTL-ELC</v>
      </c>
      <c r="AB218" s="457">
        <f t="shared" si="17"/>
        <v>22</v>
      </c>
      <c r="AC218" s="457" t="str">
        <f t="shared" si="17"/>
        <v>BAR04</v>
      </c>
      <c r="AI218" s="465" t="str">
        <f t="shared" si="19"/>
        <v>2260021</v>
      </c>
      <c r="AJ218" s="462" t="str">
        <f t="shared" si="18"/>
        <v>Center, Child Care</v>
      </c>
    </row>
    <row r="219" spans="1:36" x14ac:dyDescent="0.25">
      <c r="A219" s="463" t="s">
        <v>627</v>
      </c>
      <c r="B219" s="463">
        <v>22</v>
      </c>
      <c r="C219" s="209" t="s">
        <v>587</v>
      </c>
      <c r="D219" s="460" t="str">
        <f t="shared" si="20"/>
        <v>NTL-ELC60021</v>
      </c>
      <c r="E219" s="463">
        <v>60021</v>
      </c>
      <c r="F219" s="463" t="s">
        <v>74</v>
      </c>
      <c r="G219" s="463" t="s">
        <v>61</v>
      </c>
      <c r="H219" s="463">
        <v>60021</v>
      </c>
      <c r="I219" s="463" t="s">
        <v>74</v>
      </c>
      <c r="J219" s="463">
        <v>60021</v>
      </c>
      <c r="K219" s="463" t="s">
        <v>73</v>
      </c>
      <c r="L219" s="463">
        <v>500</v>
      </c>
      <c r="O219" s="462">
        <v>9999</v>
      </c>
      <c r="P219" s="462" t="s">
        <v>662</v>
      </c>
      <c r="Q219" s="462">
        <v>10810</v>
      </c>
      <c r="S219" s="462">
        <v>999999</v>
      </c>
      <c r="U219" s="462">
        <v>9999</v>
      </c>
      <c r="V219" s="462" t="str">
        <f t="shared" si="16"/>
        <v>BAR04</v>
      </c>
      <c r="W219" s="462" t="s">
        <v>308</v>
      </c>
      <c r="X219" s="462">
        <v>40254</v>
      </c>
      <c r="Y219" s="462">
        <v>12</v>
      </c>
      <c r="AA219" s="457" t="str">
        <f t="shared" si="17"/>
        <v>NTL-ELC</v>
      </c>
      <c r="AB219" s="457">
        <f t="shared" si="17"/>
        <v>22</v>
      </c>
      <c r="AC219" s="457" t="str">
        <f t="shared" si="17"/>
        <v>BAR04</v>
      </c>
      <c r="AI219" s="465" t="str">
        <f t="shared" si="19"/>
        <v>2260021</v>
      </c>
      <c r="AJ219" s="462" t="str">
        <f t="shared" si="18"/>
        <v>Center, Child Care</v>
      </c>
    </row>
    <row r="220" spans="1:36" x14ac:dyDescent="0.25">
      <c r="A220" s="463" t="s">
        <v>663</v>
      </c>
      <c r="B220" s="463">
        <v>12</v>
      </c>
      <c r="C220" s="209" t="s">
        <v>585</v>
      </c>
      <c r="D220" s="460" t="str">
        <f t="shared" si="20"/>
        <v>NTL10103</v>
      </c>
      <c r="E220" s="463">
        <v>10103</v>
      </c>
      <c r="F220" s="463" t="s">
        <v>673</v>
      </c>
      <c r="G220" s="463" t="s">
        <v>182</v>
      </c>
      <c r="H220" s="463">
        <v>10103</v>
      </c>
      <c r="I220" s="463" t="s">
        <v>673</v>
      </c>
      <c r="J220" s="463">
        <v>10103</v>
      </c>
      <c r="K220" s="463" t="s">
        <v>474</v>
      </c>
      <c r="L220" s="463">
        <v>100</v>
      </c>
      <c r="O220" s="462">
        <v>9999</v>
      </c>
      <c r="Q220" s="462">
        <v>40024</v>
      </c>
      <c r="S220" s="462">
        <v>201000</v>
      </c>
      <c r="U220" s="462">
        <v>9999</v>
      </c>
      <c r="V220" s="462" t="str">
        <f t="shared" si="16"/>
        <v>BAR55</v>
      </c>
      <c r="W220" s="462" t="s">
        <v>307</v>
      </c>
      <c r="X220" s="462">
        <v>40257</v>
      </c>
      <c r="Y220" s="462">
        <v>12</v>
      </c>
      <c r="AA220" s="457" t="str">
        <f t="shared" si="17"/>
        <v>NTL</v>
      </c>
      <c r="AB220" s="457">
        <v>25</v>
      </c>
      <c r="AC220" s="457" t="str">
        <f t="shared" si="17"/>
        <v>BAR55</v>
      </c>
      <c r="AI220" s="465" t="str">
        <f t="shared" si="19"/>
        <v>1210103</v>
      </c>
      <c r="AJ220" s="462" t="str">
        <f t="shared" si="18"/>
        <v>English &amp; Speech</v>
      </c>
    </row>
    <row r="221" spans="1:36" x14ac:dyDescent="0.25">
      <c r="A221" s="463" t="s">
        <v>663</v>
      </c>
      <c r="B221" s="463">
        <v>12</v>
      </c>
      <c r="C221" s="463" t="s">
        <v>585</v>
      </c>
      <c r="D221" s="460" t="str">
        <f t="shared" si="20"/>
        <v>NTL65017</v>
      </c>
      <c r="E221" s="463">
        <v>65017</v>
      </c>
      <c r="F221" s="463" t="s">
        <v>213</v>
      </c>
      <c r="G221" s="463" t="s">
        <v>182</v>
      </c>
      <c r="H221" s="463">
        <v>65017</v>
      </c>
      <c r="I221" s="463" t="s">
        <v>213</v>
      </c>
      <c r="J221" s="463">
        <v>65017</v>
      </c>
      <c r="K221" s="463" t="s">
        <v>213</v>
      </c>
      <c r="L221" s="463">
        <v>100</v>
      </c>
      <c r="O221" s="462">
        <v>9999</v>
      </c>
      <c r="P221" s="462" t="s">
        <v>213</v>
      </c>
      <c r="Q221" s="462">
        <v>40020</v>
      </c>
      <c r="S221" s="462">
        <v>201000</v>
      </c>
      <c r="U221" s="462">
        <v>9999</v>
      </c>
      <c r="V221" s="462" t="str">
        <f t="shared" si="16"/>
        <v>BAR55</v>
      </c>
      <c r="W221" s="462" t="s">
        <v>306</v>
      </c>
      <c r="X221" s="462">
        <v>40250</v>
      </c>
      <c r="Y221" s="462">
        <v>12</v>
      </c>
      <c r="AA221" s="457" t="str">
        <f t="shared" si="17"/>
        <v>NTL</v>
      </c>
      <c r="AB221" s="457">
        <f t="shared" si="17"/>
        <v>12</v>
      </c>
      <c r="AC221" s="457" t="str">
        <f t="shared" si="17"/>
        <v>BAR55</v>
      </c>
      <c r="AI221" s="465" t="str">
        <f t="shared" si="19"/>
        <v>1265017</v>
      </c>
      <c r="AJ221" s="462" t="str">
        <f t="shared" si="18"/>
        <v>College Now Program</v>
      </c>
    </row>
    <row r="222" spans="1:36" x14ac:dyDescent="0.25">
      <c r="A222" s="463" t="s">
        <v>663</v>
      </c>
      <c r="B222" s="463">
        <v>12</v>
      </c>
      <c r="C222" s="463" t="s">
        <v>585</v>
      </c>
      <c r="D222" s="460" t="str">
        <f t="shared" si="20"/>
        <v>NTL70001</v>
      </c>
      <c r="E222" s="463">
        <v>70001</v>
      </c>
      <c r="F222" s="463" t="s">
        <v>433</v>
      </c>
      <c r="G222" s="463" t="s">
        <v>182</v>
      </c>
      <c r="H222" s="463">
        <v>70001</v>
      </c>
      <c r="I222" s="463" t="s">
        <v>433</v>
      </c>
      <c r="J222" s="463">
        <v>70001</v>
      </c>
      <c r="K222" s="463" t="s">
        <v>207</v>
      </c>
      <c r="L222" s="463">
        <v>100</v>
      </c>
      <c r="M222" s="462" t="s">
        <v>449</v>
      </c>
      <c r="O222" s="462">
        <v>9999</v>
      </c>
      <c r="P222" s="462" t="s">
        <v>664</v>
      </c>
      <c r="Q222" s="462">
        <v>40023</v>
      </c>
      <c r="S222" s="462">
        <v>201000</v>
      </c>
      <c r="U222" s="462">
        <v>9999</v>
      </c>
      <c r="V222" s="462" t="str">
        <f t="shared" si="16"/>
        <v>BAR55</v>
      </c>
      <c r="W222" s="462" t="s">
        <v>305</v>
      </c>
      <c r="X222" s="462">
        <v>40255</v>
      </c>
      <c r="Y222" s="462">
        <v>12</v>
      </c>
      <c r="AA222" s="457" t="str">
        <f t="shared" si="17"/>
        <v>NTL</v>
      </c>
      <c r="AB222" s="457">
        <f t="shared" si="17"/>
        <v>12</v>
      </c>
      <c r="AC222" s="457" t="str">
        <f t="shared" si="17"/>
        <v>BAR55</v>
      </c>
      <c r="AI222" s="465" t="str">
        <f t="shared" si="19"/>
        <v>1270001</v>
      </c>
      <c r="AJ222" s="462" t="str">
        <f t="shared" si="18"/>
        <v>Academic Affairs</v>
      </c>
    </row>
    <row r="223" spans="1:36" x14ac:dyDescent="0.25">
      <c r="A223" s="463" t="s">
        <v>663</v>
      </c>
      <c r="B223" s="463">
        <v>12</v>
      </c>
      <c r="C223" s="209" t="s">
        <v>585</v>
      </c>
      <c r="D223" s="460" t="str">
        <f t="shared" si="20"/>
        <v>NTL10250</v>
      </c>
      <c r="E223" s="463">
        <v>10250</v>
      </c>
      <c r="F223" s="463" t="s">
        <v>173</v>
      </c>
      <c r="G223" s="463" t="s">
        <v>222</v>
      </c>
      <c r="H223" s="463">
        <v>10250</v>
      </c>
      <c r="I223" s="463" t="s">
        <v>173</v>
      </c>
      <c r="J223" s="463">
        <v>10250</v>
      </c>
      <c r="K223" s="463" t="s">
        <v>173</v>
      </c>
      <c r="L223" s="463">
        <v>100</v>
      </c>
      <c r="O223" s="462">
        <v>9999</v>
      </c>
      <c r="P223" s="462" t="s">
        <v>292</v>
      </c>
      <c r="Q223" s="462">
        <v>40234</v>
      </c>
      <c r="S223" s="462">
        <v>203500</v>
      </c>
      <c r="U223" s="462">
        <v>9999</v>
      </c>
      <c r="V223" s="462" t="str">
        <f t="shared" ref="V223:V286" si="21">C223</f>
        <v>BAR55</v>
      </c>
      <c r="W223" s="462" t="s">
        <v>304</v>
      </c>
      <c r="X223" s="462">
        <v>40256</v>
      </c>
      <c r="Y223" s="462">
        <v>12</v>
      </c>
      <c r="AA223" s="457" t="str">
        <f t="shared" si="17"/>
        <v>NTL</v>
      </c>
      <c r="AB223" s="457">
        <f t="shared" si="17"/>
        <v>12</v>
      </c>
      <c r="AC223" s="457" t="str">
        <f t="shared" si="17"/>
        <v>BAR55</v>
      </c>
      <c r="AI223" s="465" t="str">
        <f t="shared" si="19"/>
        <v>1210250</v>
      </c>
      <c r="AJ223" s="462" t="str">
        <f t="shared" si="18"/>
        <v>Public Affairs</v>
      </c>
    </row>
    <row r="224" spans="1:36" x14ac:dyDescent="0.25">
      <c r="A224" s="463" t="s">
        <v>663</v>
      </c>
      <c r="B224" s="463">
        <v>12</v>
      </c>
      <c r="C224" s="209" t="s">
        <v>585</v>
      </c>
      <c r="D224" s="460" t="str">
        <f t="shared" si="20"/>
        <v>NTL10250</v>
      </c>
      <c r="E224" s="463">
        <v>10250</v>
      </c>
      <c r="F224" s="463" t="s">
        <v>173</v>
      </c>
      <c r="G224" s="463" t="s">
        <v>222</v>
      </c>
      <c r="H224" s="463">
        <v>10250</v>
      </c>
      <c r="I224" s="463" t="s">
        <v>173</v>
      </c>
      <c r="J224" s="463">
        <v>10250</v>
      </c>
      <c r="K224" s="463" t="s">
        <v>173</v>
      </c>
      <c r="L224" s="463">
        <v>100</v>
      </c>
      <c r="O224" s="462">
        <v>9999</v>
      </c>
      <c r="P224" s="462" t="s">
        <v>293</v>
      </c>
      <c r="Q224" s="462">
        <v>40235</v>
      </c>
      <c r="S224" s="462">
        <v>203500</v>
      </c>
      <c r="U224" s="462">
        <v>9999</v>
      </c>
      <c r="V224" s="462" t="str">
        <f t="shared" si="21"/>
        <v>BAR55</v>
      </c>
      <c r="W224" s="462" t="s">
        <v>314</v>
      </c>
      <c r="X224" s="462">
        <v>40080</v>
      </c>
      <c r="Y224" s="462">
        <v>12</v>
      </c>
      <c r="AA224" s="457" t="str">
        <f t="shared" si="17"/>
        <v>NTL</v>
      </c>
      <c r="AB224" s="457">
        <f t="shared" si="17"/>
        <v>12</v>
      </c>
      <c r="AC224" s="457" t="str">
        <f t="shared" si="17"/>
        <v>BAR55</v>
      </c>
      <c r="AI224" s="465" t="str">
        <f t="shared" si="19"/>
        <v>1210250</v>
      </c>
      <c r="AJ224" s="462" t="str">
        <f t="shared" si="18"/>
        <v>Public Affairs</v>
      </c>
    </row>
    <row r="225" spans="1:37" x14ac:dyDescent="0.25">
      <c r="A225" s="463" t="s">
        <v>663</v>
      </c>
      <c r="B225" s="463">
        <v>12</v>
      </c>
      <c r="C225" s="209" t="s">
        <v>585</v>
      </c>
      <c r="D225" s="460" t="str">
        <f t="shared" si="20"/>
        <v>NTL10250</v>
      </c>
      <c r="E225" s="463">
        <v>10250</v>
      </c>
      <c r="F225" s="463" t="s">
        <v>173</v>
      </c>
      <c r="G225" s="463" t="s">
        <v>222</v>
      </c>
      <c r="H225" s="463">
        <v>10250</v>
      </c>
      <c r="I225" s="463" t="s">
        <v>173</v>
      </c>
      <c r="J225" s="463">
        <v>10250</v>
      </c>
      <c r="K225" s="463" t="s">
        <v>173</v>
      </c>
      <c r="L225" s="463">
        <v>100</v>
      </c>
      <c r="O225" s="462">
        <v>9999</v>
      </c>
      <c r="P225" s="462" t="s">
        <v>291</v>
      </c>
      <c r="Q225" s="462">
        <v>40330</v>
      </c>
      <c r="S225" s="462">
        <v>303500</v>
      </c>
      <c r="U225" s="462">
        <v>9999</v>
      </c>
      <c r="V225" s="462" t="str">
        <f t="shared" si="21"/>
        <v>BAR55</v>
      </c>
      <c r="W225" s="462" t="s">
        <v>312</v>
      </c>
      <c r="X225" s="462">
        <v>40081</v>
      </c>
      <c r="Y225" s="462">
        <v>12</v>
      </c>
      <c r="AA225" s="457" t="str">
        <f t="shared" si="17"/>
        <v>NTL</v>
      </c>
      <c r="AB225" s="457">
        <v>12</v>
      </c>
      <c r="AC225" s="457" t="str">
        <f t="shared" si="17"/>
        <v>BAR55</v>
      </c>
      <c r="AI225" s="465" t="str">
        <f t="shared" si="19"/>
        <v>1210250</v>
      </c>
      <c r="AJ225" s="462" t="str">
        <f t="shared" si="18"/>
        <v>Public Affairs</v>
      </c>
    </row>
    <row r="226" spans="1:37" x14ac:dyDescent="0.25">
      <c r="A226" s="463" t="s">
        <v>663</v>
      </c>
      <c r="B226" s="463">
        <v>12</v>
      </c>
      <c r="C226" s="209" t="s">
        <v>585</v>
      </c>
      <c r="D226" s="460" t="str">
        <f t="shared" si="20"/>
        <v>NTL10405</v>
      </c>
      <c r="E226" s="463">
        <v>10405</v>
      </c>
      <c r="F226" s="463" t="s">
        <v>437</v>
      </c>
      <c r="G226" s="463" t="s">
        <v>222</v>
      </c>
      <c r="H226" s="463">
        <v>10405</v>
      </c>
      <c r="I226" s="463" t="s">
        <v>437</v>
      </c>
      <c r="J226" s="463">
        <v>10405</v>
      </c>
      <c r="K226" s="463" t="s">
        <v>597</v>
      </c>
      <c r="L226" s="463">
        <v>100</v>
      </c>
      <c r="O226" s="462">
        <v>9999</v>
      </c>
      <c r="P226" s="462" t="s">
        <v>290</v>
      </c>
      <c r="Q226" s="462">
        <v>40230</v>
      </c>
      <c r="S226" s="462">
        <v>203500</v>
      </c>
      <c r="U226" s="462">
        <v>9999</v>
      </c>
      <c r="V226" s="463" t="str">
        <f t="shared" si="21"/>
        <v>BAR55</v>
      </c>
      <c r="W226" s="463" t="s">
        <v>313</v>
      </c>
      <c r="X226" s="463">
        <v>40083</v>
      </c>
      <c r="Y226" s="463">
        <v>12</v>
      </c>
      <c r="AA226" s="457" t="str">
        <f t="shared" si="17"/>
        <v>NTL</v>
      </c>
      <c r="AB226" s="457">
        <v>12</v>
      </c>
      <c r="AC226" s="457" t="str">
        <f t="shared" si="17"/>
        <v>BAR55</v>
      </c>
      <c r="AE226" s="463"/>
      <c r="AF226" s="463"/>
      <c r="AG226" s="463"/>
      <c r="AH226" s="463"/>
      <c r="AI226" s="465" t="str">
        <f t="shared" si="19"/>
        <v>1210405</v>
      </c>
      <c r="AJ226" s="463" t="str">
        <f t="shared" si="18"/>
        <v>Dean School of Public Affairs</v>
      </c>
      <c r="AK226" s="463"/>
    </row>
    <row r="227" spans="1:37" x14ac:dyDescent="0.25">
      <c r="A227" s="463" t="s">
        <v>663</v>
      </c>
      <c r="B227" s="463">
        <v>12</v>
      </c>
      <c r="C227" s="209" t="s">
        <v>585</v>
      </c>
      <c r="D227" s="460" t="str">
        <f t="shared" si="20"/>
        <v>NTL10405</v>
      </c>
      <c r="E227" s="463">
        <v>10405</v>
      </c>
      <c r="F227" s="463" t="s">
        <v>437</v>
      </c>
      <c r="G227" s="463" t="s">
        <v>222</v>
      </c>
      <c r="H227" s="463">
        <v>10405</v>
      </c>
      <c r="I227" s="463" t="s">
        <v>437</v>
      </c>
      <c r="J227" s="463">
        <v>10405</v>
      </c>
      <c r="K227" s="463" t="s">
        <v>597</v>
      </c>
      <c r="L227" s="463">
        <v>100</v>
      </c>
      <c r="O227" s="462">
        <v>9999</v>
      </c>
      <c r="P227" s="462" t="s">
        <v>289</v>
      </c>
      <c r="Q227" s="462">
        <v>40236</v>
      </c>
      <c r="S227" s="462">
        <v>203500</v>
      </c>
      <c r="U227" s="462">
        <v>9999</v>
      </c>
      <c r="V227" s="462" t="str">
        <f t="shared" si="21"/>
        <v>BAR55</v>
      </c>
      <c r="W227" s="462" t="s">
        <v>316</v>
      </c>
      <c r="X227" s="462">
        <v>40086</v>
      </c>
      <c r="Y227" s="462">
        <v>12</v>
      </c>
      <c r="AA227" s="457" t="str">
        <f t="shared" si="17"/>
        <v>NTL</v>
      </c>
      <c r="AB227" s="457">
        <f t="shared" si="17"/>
        <v>12</v>
      </c>
      <c r="AC227" s="457" t="str">
        <f t="shared" si="17"/>
        <v>BAR55</v>
      </c>
      <c r="AI227" s="465" t="str">
        <f t="shared" si="19"/>
        <v>1210405</v>
      </c>
      <c r="AJ227" s="462" t="str">
        <f t="shared" si="18"/>
        <v>Dean School of Public Affairs</v>
      </c>
    </row>
    <row r="228" spans="1:37" x14ac:dyDescent="0.25">
      <c r="A228" s="463" t="s">
        <v>663</v>
      </c>
      <c r="B228" s="463">
        <v>12</v>
      </c>
      <c r="C228" s="209" t="s">
        <v>585</v>
      </c>
      <c r="D228" s="460" t="str">
        <f t="shared" si="20"/>
        <v>NTL80250</v>
      </c>
      <c r="E228" s="463">
        <v>80250</v>
      </c>
      <c r="F228" s="463" t="s">
        <v>176</v>
      </c>
      <c r="G228" s="463" t="s">
        <v>176</v>
      </c>
      <c r="H228" s="463">
        <v>80250</v>
      </c>
      <c r="I228" s="463" t="s">
        <v>176</v>
      </c>
      <c r="J228" s="463">
        <v>80250</v>
      </c>
      <c r="K228" s="463" t="s">
        <v>177</v>
      </c>
      <c r="L228" s="463">
        <v>355</v>
      </c>
      <c r="O228" s="462">
        <v>9999</v>
      </c>
      <c r="P228" s="462" t="s">
        <v>294</v>
      </c>
      <c r="Q228" s="462">
        <v>40003</v>
      </c>
      <c r="S228" s="462">
        <v>200300</v>
      </c>
      <c r="U228" s="462">
        <v>9999</v>
      </c>
      <c r="V228" s="462" t="str">
        <f t="shared" si="21"/>
        <v>BAR55</v>
      </c>
      <c r="W228" s="462" t="s">
        <v>66</v>
      </c>
      <c r="X228" s="462">
        <v>40085</v>
      </c>
      <c r="Y228" s="462">
        <v>12</v>
      </c>
      <c r="AA228" s="457" t="str">
        <f t="shared" si="17"/>
        <v>NTL</v>
      </c>
      <c r="AB228" s="457">
        <f t="shared" si="17"/>
        <v>12</v>
      </c>
      <c r="AC228" s="457" t="str">
        <f t="shared" si="17"/>
        <v>BAR55</v>
      </c>
      <c r="AI228" s="465" t="str">
        <f t="shared" si="19"/>
        <v>1280250</v>
      </c>
      <c r="AJ228" s="462" t="str">
        <f t="shared" si="18"/>
        <v>President</v>
      </c>
    </row>
    <row r="229" spans="1:37" x14ac:dyDescent="0.25">
      <c r="A229" s="463" t="s">
        <v>663</v>
      </c>
      <c r="B229" s="463">
        <v>12</v>
      </c>
      <c r="C229" s="209" t="s">
        <v>585</v>
      </c>
      <c r="D229" s="460" t="str">
        <f t="shared" si="20"/>
        <v>NTL80250</v>
      </c>
      <c r="E229" s="463">
        <v>80250</v>
      </c>
      <c r="F229" s="463" t="s">
        <v>176</v>
      </c>
      <c r="G229" s="463" t="s">
        <v>176</v>
      </c>
      <c r="H229" s="463">
        <v>80250</v>
      </c>
      <c r="I229" s="463" t="s">
        <v>176</v>
      </c>
      <c r="J229" s="463">
        <v>80250</v>
      </c>
      <c r="K229" s="463" t="s">
        <v>177</v>
      </c>
      <c r="L229" s="463">
        <v>355</v>
      </c>
      <c r="O229" s="462">
        <v>9999</v>
      </c>
      <c r="P229" s="462" t="s">
        <v>295</v>
      </c>
      <c r="Q229" s="462">
        <v>40004</v>
      </c>
      <c r="S229" s="462">
        <v>200300</v>
      </c>
      <c r="U229" s="462">
        <v>9999</v>
      </c>
      <c r="V229" s="462" t="str">
        <f t="shared" si="21"/>
        <v>BAR55</v>
      </c>
      <c r="W229" s="462" t="s">
        <v>315</v>
      </c>
      <c r="X229" s="462">
        <v>40082</v>
      </c>
      <c r="Y229" s="462">
        <v>12</v>
      </c>
      <c r="AA229" s="457" t="str">
        <f t="shared" si="17"/>
        <v>NTL</v>
      </c>
      <c r="AB229" s="457">
        <f t="shared" si="17"/>
        <v>12</v>
      </c>
      <c r="AC229" s="457" t="str">
        <f t="shared" si="17"/>
        <v>BAR55</v>
      </c>
      <c r="AI229" s="465" t="str">
        <f t="shared" si="19"/>
        <v>1280250</v>
      </c>
      <c r="AJ229" s="462" t="str">
        <f t="shared" si="18"/>
        <v>President</v>
      </c>
    </row>
    <row r="230" spans="1:37" x14ac:dyDescent="0.25">
      <c r="A230" s="463" t="s">
        <v>663</v>
      </c>
      <c r="B230" s="463">
        <v>12</v>
      </c>
      <c r="C230" s="463" t="s">
        <v>585</v>
      </c>
      <c r="D230" s="460" t="str">
        <f t="shared" si="20"/>
        <v>NTL80002</v>
      </c>
      <c r="E230" s="463">
        <v>80002</v>
      </c>
      <c r="F230" s="463" t="s">
        <v>159</v>
      </c>
      <c r="G230" s="463" t="s">
        <v>116</v>
      </c>
      <c r="H230" s="463">
        <v>80002</v>
      </c>
      <c r="I230" s="463" t="s">
        <v>159</v>
      </c>
      <c r="J230" s="463">
        <v>80002</v>
      </c>
      <c r="K230" s="463" t="s">
        <v>158</v>
      </c>
      <c r="L230" s="463">
        <v>355</v>
      </c>
      <c r="O230" s="462">
        <v>9999</v>
      </c>
      <c r="P230" s="462" t="s">
        <v>158</v>
      </c>
      <c r="Q230" s="462">
        <v>40041</v>
      </c>
      <c r="S230" s="462">
        <v>201500</v>
      </c>
      <c r="U230" s="462">
        <v>9999</v>
      </c>
      <c r="V230" s="462" t="str">
        <f t="shared" si="21"/>
        <v>BAR55</v>
      </c>
      <c r="W230" s="462" t="s">
        <v>317</v>
      </c>
      <c r="X230" s="462">
        <v>40084</v>
      </c>
      <c r="Y230" s="462">
        <v>12</v>
      </c>
      <c r="AA230" s="457" t="str">
        <f t="shared" si="17"/>
        <v>NTL</v>
      </c>
      <c r="AB230" s="457">
        <f t="shared" si="17"/>
        <v>12</v>
      </c>
      <c r="AC230" s="457" t="str">
        <f t="shared" si="17"/>
        <v>BAR55</v>
      </c>
      <c r="AI230" s="465" t="str">
        <f t="shared" si="19"/>
        <v>1280002</v>
      </c>
      <c r="AJ230" s="462" t="str">
        <f t="shared" si="18"/>
        <v>Accounting Operations</v>
      </c>
    </row>
    <row r="231" spans="1:37" x14ac:dyDescent="0.25">
      <c r="A231" s="463" t="s">
        <v>663</v>
      </c>
      <c r="B231" s="463">
        <v>12</v>
      </c>
      <c r="C231" s="463" t="s">
        <v>585</v>
      </c>
      <c r="D231" s="460" t="str">
        <f t="shared" si="20"/>
        <v>NTL80002</v>
      </c>
      <c r="E231" s="463">
        <v>80002</v>
      </c>
      <c r="F231" s="463" t="s">
        <v>159</v>
      </c>
      <c r="G231" s="463" t="s">
        <v>116</v>
      </c>
      <c r="H231" s="463">
        <v>80002</v>
      </c>
      <c r="I231" s="463" t="s">
        <v>159</v>
      </c>
      <c r="J231" s="463">
        <v>80002</v>
      </c>
      <c r="K231" s="463" t="s">
        <v>158</v>
      </c>
      <c r="L231" s="463">
        <v>355</v>
      </c>
      <c r="O231" s="462">
        <v>9999</v>
      </c>
      <c r="P231" s="462" t="s">
        <v>408</v>
      </c>
      <c r="Q231" s="462">
        <v>40280</v>
      </c>
      <c r="S231" s="462">
        <v>201500</v>
      </c>
      <c r="U231" s="462">
        <v>9999</v>
      </c>
      <c r="V231" s="462" t="str">
        <f t="shared" si="21"/>
        <v>BAR55</v>
      </c>
      <c r="W231" s="462" t="s">
        <v>321</v>
      </c>
      <c r="X231" s="462">
        <v>40208</v>
      </c>
      <c r="Y231" s="462">
        <v>12</v>
      </c>
      <c r="AA231" s="457" t="str">
        <f t="shared" si="17"/>
        <v>NTL</v>
      </c>
      <c r="AB231" s="457">
        <f t="shared" si="17"/>
        <v>12</v>
      </c>
      <c r="AC231" s="457" t="str">
        <f t="shared" si="17"/>
        <v>BAR55</v>
      </c>
      <c r="AI231" s="465" t="str">
        <f t="shared" si="19"/>
        <v>1280002</v>
      </c>
      <c r="AJ231" s="462" t="str">
        <f t="shared" si="18"/>
        <v>Accounting Operations</v>
      </c>
    </row>
    <row r="232" spans="1:37" x14ac:dyDescent="0.25">
      <c r="A232" s="463" t="s">
        <v>663</v>
      </c>
      <c r="B232" s="463">
        <v>12</v>
      </c>
      <c r="C232" s="463" t="s">
        <v>585</v>
      </c>
      <c r="D232" s="460" t="str">
        <f t="shared" si="20"/>
        <v>NTL80049</v>
      </c>
      <c r="E232" s="463">
        <v>80049</v>
      </c>
      <c r="F232" s="463" t="s">
        <v>457</v>
      </c>
      <c r="G232" s="463" t="s">
        <v>116</v>
      </c>
      <c r="H232" s="463">
        <v>80049</v>
      </c>
      <c r="I232" s="463" t="s">
        <v>457</v>
      </c>
      <c r="J232" s="463">
        <v>80049</v>
      </c>
      <c r="K232" s="463" t="s">
        <v>136</v>
      </c>
      <c r="L232" s="463">
        <v>400</v>
      </c>
      <c r="O232" s="462">
        <v>9999</v>
      </c>
      <c r="P232" s="462" t="s">
        <v>136</v>
      </c>
      <c r="Q232" s="462">
        <v>40040</v>
      </c>
      <c r="S232" s="462">
        <v>201500</v>
      </c>
      <c r="U232" s="462">
        <v>9999</v>
      </c>
      <c r="V232" s="462" t="str">
        <f t="shared" si="21"/>
        <v>BAR55</v>
      </c>
      <c r="W232" s="462" t="s">
        <v>327</v>
      </c>
      <c r="X232" s="462">
        <v>40206</v>
      </c>
      <c r="Y232" s="462">
        <v>12</v>
      </c>
      <c r="AA232" s="457" t="str">
        <f t="shared" si="17"/>
        <v>NTL</v>
      </c>
      <c r="AB232" s="457">
        <f t="shared" si="17"/>
        <v>12</v>
      </c>
      <c r="AC232" s="457" t="str">
        <f t="shared" si="17"/>
        <v>BAR55</v>
      </c>
      <c r="AI232" s="465" t="str">
        <f t="shared" si="19"/>
        <v>1280049</v>
      </c>
      <c r="AJ232" s="462" t="str">
        <f t="shared" si="18"/>
        <v>Campus Planning &amp; Operations</v>
      </c>
    </row>
    <row r="233" spans="1:37" x14ac:dyDescent="0.25">
      <c r="A233" s="463" t="s">
        <v>663</v>
      </c>
      <c r="B233" s="463">
        <v>12</v>
      </c>
      <c r="C233" s="463" t="s">
        <v>585</v>
      </c>
      <c r="D233" s="460" t="str">
        <f t="shared" si="20"/>
        <v>NTL80149</v>
      </c>
      <c r="E233" s="463">
        <v>80149</v>
      </c>
      <c r="F233" s="463" t="s">
        <v>132</v>
      </c>
      <c r="G233" s="463" t="s">
        <v>116</v>
      </c>
      <c r="H233" s="463">
        <v>80149</v>
      </c>
      <c r="I233" s="463" t="s">
        <v>132</v>
      </c>
      <c r="J233" s="463">
        <v>80149</v>
      </c>
      <c r="K233" s="463" t="s">
        <v>132</v>
      </c>
      <c r="L233" s="463">
        <v>355</v>
      </c>
      <c r="O233" s="462">
        <v>9999</v>
      </c>
      <c r="P233" s="462" t="s">
        <v>297</v>
      </c>
      <c r="Q233" s="462">
        <v>40043</v>
      </c>
      <c r="S233" s="462">
        <v>201500</v>
      </c>
      <c r="U233" s="462">
        <v>9999</v>
      </c>
      <c r="V233" s="462" t="str">
        <f t="shared" si="21"/>
        <v>BAR55</v>
      </c>
      <c r="W233" s="462" t="s">
        <v>328</v>
      </c>
      <c r="X233" s="462">
        <v>40207</v>
      </c>
      <c r="Y233" s="462">
        <v>12</v>
      </c>
      <c r="AA233" s="457" t="str">
        <f t="shared" si="17"/>
        <v>NTL</v>
      </c>
      <c r="AB233" s="457">
        <f t="shared" si="17"/>
        <v>12</v>
      </c>
      <c r="AC233" s="457" t="str">
        <f t="shared" si="17"/>
        <v>BAR55</v>
      </c>
      <c r="AI233" s="465" t="str">
        <f t="shared" si="19"/>
        <v>1280149</v>
      </c>
      <c r="AJ233" s="462" t="str">
        <f t="shared" si="18"/>
        <v>Facilities Planning Operations</v>
      </c>
    </row>
    <row r="234" spans="1:37" x14ac:dyDescent="0.25">
      <c r="A234" s="463" t="s">
        <v>663</v>
      </c>
      <c r="B234" s="463">
        <v>12</v>
      </c>
      <c r="C234" s="463" t="s">
        <v>585</v>
      </c>
      <c r="D234" s="460" t="str">
        <f t="shared" si="20"/>
        <v>NTL80274</v>
      </c>
      <c r="E234" s="463">
        <v>80274</v>
      </c>
      <c r="F234" s="463" t="s">
        <v>121</v>
      </c>
      <c r="G234" s="463" t="s">
        <v>116</v>
      </c>
      <c r="H234" s="463">
        <v>80274</v>
      </c>
      <c r="I234" s="463" t="s">
        <v>121</v>
      </c>
      <c r="J234" s="463">
        <v>80274</v>
      </c>
      <c r="K234" s="463" t="s">
        <v>120</v>
      </c>
      <c r="L234" s="463">
        <v>350</v>
      </c>
      <c r="O234" s="462">
        <v>9999</v>
      </c>
      <c r="P234" s="462" t="s">
        <v>120</v>
      </c>
      <c r="Q234" s="462">
        <v>40044</v>
      </c>
      <c r="S234" s="462">
        <v>201500</v>
      </c>
      <c r="U234" s="462">
        <v>9999</v>
      </c>
      <c r="V234" s="462" t="str">
        <f t="shared" si="21"/>
        <v>BAR55</v>
      </c>
      <c r="W234" s="462" t="s">
        <v>329</v>
      </c>
      <c r="X234" s="462">
        <v>40209</v>
      </c>
      <c r="Y234" s="462">
        <v>12</v>
      </c>
      <c r="AA234" s="457" t="str">
        <f t="shared" si="17"/>
        <v>NTL</v>
      </c>
      <c r="AB234" s="457">
        <f t="shared" si="17"/>
        <v>12</v>
      </c>
      <c r="AC234" s="457" t="str">
        <f t="shared" si="17"/>
        <v>BAR55</v>
      </c>
      <c r="AI234" s="465" t="str">
        <f t="shared" si="19"/>
        <v>1280274</v>
      </c>
      <c r="AJ234" s="462" t="str">
        <f t="shared" si="18"/>
        <v>Security Operations</v>
      </c>
    </row>
    <row r="235" spans="1:37" x14ac:dyDescent="0.25">
      <c r="A235" s="463" t="s">
        <v>663</v>
      </c>
      <c r="B235" s="463">
        <v>12</v>
      </c>
      <c r="C235" s="463" t="s">
        <v>585</v>
      </c>
      <c r="D235" s="460" t="str">
        <f t="shared" si="20"/>
        <v>NTL80299</v>
      </c>
      <c r="E235" s="463">
        <v>80299</v>
      </c>
      <c r="F235" s="463" t="s">
        <v>118</v>
      </c>
      <c r="G235" s="463" t="s">
        <v>116</v>
      </c>
      <c r="H235" s="463">
        <v>80299</v>
      </c>
      <c r="I235" s="463" t="s">
        <v>118</v>
      </c>
      <c r="J235" s="463">
        <v>80299</v>
      </c>
      <c r="K235" s="463" t="s">
        <v>117</v>
      </c>
      <c r="L235" s="463">
        <v>355</v>
      </c>
      <c r="O235" s="462">
        <v>9999</v>
      </c>
      <c r="P235" s="462" t="s">
        <v>296</v>
      </c>
      <c r="Q235" s="462">
        <v>40042</v>
      </c>
      <c r="S235" s="462">
        <v>201500</v>
      </c>
      <c r="U235" s="462">
        <v>9999</v>
      </c>
      <c r="V235" s="462" t="str">
        <f t="shared" si="21"/>
        <v>BAR55</v>
      </c>
      <c r="W235" s="462" t="s">
        <v>319</v>
      </c>
      <c r="X235" s="462">
        <v>40203</v>
      </c>
      <c r="Y235" s="462">
        <v>12</v>
      </c>
      <c r="AA235" s="457" t="str">
        <f t="shared" si="17"/>
        <v>NTL</v>
      </c>
      <c r="AB235" s="457">
        <v>26</v>
      </c>
      <c r="AC235" s="457" t="str">
        <f t="shared" si="17"/>
        <v>BAR55</v>
      </c>
      <c r="AI235" s="465" t="str">
        <f t="shared" si="19"/>
        <v>1280299</v>
      </c>
      <c r="AJ235" s="462" t="str">
        <f t="shared" si="18"/>
        <v>VP Finance and Administration</v>
      </c>
    </row>
    <row r="236" spans="1:37" x14ac:dyDescent="0.25">
      <c r="A236" s="463" t="s">
        <v>663</v>
      </c>
      <c r="B236" s="463">
        <v>12</v>
      </c>
      <c r="C236" s="463" t="s">
        <v>585</v>
      </c>
      <c r="D236" s="460" t="str">
        <f t="shared" si="20"/>
        <v>NTL80069</v>
      </c>
      <c r="E236" s="463">
        <v>80069</v>
      </c>
      <c r="F236" s="463" t="s">
        <v>114</v>
      </c>
      <c r="G236" s="463" t="s">
        <v>112</v>
      </c>
      <c r="H236" s="463">
        <v>80069</v>
      </c>
      <c r="I236" s="463" t="s">
        <v>114</v>
      </c>
      <c r="J236" s="463">
        <v>80069</v>
      </c>
      <c r="K236" s="463" t="s">
        <v>113</v>
      </c>
      <c r="L236" s="463">
        <v>350</v>
      </c>
      <c r="O236" s="462">
        <v>9999</v>
      </c>
      <c r="P236" s="462" t="s">
        <v>298</v>
      </c>
      <c r="Q236" s="462">
        <v>40012</v>
      </c>
      <c r="S236" s="462">
        <v>200800</v>
      </c>
      <c r="U236" s="462">
        <v>9999</v>
      </c>
      <c r="V236" s="462" t="str">
        <f t="shared" si="21"/>
        <v>BAR55</v>
      </c>
      <c r="W236" s="462" t="s">
        <v>320</v>
      </c>
      <c r="X236" s="462">
        <v>40204</v>
      </c>
      <c r="Y236" s="462">
        <v>12</v>
      </c>
      <c r="AA236" s="457" t="str">
        <f t="shared" si="17"/>
        <v>NTL</v>
      </c>
      <c r="AB236" s="457">
        <f t="shared" si="17"/>
        <v>12</v>
      </c>
      <c r="AC236" s="457" t="str">
        <f t="shared" si="17"/>
        <v>BAR55</v>
      </c>
      <c r="AI236" s="465" t="str">
        <f t="shared" si="19"/>
        <v>1280069</v>
      </c>
      <c r="AJ236" s="462" t="str">
        <f t="shared" si="18"/>
        <v>College Relations Operations</v>
      </c>
    </row>
    <row r="237" spans="1:37" x14ac:dyDescent="0.25">
      <c r="A237" s="463" t="s">
        <v>663</v>
      </c>
      <c r="B237" s="463">
        <v>12</v>
      </c>
      <c r="C237" s="463" t="s">
        <v>585</v>
      </c>
      <c r="D237" s="460" t="str">
        <f t="shared" si="20"/>
        <v>NTL80069</v>
      </c>
      <c r="E237" s="463">
        <v>80069</v>
      </c>
      <c r="F237" s="463" t="s">
        <v>114</v>
      </c>
      <c r="G237" s="463" t="s">
        <v>112</v>
      </c>
      <c r="H237" s="463">
        <v>80069</v>
      </c>
      <c r="I237" s="463" t="s">
        <v>114</v>
      </c>
      <c r="J237" s="463">
        <v>80069</v>
      </c>
      <c r="K237" s="463" t="s">
        <v>113</v>
      </c>
      <c r="L237" s="463">
        <v>350</v>
      </c>
      <c r="O237" s="462">
        <v>9999</v>
      </c>
      <c r="P237" s="462" t="s">
        <v>299</v>
      </c>
      <c r="Q237" s="462">
        <v>40014</v>
      </c>
      <c r="S237" s="462">
        <v>200800</v>
      </c>
      <c r="U237" s="462">
        <v>9999</v>
      </c>
      <c r="V237" s="462" t="str">
        <f t="shared" si="21"/>
        <v>BAR55</v>
      </c>
      <c r="W237" s="462" t="s">
        <v>39</v>
      </c>
      <c r="X237" s="462">
        <v>40210</v>
      </c>
      <c r="Y237" s="462">
        <v>12</v>
      </c>
      <c r="AA237" s="457" t="str">
        <f t="shared" si="17"/>
        <v>NTL</v>
      </c>
      <c r="AB237" s="457">
        <f t="shared" si="17"/>
        <v>12</v>
      </c>
      <c r="AC237" s="457" t="str">
        <f t="shared" si="17"/>
        <v>BAR55</v>
      </c>
      <c r="AI237" s="465" t="str">
        <f t="shared" si="19"/>
        <v>1280069</v>
      </c>
      <c r="AJ237" s="462" t="str">
        <f t="shared" si="18"/>
        <v>College Relations Operations</v>
      </c>
    </row>
    <row r="238" spans="1:37" x14ac:dyDescent="0.25">
      <c r="A238" s="463" t="s">
        <v>663</v>
      </c>
      <c r="B238" s="463">
        <v>12</v>
      </c>
      <c r="C238" s="209" t="s">
        <v>585</v>
      </c>
      <c r="D238" s="460" t="str">
        <f t="shared" si="20"/>
        <v>NTL10393</v>
      </c>
      <c r="E238" s="463">
        <v>10393</v>
      </c>
      <c r="F238" s="463" t="s">
        <v>110</v>
      </c>
      <c r="G238" s="463" t="s">
        <v>90</v>
      </c>
      <c r="H238" s="463">
        <v>10393</v>
      </c>
      <c r="I238" s="463" t="s">
        <v>110</v>
      </c>
      <c r="J238" s="463">
        <v>10393</v>
      </c>
      <c r="K238" s="463" t="s">
        <v>109</v>
      </c>
      <c r="L238" s="463">
        <v>300</v>
      </c>
      <c r="O238" s="462">
        <v>9999</v>
      </c>
      <c r="P238" s="462" t="s">
        <v>300</v>
      </c>
      <c r="Q238" s="462">
        <v>40061</v>
      </c>
      <c r="S238" s="462">
        <v>202001</v>
      </c>
      <c r="U238" s="462">
        <v>9999</v>
      </c>
      <c r="V238" s="462" t="str">
        <f t="shared" si="21"/>
        <v>BAR55</v>
      </c>
      <c r="W238" s="462" t="s">
        <v>330</v>
      </c>
      <c r="X238" s="462">
        <v>40211</v>
      </c>
      <c r="Y238" s="462">
        <v>12</v>
      </c>
      <c r="AA238" s="457" t="str">
        <f t="shared" si="17"/>
        <v>NTL</v>
      </c>
      <c r="AB238" s="457">
        <f t="shared" si="17"/>
        <v>12</v>
      </c>
      <c r="AC238" s="457" t="str">
        <f t="shared" si="17"/>
        <v>BAR55</v>
      </c>
      <c r="AI238" s="465" t="str">
        <f t="shared" si="19"/>
        <v>1210393</v>
      </c>
      <c r="AJ238" s="462" t="str">
        <f t="shared" si="18"/>
        <v>Dean Of Student Services</v>
      </c>
    </row>
    <row r="239" spans="1:37" x14ac:dyDescent="0.25">
      <c r="A239" s="463" t="s">
        <v>663</v>
      </c>
      <c r="B239" s="463">
        <v>12</v>
      </c>
      <c r="C239" s="463" t="s">
        <v>585</v>
      </c>
      <c r="D239" s="460" t="str">
        <f t="shared" si="20"/>
        <v>NTL75002</v>
      </c>
      <c r="E239" s="463">
        <v>75002</v>
      </c>
      <c r="F239" s="463" t="s">
        <v>103</v>
      </c>
      <c r="G239" s="463" t="s">
        <v>90</v>
      </c>
      <c r="H239" s="463">
        <v>75002</v>
      </c>
      <c r="I239" s="463" t="s">
        <v>103</v>
      </c>
      <c r="J239" s="463">
        <v>75002</v>
      </c>
      <c r="K239" s="463" t="s">
        <v>102</v>
      </c>
      <c r="L239" s="463">
        <v>300</v>
      </c>
      <c r="O239" s="462">
        <v>9999</v>
      </c>
      <c r="P239" s="462" t="s">
        <v>302</v>
      </c>
      <c r="Q239" s="462">
        <v>40062</v>
      </c>
      <c r="S239" s="462">
        <v>202001</v>
      </c>
      <c r="U239" s="462">
        <v>9999</v>
      </c>
      <c r="V239" s="462" t="str">
        <f t="shared" si="21"/>
        <v>BAR55</v>
      </c>
      <c r="W239" s="462" t="s">
        <v>323</v>
      </c>
      <c r="X239" s="462">
        <v>40200</v>
      </c>
      <c r="Y239" s="462">
        <v>12</v>
      </c>
      <c r="AA239" s="457" t="str">
        <f t="shared" si="17"/>
        <v>NTL</v>
      </c>
      <c r="AB239" s="457">
        <f t="shared" si="17"/>
        <v>12</v>
      </c>
      <c r="AC239" s="457" t="str">
        <f t="shared" si="17"/>
        <v>BAR55</v>
      </c>
      <c r="AE239" s="463"/>
      <c r="AF239" s="463"/>
      <c r="AG239" s="463"/>
      <c r="AH239" s="463"/>
      <c r="AI239" s="465" t="str">
        <f t="shared" si="19"/>
        <v>1275002</v>
      </c>
      <c r="AJ239" s="463" t="str">
        <f t="shared" si="18"/>
        <v>Admissions Services</v>
      </c>
      <c r="AK239" s="463"/>
    </row>
    <row r="240" spans="1:37" x14ac:dyDescent="0.25">
      <c r="A240" s="463" t="s">
        <v>663</v>
      </c>
      <c r="B240" s="463">
        <v>12</v>
      </c>
      <c r="C240" s="463" t="s">
        <v>585</v>
      </c>
      <c r="D240" s="460" t="str">
        <f t="shared" si="20"/>
        <v>NTL75037</v>
      </c>
      <c r="E240" s="463">
        <v>75037</v>
      </c>
      <c r="F240" s="463" t="s">
        <v>100</v>
      </c>
      <c r="G240" s="463" t="s">
        <v>90</v>
      </c>
      <c r="H240" s="463">
        <v>75037</v>
      </c>
      <c r="I240" s="463" t="s">
        <v>100</v>
      </c>
      <c r="J240" s="463">
        <v>75037</v>
      </c>
      <c r="K240" s="463" t="s">
        <v>100</v>
      </c>
      <c r="L240" s="463">
        <v>300</v>
      </c>
      <c r="O240" s="462">
        <v>9999</v>
      </c>
      <c r="P240" s="462" t="s">
        <v>303</v>
      </c>
      <c r="Q240" s="462">
        <v>40063</v>
      </c>
      <c r="S240" s="462">
        <v>202001</v>
      </c>
      <c r="U240" s="462">
        <v>9999</v>
      </c>
      <c r="V240" s="462" t="str">
        <f t="shared" si="21"/>
        <v>BAR55</v>
      </c>
      <c r="W240" s="462" t="s">
        <v>325</v>
      </c>
      <c r="X240" s="462">
        <v>40212</v>
      </c>
      <c r="Y240" s="462">
        <v>12</v>
      </c>
      <c r="AA240" s="457" t="str">
        <f t="shared" si="17"/>
        <v>NTL</v>
      </c>
      <c r="AB240" s="457">
        <v>12</v>
      </c>
      <c r="AC240" s="457" t="str">
        <f t="shared" si="17"/>
        <v>BAR55</v>
      </c>
      <c r="AI240" s="465" t="str">
        <f t="shared" si="19"/>
        <v>1275037</v>
      </c>
      <c r="AJ240" s="462" t="str">
        <f t="shared" si="18"/>
        <v>International Student Services</v>
      </c>
    </row>
    <row r="241" spans="1:37" s="463" customFormat="1" x14ac:dyDescent="0.25">
      <c r="A241" s="463" t="s">
        <v>663</v>
      </c>
      <c r="B241" s="463">
        <v>12</v>
      </c>
      <c r="C241" s="463" t="s">
        <v>585</v>
      </c>
      <c r="D241" s="460" t="str">
        <f t="shared" si="20"/>
        <v>NTL75065</v>
      </c>
      <c r="E241" s="463">
        <v>75065</v>
      </c>
      <c r="F241" s="463" t="s">
        <v>98</v>
      </c>
      <c r="G241" s="463" t="s">
        <v>90</v>
      </c>
      <c r="H241" s="463">
        <v>75065</v>
      </c>
      <c r="I241" s="463" t="s">
        <v>98</v>
      </c>
      <c r="J241" s="463">
        <v>75065</v>
      </c>
      <c r="K241" s="463" t="s">
        <v>97</v>
      </c>
      <c r="L241" s="463">
        <v>300</v>
      </c>
      <c r="M241" s="462"/>
      <c r="N241" s="462"/>
      <c r="O241" s="462">
        <v>9999</v>
      </c>
      <c r="P241" s="462" t="s">
        <v>301</v>
      </c>
      <c r="Q241" s="462">
        <v>40060</v>
      </c>
      <c r="R241" s="462"/>
      <c r="S241" s="462">
        <v>202001</v>
      </c>
      <c r="T241" s="462"/>
      <c r="U241" s="462">
        <v>9999</v>
      </c>
      <c r="V241" s="462" t="str">
        <f t="shared" si="21"/>
        <v>BAR55</v>
      </c>
      <c r="W241" s="462" t="s">
        <v>324</v>
      </c>
      <c r="X241" s="462">
        <v>40201</v>
      </c>
      <c r="Y241" s="462">
        <v>12</v>
      </c>
      <c r="Z241" s="457"/>
      <c r="AA241" s="457" t="str">
        <f t="shared" si="17"/>
        <v>NTL</v>
      </c>
      <c r="AB241" s="457">
        <v>12</v>
      </c>
      <c r="AC241" s="457" t="str">
        <f t="shared" si="17"/>
        <v>BAR55</v>
      </c>
      <c r="AD241" s="457"/>
      <c r="AE241" s="462"/>
      <c r="AF241" s="462"/>
      <c r="AG241" s="462"/>
      <c r="AH241" s="462"/>
      <c r="AI241" s="465" t="str">
        <f t="shared" si="19"/>
        <v>1275065</v>
      </c>
      <c r="AJ241" s="462" t="str">
        <f t="shared" si="18"/>
        <v>Student Financial Aid</v>
      </c>
      <c r="AK241" s="462"/>
    </row>
    <row r="242" spans="1:37" x14ac:dyDescent="0.25">
      <c r="A242" s="463" t="s">
        <v>663</v>
      </c>
      <c r="B242" s="463">
        <v>12</v>
      </c>
      <c r="C242" s="209" t="s">
        <v>585</v>
      </c>
      <c r="D242" s="460" t="str">
        <f t="shared" si="20"/>
        <v>NTL70054</v>
      </c>
      <c r="E242" s="463">
        <v>70054</v>
      </c>
      <c r="F242" s="463" t="s">
        <v>88</v>
      </c>
      <c r="G242" s="463" t="s">
        <v>79</v>
      </c>
      <c r="H242" s="463">
        <v>70054</v>
      </c>
      <c r="I242" s="463" t="s">
        <v>88</v>
      </c>
      <c r="J242" s="463">
        <v>70054</v>
      </c>
      <c r="K242" s="463" t="s">
        <v>88</v>
      </c>
      <c r="L242" s="463">
        <v>251</v>
      </c>
      <c r="O242" s="462">
        <v>9999</v>
      </c>
      <c r="P242" s="462" t="s">
        <v>311</v>
      </c>
      <c r="Q242" s="462">
        <v>40251</v>
      </c>
      <c r="S242" s="462">
        <v>204000</v>
      </c>
      <c r="U242" s="462">
        <v>9999</v>
      </c>
      <c r="V242" s="463" t="str">
        <f t="shared" si="21"/>
        <v>BAR55</v>
      </c>
      <c r="W242" s="463" t="s">
        <v>326</v>
      </c>
      <c r="X242" s="463">
        <v>40202</v>
      </c>
      <c r="Y242" s="463">
        <v>12</v>
      </c>
      <c r="AA242" s="457" t="str">
        <f t="shared" si="17"/>
        <v>NTL</v>
      </c>
      <c r="AB242" s="457">
        <f t="shared" si="17"/>
        <v>12</v>
      </c>
      <c r="AC242" s="457" t="str">
        <f t="shared" si="17"/>
        <v>BAR55</v>
      </c>
      <c r="AI242" s="465" t="str">
        <f t="shared" si="19"/>
        <v>1270054</v>
      </c>
      <c r="AJ242" s="462" t="str">
        <f t="shared" si="18"/>
        <v>Library</v>
      </c>
    </row>
    <row r="243" spans="1:37" x14ac:dyDescent="0.25">
      <c r="A243" s="463" t="s">
        <v>663</v>
      </c>
      <c r="B243" s="463">
        <v>12</v>
      </c>
      <c r="C243" s="463" t="s">
        <v>585</v>
      </c>
      <c r="D243" s="460" t="str">
        <f t="shared" si="20"/>
        <v>NTL70054</v>
      </c>
      <c r="E243" s="463">
        <v>70054</v>
      </c>
      <c r="F243" s="463" t="s">
        <v>88</v>
      </c>
      <c r="G243" s="463" t="s">
        <v>79</v>
      </c>
      <c r="H243" s="463">
        <v>70054</v>
      </c>
      <c r="I243" s="463" t="s">
        <v>88</v>
      </c>
      <c r="J243" s="463">
        <v>70054</v>
      </c>
      <c r="K243" s="463" t="s">
        <v>88</v>
      </c>
      <c r="L243" s="463">
        <v>251</v>
      </c>
      <c r="O243" s="462">
        <v>9999</v>
      </c>
      <c r="P243" s="462" t="s">
        <v>310</v>
      </c>
      <c r="Q243" s="462">
        <v>40252</v>
      </c>
      <c r="S243" s="462">
        <v>204000</v>
      </c>
      <c r="U243" s="462">
        <v>9999</v>
      </c>
      <c r="V243" s="462" t="str">
        <f t="shared" si="21"/>
        <v>BAR55</v>
      </c>
      <c r="W243" s="462" t="s">
        <v>322</v>
      </c>
      <c r="X243" s="462">
        <v>40213</v>
      </c>
      <c r="Y243" s="462">
        <v>12</v>
      </c>
      <c r="AA243" s="457" t="str">
        <f t="shared" si="17"/>
        <v>NTL</v>
      </c>
      <c r="AB243" s="457">
        <f t="shared" si="17"/>
        <v>12</v>
      </c>
      <c r="AC243" s="457" t="str">
        <f t="shared" si="17"/>
        <v>BAR55</v>
      </c>
      <c r="AI243" s="465" t="str">
        <f t="shared" si="19"/>
        <v>1270054</v>
      </c>
      <c r="AJ243" s="462" t="str">
        <f t="shared" si="18"/>
        <v>Library</v>
      </c>
    </row>
    <row r="244" spans="1:37" x14ac:dyDescent="0.25">
      <c r="A244" s="463" t="s">
        <v>663</v>
      </c>
      <c r="B244" s="463">
        <v>12</v>
      </c>
      <c r="C244" s="463" t="s">
        <v>585</v>
      </c>
      <c r="D244" s="460" t="str">
        <f t="shared" si="20"/>
        <v>NTL70054</v>
      </c>
      <c r="E244" s="463">
        <v>70054</v>
      </c>
      <c r="F244" s="463" t="s">
        <v>88</v>
      </c>
      <c r="G244" s="463" t="s">
        <v>79</v>
      </c>
      <c r="H244" s="463">
        <v>70054</v>
      </c>
      <c r="I244" s="463" t="s">
        <v>88</v>
      </c>
      <c r="J244" s="463">
        <v>70054</v>
      </c>
      <c r="K244" s="463" t="s">
        <v>88</v>
      </c>
      <c r="L244" s="463">
        <v>251</v>
      </c>
      <c r="O244" s="462">
        <v>9999</v>
      </c>
      <c r="P244" s="462" t="s">
        <v>309</v>
      </c>
      <c r="Q244" s="462">
        <v>40253</v>
      </c>
      <c r="S244" s="462">
        <v>204000</v>
      </c>
      <c r="U244" s="462">
        <v>9999</v>
      </c>
      <c r="V244" s="462" t="str">
        <f t="shared" si="21"/>
        <v>BAR55</v>
      </c>
      <c r="W244" s="462" t="s">
        <v>373</v>
      </c>
      <c r="X244" s="462">
        <v>40105</v>
      </c>
      <c r="Y244" s="462">
        <v>12</v>
      </c>
      <c r="AA244" s="457" t="str">
        <f t="shared" si="17"/>
        <v>NTL</v>
      </c>
      <c r="AB244" s="457">
        <f t="shared" si="17"/>
        <v>12</v>
      </c>
      <c r="AC244" s="457" t="str">
        <f t="shared" si="17"/>
        <v>BAR55</v>
      </c>
      <c r="AI244" s="465" t="str">
        <f t="shared" si="19"/>
        <v>1270054</v>
      </c>
      <c r="AJ244" s="462" t="str">
        <f t="shared" si="18"/>
        <v>Library</v>
      </c>
    </row>
    <row r="245" spans="1:37" x14ac:dyDescent="0.25">
      <c r="A245" s="463" t="s">
        <v>663</v>
      </c>
      <c r="B245" s="463">
        <v>12</v>
      </c>
      <c r="C245" s="463" t="s">
        <v>585</v>
      </c>
      <c r="D245" s="460" t="str">
        <f t="shared" si="20"/>
        <v>NTL70054</v>
      </c>
      <c r="E245" s="463">
        <v>70054</v>
      </c>
      <c r="F245" s="463" t="s">
        <v>88</v>
      </c>
      <c r="G245" s="463" t="s">
        <v>79</v>
      </c>
      <c r="H245" s="463">
        <v>70054</v>
      </c>
      <c r="I245" s="463" t="s">
        <v>88</v>
      </c>
      <c r="J245" s="463">
        <v>70054</v>
      </c>
      <c r="K245" s="463" t="s">
        <v>88</v>
      </c>
      <c r="L245" s="463">
        <v>251</v>
      </c>
      <c r="O245" s="462">
        <v>9999</v>
      </c>
      <c r="P245" s="462" t="s">
        <v>308</v>
      </c>
      <c r="Q245" s="462">
        <v>40254</v>
      </c>
      <c r="S245" s="462">
        <v>204000</v>
      </c>
      <c r="U245" s="462">
        <v>9999</v>
      </c>
      <c r="V245" s="462" t="str">
        <f t="shared" si="21"/>
        <v>BAR55</v>
      </c>
      <c r="W245" s="462" t="s">
        <v>336</v>
      </c>
      <c r="X245" s="462">
        <v>40100</v>
      </c>
      <c r="Y245" s="462">
        <v>12</v>
      </c>
      <c r="AA245" s="457" t="str">
        <f t="shared" si="17"/>
        <v>NTL</v>
      </c>
      <c r="AB245" s="457">
        <f t="shared" si="17"/>
        <v>12</v>
      </c>
      <c r="AC245" s="457" t="str">
        <f t="shared" si="17"/>
        <v>BAR55</v>
      </c>
      <c r="AI245" s="465" t="str">
        <f t="shared" si="19"/>
        <v>1270054</v>
      </c>
      <c r="AJ245" s="462" t="str">
        <f t="shared" si="18"/>
        <v>Library</v>
      </c>
    </row>
    <row r="246" spans="1:37" x14ac:dyDescent="0.25">
      <c r="A246" s="463" t="s">
        <v>663</v>
      </c>
      <c r="B246" s="463">
        <v>12</v>
      </c>
      <c r="C246" s="209" t="s">
        <v>585</v>
      </c>
      <c r="D246" s="460" t="str">
        <f t="shared" si="20"/>
        <v>NTL70054</v>
      </c>
      <c r="E246" s="463">
        <v>70054</v>
      </c>
      <c r="F246" s="463" t="s">
        <v>88</v>
      </c>
      <c r="G246" s="463" t="s">
        <v>79</v>
      </c>
      <c r="H246" s="463">
        <v>70054</v>
      </c>
      <c r="I246" s="463" t="s">
        <v>88</v>
      </c>
      <c r="J246" s="463">
        <v>70054</v>
      </c>
      <c r="K246" s="463" t="s">
        <v>88</v>
      </c>
      <c r="L246" s="463">
        <v>251</v>
      </c>
      <c r="O246" s="462">
        <v>9999</v>
      </c>
      <c r="P246" s="462" t="s">
        <v>307</v>
      </c>
      <c r="Q246" s="462">
        <v>40257</v>
      </c>
      <c r="S246" s="462">
        <v>204000</v>
      </c>
      <c r="U246" s="462">
        <v>9999</v>
      </c>
      <c r="V246" s="462" t="str">
        <f t="shared" si="21"/>
        <v>BAR55</v>
      </c>
      <c r="W246" s="462" t="s">
        <v>337</v>
      </c>
      <c r="X246" s="462">
        <v>40114</v>
      </c>
      <c r="Y246" s="462">
        <v>12</v>
      </c>
      <c r="AA246" s="457" t="str">
        <f t="shared" si="17"/>
        <v>NTL</v>
      </c>
      <c r="AB246" s="457">
        <f t="shared" si="17"/>
        <v>12</v>
      </c>
      <c r="AC246" s="457" t="str">
        <f t="shared" si="17"/>
        <v>BAR55</v>
      </c>
      <c r="AI246" s="465" t="str">
        <f t="shared" si="19"/>
        <v>1270054</v>
      </c>
      <c r="AJ246" s="462" t="str">
        <f t="shared" si="18"/>
        <v>Library</v>
      </c>
    </row>
    <row r="247" spans="1:37" x14ac:dyDescent="0.25">
      <c r="A247" s="463" t="s">
        <v>663</v>
      </c>
      <c r="B247" s="463">
        <v>12</v>
      </c>
      <c r="C247" s="209" t="s">
        <v>585</v>
      </c>
      <c r="D247" s="460" t="str">
        <f t="shared" si="20"/>
        <v>NTL80073</v>
      </c>
      <c r="E247" s="463">
        <v>80073</v>
      </c>
      <c r="F247" s="463" t="s">
        <v>84</v>
      </c>
      <c r="G247" s="463" t="s">
        <v>79</v>
      </c>
      <c r="H247" s="463">
        <v>80073</v>
      </c>
      <c r="I247" s="463" t="s">
        <v>84</v>
      </c>
      <c r="J247" s="463">
        <v>80073</v>
      </c>
      <c r="K247" s="463" t="s">
        <v>83</v>
      </c>
      <c r="L247" s="463">
        <v>350</v>
      </c>
      <c r="O247" s="462">
        <v>9999</v>
      </c>
      <c r="P247" s="462" t="s">
        <v>306</v>
      </c>
      <c r="Q247" s="462">
        <v>40250</v>
      </c>
      <c r="S247" s="462">
        <v>204000</v>
      </c>
      <c r="U247" s="462">
        <v>9999</v>
      </c>
      <c r="V247" s="462" t="str">
        <f t="shared" si="21"/>
        <v>BAR55</v>
      </c>
      <c r="W247" s="462" t="s">
        <v>365</v>
      </c>
      <c r="X247" s="462">
        <v>40148</v>
      </c>
      <c r="Y247" s="462">
        <v>12</v>
      </c>
      <c r="AA247" s="457" t="str">
        <f t="shared" si="17"/>
        <v>NTL</v>
      </c>
      <c r="AB247" s="457">
        <f t="shared" si="17"/>
        <v>12</v>
      </c>
      <c r="AC247" s="457" t="str">
        <f t="shared" si="17"/>
        <v>BAR55</v>
      </c>
      <c r="AI247" s="465" t="str">
        <f t="shared" si="19"/>
        <v>1280073</v>
      </c>
      <c r="AJ247" s="462" t="str">
        <f t="shared" si="18"/>
        <v>Computer Center Operations</v>
      </c>
    </row>
    <row r="248" spans="1:37" x14ac:dyDescent="0.25">
      <c r="A248" s="463" t="s">
        <v>663</v>
      </c>
      <c r="B248" s="463">
        <v>12</v>
      </c>
      <c r="C248" s="209" t="s">
        <v>585</v>
      </c>
      <c r="D248" s="460" t="str">
        <f t="shared" si="20"/>
        <v>NTL80073</v>
      </c>
      <c r="E248" s="463">
        <v>80073</v>
      </c>
      <c r="F248" s="463" t="s">
        <v>84</v>
      </c>
      <c r="G248" s="463" t="s">
        <v>79</v>
      </c>
      <c r="H248" s="463">
        <v>80073</v>
      </c>
      <c r="I248" s="463" t="s">
        <v>84</v>
      </c>
      <c r="J248" s="463">
        <v>80073</v>
      </c>
      <c r="K248" s="463" t="s">
        <v>83</v>
      </c>
      <c r="L248" s="463">
        <v>350</v>
      </c>
      <c r="O248" s="462">
        <v>9999</v>
      </c>
      <c r="P248" s="462" t="s">
        <v>305</v>
      </c>
      <c r="Q248" s="462">
        <v>40255</v>
      </c>
      <c r="S248" s="462">
        <v>204000</v>
      </c>
      <c r="U248" s="462">
        <v>9999</v>
      </c>
      <c r="V248" s="462" t="str">
        <f t="shared" si="21"/>
        <v>BAR55</v>
      </c>
      <c r="W248" s="462" t="s">
        <v>367</v>
      </c>
      <c r="X248" s="462">
        <v>40103</v>
      </c>
      <c r="Y248" s="462">
        <v>12</v>
      </c>
      <c r="AA248" s="457" t="str">
        <f t="shared" si="17"/>
        <v>NTL</v>
      </c>
      <c r="AB248" s="457">
        <f t="shared" si="17"/>
        <v>12</v>
      </c>
      <c r="AC248" s="457" t="str">
        <f t="shared" si="17"/>
        <v>BAR55</v>
      </c>
      <c r="AI248" s="465" t="str">
        <f t="shared" si="19"/>
        <v>1280073</v>
      </c>
      <c r="AJ248" s="462" t="str">
        <f t="shared" si="18"/>
        <v>Computer Center Operations</v>
      </c>
    </row>
    <row r="249" spans="1:37" x14ac:dyDescent="0.25">
      <c r="A249" s="463" t="s">
        <v>663</v>
      </c>
      <c r="B249" s="463">
        <v>12</v>
      </c>
      <c r="C249" s="463" t="s">
        <v>585</v>
      </c>
      <c r="D249" s="460" t="str">
        <f t="shared" si="20"/>
        <v>NTL80073</v>
      </c>
      <c r="E249" s="463">
        <v>80073</v>
      </c>
      <c r="F249" s="463" t="s">
        <v>84</v>
      </c>
      <c r="G249" s="463" t="s">
        <v>79</v>
      </c>
      <c r="H249" s="463">
        <v>80073</v>
      </c>
      <c r="I249" s="463" t="s">
        <v>84</v>
      </c>
      <c r="J249" s="463">
        <v>80073</v>
      </c>
      <c r="K249" s="463" t="s">
        <v>83</v>
      </c>
      <c r="L249" s="463">
        <v>350</v>
      </c>
      <c r="O249" s="462">
        <v>9999</v>
      </c>
      <c r="P249" s="462" t="s">
        <v>304</v>
      </c>
      <c r="Q249" s="462">
        <v>40256</v>
      </c>
      <c r="S249" s="462">
        <v>204000</v>
      </c>
      <c r="U249" s="462">
        <v>9999</v>
      </c>
      <c r="V249" s="462" t="str">
        <f t="shared" si="21"/>
        <v>BAR55</v>
      </c>
      <c r="W249" s="462" t="s">
        <v>368</v>
      </c>
      <c r="X249" s="462">
        <v>40106</v>
      </c>
      <c r="Y249" s="462">
        <v>12</v>
      </c>
      <c r="AA249" s="457" t="str">
        <f t="shared" si="17"/>
        <v>NTL</v>
      </c>
      <c r="AB249" s="457">
        <f t="shared" si="17"/>
        <v>12</v>
      </c>
      <c r="AC249" s="457" t="str">
        <f t="shared" si="17"/>
        <v>BAR55</v>
      </c>
      <c r="AI249" s="465" t="str">
        <f t="shared" si="19"/>
        <v>1280073</v>
      </c>
      <c r="AJ249" s="462" t="str">
        <f t="shared" si="18"/>
        <v>Computer Center Operations</v>
      </c>
    </row>
    <row r="250" spans="1:37" x14ac:dyDescent="0.25">
      <c r="A250" s="463" t="s">
        <v>663</v>
      </c>
      <c r="B250" s="463">
        <v>12</v>
      </c>
      <c r="C250" s="463" t="s">
        <v>585</v>
      </c>
      <c r="D250" s="460" t="str">
        <f t="shared" si="20"/>
        <v>NTL75012</v>
      </c>
      <c r="E250" s="463">
        <v>75012</v>
      </c>
      <c r="F250" s="463" t="s">
        <v>72</v>
      </c>
      <c r="G250" s="463" t="s">
        <v>61</v>
      </c>
      <c r="H250" s="463">
        <v>75012</v>
      </c>
      <c r="I250" s="463" t="s">
        <v>72</v>
      </c>
      <c r="J250" s="463">
        <v>75012</v>
      </c>
      <c r="K250" s="463" t="s">
        <v>71</v>
      </c>
      <c r="L250" s="463">
        <v>300</v>
      </c>
      <c r="O250" s="462">
        <v>9999</v>
      </c>
      <c r="P250" s="462" t="s">
        <v>314</v>
      </c>
      <c r="Q250" s="462">
        <v>40080</v>
      </c>
      <c r="S250" s="462">
        <v>202000</v>
      </c>
      <c r="U250" s="462">
        <v>9999</v>
      </c>
      <c r="V250" s="462" t="str">
        <f t="shared" si="21"/>
        <v>BAR55</v>
      </c>
      <c r="W250" s="462" t="s">
        <v>334</v>
      </c>
      <c r="X250" s="462">
        <v>40115</v>
      </c>
      <c r="Y250" s="462">
        <v>12</v>
      </c>
      <c r="AA250" s="457" t="str">
        <f t="shared" si="17"/>
        <v>NTL</v>
      </c>
      <c r="AB250" s="457">
        <v>27</v>
      </c>
      <c r="AC250" s="457" t="str">
        <f t="shared" si="17"/>
        <v>BAR55</v>
      </c>
      <c r="AI250" s="465" t="str">
        <f t="shared" si="19"/>
        <v>1275012</v>
      </c>
      <c r="AJ250" s="462" t="str">
        <f t="shared" si="18"/>
        <v>Athletics &amp; Recreation</v>
      </c>
    </row>
    <row r="251" spans="1:37" x14ac:dyDescent="0.25">
      <c r="A251" s="463" t="s">
        <v>663</v>
      </c>
      <c r="B251" s="463">
        <v>12</v>
      </c>
      <c r="C251" s="463" t="s">
        <v>585</v>
      </c>
      <c r="D251" s="460" t="str">
        <f t="shared" si="20"/>
        <v>NTL75012</v>
      </c>
      <c r="E251" s="463">
        <v>75012</v>
      </c>
      <c r="F251" s="463" t="s">
        <v>72</v>
      </c>
      <c r="G251" s="463" t="s">
        <v>61</v>
      </c>
      <c r="H251" s="463">
        <v>75012</v>
      </c>
      <c r="I251" s="463" t="s">
        <v>72</v>
      </c>
      <c r="J251" s="463">
        <v>75012</v>
      </c>
      <c r="K251" s="463" t="s">
        <v>71</v>
      </c>
      <c r="L251" s="463">
        <v>300</v>
      </c>
      <c r="O251" s="462">
        <v>9999</v>
      </c>
      <c r="P251" s="462" t="s">
        <v>312</v>
      </c>
      <c r="Q251" s="462">
        <v>40081</v>
      </c>
      <c r="S251" s="462">
        <v>202000</v>
      </c>
      <c r="U251" s="462">
        <v>9999</v>
      </c>
      <c r="V251" s="462" t="str">
        <f t="shared" si="21"/>
        <v>BAR55</v>
      </c>
      <c r="W251" s="462" t="s">
        <v>374</v>
      </c>
      <c r="X251" s="462">
        <v>40130</v>
      </c>
      <c r="Y251" s="462">
        <v>12</v>
      </c>
      <c r="AA251" s="457" t="str">
        <f t="shared" si="17"/>
        <v>NTL</v>
      </c>
      <c r="AB251" s="457">
        <f t="shared" si="17"/>
        <v>12</v>
      </c>
      <c r="AC251" s="457" t="str">
        <f t="shared" si="17"/>
        <v>BAR55</v>
      </c>
      <c r="AI251" s="465" t="str">
        <f t="shared" si="19"/>
        <v>1275012</v>
      </c>
      <c r="AJ251" s="462" t="str">
        <f t="shared" si="18"/>
        <v>Athletics &amp; Recreation</v>
      </c>
    </row>
    <row r="252" spans="1:37" x14ac:dyDescent="0.25">
      <c r="A252" s="463" t="s">
        <v>663</v>
      </c>
      <c r="B252" s="463">
        <v>12</v>
      </c>
      <c r="C252" s="463" t="s">
        <v>585</v>
      </c>
      <c r="D252" s="460" t="str">
        <f t="shared" si="20"/>
        <v>NTL75012</v>
      </c>
      <c r="E252" s="463">
        <v>75012</v>
      </c>
      <c r="F252" s="463" t="s">
        <v>72</v>
      </c>
      <c r="G252" s="463" t="s">
        <v>61</v>
      </c>
      <c r="H252" s="463">
        <v>75012</v>
      </c>
      <c r="I252" s="463" t="s">
        <v>72</v>
      </c>
      <c r="J252" s="463">
        <v>75012</v>
      </c>
      <c r="K252" s="463" t="s">
        <v>71</v>
      </c>
      <c r="L252" s="463">
        <v>300</v>
      </c>
      <c r="O252" s="462">
        <v>9999</v>
      </c>
      <c r="P252" s="462" t="s">
        <v>313</v>
      </c>
      <c r="Q252" s="462">
        <v>40083</v>
      </c>
      <c r="S252" s="462">
        <v>202000</v>
      </c>
      <c r="U252" s="462">
        <v>9999</v>
      </c>
      <c r="V252" s="462" t="str">
        <f t="shared" si="21"/>
        <v>BAR55</v>
      </c>
      <c r="W252" s="462" t="s">
        <v>341</v>
      </c>
      <c r="X252" s="462">
        <v>40111</v>
      </c>
      <c r="Y252" s="462">
        <v>12</v>
      </c>
      <c r="AA252" s="457" t="str">
        <f t="shared" si="17"/>
        <v>NTL</v>
      </c>
      <c r="AB252" s="457">
        <f t="shared" si="17"/>
        <v>12</v>
      </c>
      <c r="AC252" s="457" t="str">
        <f t="shared" si="17"/>
        <v>BAR55</v>
      </c>
      <c r="AI252" s="465" t="str">
        <f t="shared" si="19"/>
        <v>1275012</v>
      </c>
      <c r="AJ252" s="462" t="str">
        <f t="shared" si="18"/>
        <v>Athletics &amp; Recreation</v>
      </c>
    </row>
    <row r="253" spans="1:37" x14ac:dyDescent="0.25">
      <c r="A253" s="463" t="s">
        <v>663</v>
      </c>
      <c r="B253" s="463">
        <v>12</v>
      </c>
      <c r="C253" s="463" t="s">
        <v>585</v>
      </c>
      <c r="D253" s="460" t="str">
        <f t="shared" si="20"/>
        <v>NTL75056</v>
      </c>
      <c r="E253" s="463">
        <v>75056</v>
      </c>
      <c r="F253" s="463" t="s">
        <v>68</v>
      </c>
      <c r="G253" s="463" t="s">
        <v>61</v>
      </c>
      <c r="H253" s="463">
        <v>75056</v>
      </c>
      <c r="I253" s="463" t="s">
        <v>68</v>
      </c>
      <c r="J253" s="463">
        <v>75056</v>
      </c>
      <c r="K253" s="463" t="s">
        <v>68</v>
      </c>
      <c r="L253" s="463">
        <v>300</v>
      </c>
      <c r="O253" s="462">
        <v>9999</v>
      </c>
      <c r="P253" s="462" t="s">
        <v>316</v>
      </c>
      <c r="Q253" s="462">
        <v>40086</v>
      </c>
      <c r="S253" s="462">
        <v>202000</v>
      </c>
      <c r="U253" s="462">
        <v>9999</v>
      </c>
      <c r="V253" s="462" t="str">
        <f t="shared" si="21"/>
        <v>BAR55</v>
      </c>
      <c r="W253" s="462" t="s">
        <v>350</v>
      </c>
      <c r="X253" s="462">
        <v>40124</v>
      </c>
      <c r="Y253" s="462">
        <v>12</v>
      </c>
      <c r="AA253" s="457" t="str">
        <f t="shared" si="17"/>
        <v>NTL</v>
      </c>
      <c r="AB253" s="457">
        <f t="shared" si="17"/>
        <v>12</v>
      </c>
      <c r="AC253" s="457" t="str">
        <f t="shared" si="17"/>
        <v>BAR55</v>
      </c>
      <c r="AI253" s="465" t="str">
        <f t="shared" si="19"/>
        <v>1275056</v>
      </c>
      <c r="AJ253" s="462" t="str">
        <f t="shared" si="18"/>
        <v>Student Affairs &amp; Serv</v>
      </c>
    </row>
    <row r="254" spans="1:37" x14ac:dyDescent="0.25">
      <c r="A254" s="463" t="s">
        <v>663</v>
      </c>
      <c r="B254" s="463">
        <v>12</v>
      </c>
      <c r="C254" s="463" t="s">
        <v>585</v>
      </c>
      <c r="D254" s="460" t="str">
        <f t="shared" si="20"/>
        <v>NTL75060</v>
      </c>
      <c r="E254" s="463">
        <v>75060</v>
      </c>
      <c r="F254" s="463" t="s">
        <v>67</v>
      </c>
      <c r="G254" s="463" t="s">
        <v>61</v>
      </c>
      <c r="H254" s="463">
        <v>75060</v>
      </c>
      <c r="I254" s="463" t="s">
        <v>67</v>
      </c>
      <c r="J254" s="463">
        <v>75060</v>
      </c>
      <c r="K254" s="463" t="s">
        <v>66</v>
      </c>
      <c r="L254" s="463">
        <v>300</v>
      </c>
      <c r="O254" s="462">
        <v>9999</v>
      </c>
      <c r="P254" s="462" t="s">
        <v>66</v>
      </c>
      <c r="Q254" s="462">
        <v>40085</v>
      </c>
      <c r="S254" s="462">
        <v>202000</v>
      </c>
      <c r="U254" s="462">
        <v>9999</v>
      </c>
      <c r="V254" s="462" t="str">
        <f t="shared" si="21"/>
        <v>BAR55</v>
      </c>
      <c r="W254" s="462" t="s">
        <v>348</v>
      </c>
      <c r="X254" s="462">
        <v>40136</v>
      </c>
      <c r="Y254" s="462">
        <v>12</v>
      </c>
      <c r="AA254" s="457" t="str">
        <f t="shared" si="17"/>
        <v>NTL</v>
      </c>
      <c r="AB254" s="457">
        <f t="shared" si="17"/>
        <v>12</v>
      </c>
      <c r="AC254" s="457" t="str">
        <f t="shared" si="17"/>
        <v>BAR55</v>
      </c>
      <c r="AI254" s="465" t="str">
        <f t="shared" si="19"/>
        <v>1275060</v>
      </c>
      <c r="AJ254" s="462" t="str">
        <f t="shared" si="18"/>
        <v>Student Affairs-Life/Devel</v>
      </c>
    </row>
    <row r="255" spans="1:37" x14ac:dyDescent="0.25">
      <c r="A255" s="463" t="s">
        <v>663</v>
      </c>
      <c r="B255" s="463">
        <v>12</v>
      </c>
      <c r="C255" s="463" t="s">
        <v>585</v>
      </c>
      <c r="D255" s="460" t="str">
        <f t="shared" si="20"/>
        <v>NTL75070</v>
      </c>
      <c r="E255" s="463">
        <v>75070</v>
      </c>
      <c r="F255" s="463" t="s">
        <v>65</v>
      </c>
      <c r="G255" s="463" t="s">
        <v>61</v>
      </c>
      <c r="H255" s="463">
        <v>75070</v>
      </c>
      <c r="I255" s="463" t="s">
        <v>65</v>
      </c>
      <c r="J255" s="463">
        <v>75070</v>
      </c>
      <c r="K255" s="463" t="s">
        <v>64</v>
      </c>
      <c r="L255" s="463">
        <v>300</v>
      </c>
      <c r="O255" s="462">
        <v>9999</v>
      </c>
      <c r="P255" s="462" t="s">
        <v>315</v>
      </c>
      <c r="Q255" s="462">
        <v>40082</v>
      </c>
      <c r="S255" s="462">
        <v>202000</v>
      </c>
      <c r="U255" s="462">
        <v>9999</v>
      </c>
      <c r="V255" s="462" t="str">
        <f t="shared" si="21"/>
        <v>BAR55</v>
      </c>
      <c r="W255" s="462" t="s">
        <v>342</v>
      </c>
      <c r="X255" s="462">
        <v>40110</v>
      </c>
      <c r="Y255" s="462">
        <v>12</v>
      </c>
      <c r="AA255" s="457" t="str">
        <f t="shared" si="17"/>
        <v>NTL</v>
      </c>
      <c r="AB255" s="457">
        <v>12</v>
      </c>
      <c r="AC255" s="457" t="str">
        <f t="shared" si="17"/>
        <v>BAR55</v>
      </c>
      <c r="AI255" s="465" t="str">
        <f t="shared" si="19"/>
        <v>1275070</v>
      </c>
      <c r="AJ255" s="462" t="str">
        <f t="shared" si="18"/>
        <v>Student Placement Office</v>
      </c>
    </row>
    <row r="256" spans="1:37" x14ac:dyDescent="0.25">
      <c r="A256" s="463" t="s">
        <v>663</v>
      </c>
      <c r="B256" s="463">
        <v>12</v>
      </c>
      <c r="C256" s="463" t="s">
        <v>585</v>
      </c>
      <c r="D256" s="460" t="str">
        <f t="shared" si="20"/>
        <v>NTL75126</v>
      </c>
      <c r="E256" s="463">
        <v>75126</v>
      </c>
      <c r="F256" s="463" t="s">
        <v>63</v>
      </c>
      <c r="G256" s="463" t="s">
        <v>61</v>
      </c>
      <c r="H256" s="463">
        <v>75126</v>
      </c>
      <c r="I256" s="463" t="s">
        <v>63</v>
      </c>
      <c r="J256" s="463">
        <v>75126</v>
      </c>
      <c r="K256" s="463" t="s">
        <v>318</v>
      </c>
      <c r="L256" s="463">
        <v>300</v>
      </c>
      <c r="O256" s="462">
        <v>9999</v>
      </c>
      <c r="P256" s="462" t="s">
        <v>317</v>
      </c>
      <c r="Q256" s="462">
        <v>40084</v>
      </c>
      <c r="S256" s="462">
        <v>202000</v>
      </c>
      <c r="U256" s="462">
        <v>9999</v>
      </c>
      <c r="V256" s="462" t="str">
        <f t="shared" si="21"/>
        <v>BAR55</v>
      </c>
      <c r="W256" s="462" t="s">
        <v>351</v>
      </c>
      <c r="X256" s="462">
        <v>40129</v>
      </c>
      <c r="Y256" s="462">
        <v>12</v>
      </c>
      <c r="AA256" s="457" t="str">
        <f t="shared" si="17"/>
        <v>NTL</v>
      </c>
      <c r="AB256" s="457">
        <v>12</v>
      </c>
      <c r="AC256" s="457" t="str">
        <f t="shared" si="17"/>
        <v>BAR55</v>
      </c>
      <c r="AI256" s="465" t="str">
        <f t="shared" si="19"/>
        <v>1275126</v>
      </c>
      <c r="AJ256" s="462" t="str">
        <f t="shared" si="18"/>
        <v>Ofc Students w/ Disabilities</v>
      </c>
    </row>
    <row r="257" spans="1:36" x14ac:dyDescent="0.25">
      <c r="A257" s="463" t="s">
        <v>663</v>
      </c>
      <c r="B257" s="463">
        <v>12</v>
      </c>
      <c r="C257" s="463" t="s">
        <v>585</v>
      </c>
      <c r="D257" s="460" t="str">
        <f t="shared" si="20"/>
        <v>NTL10060</v>
      </c>
      <c r="E257" s="463">
        <v>10060</v>
      </c>
      <c r="F257" s="463" t="s">
        <v>58</v>
      </c>
      <c r="G257" s="463" t="s">
        <v>35</v>
      </c>
      <c r="H257" s="463">
        <v>10060</v>
      </c>
      <c r="I257" s="463" t="s">
        <v>58</v>
      </c>
      <c r="J257" s="463">
        <v>10060</v>
      </c>
      <c r="K257" s="463" t="s">
        <v>57</v>
      </c>
      <c r="L257" s="463">
        <v>100</v>
      </c>
      <c r="O257" s="462">
        <v>9999</v>
      </c>
      <c r="P257" s="462" t="s">
        <v>321</v>
      </c>
      <c r="Q257" s="462">
        <v>40208</v>
      </c>
      <c r="S257" s="462">
        <v>203000</v>
      </c>
      <c r="U257" s="462">
        <v>9999</v>
      </c>
      <c r="V257" s="462" t="str">
        <f t="shared" si="21"/>
        <v>BAR55</v>
      </c>
      <c r="W257" s="462" t="s">
        <v>349</v>
      </c>
      <c r="X257" s="462">
        <v>40140</v>
      </c>
      <c r="Y257" s="462">
        <v>12</v>
      </c>
      <c r="AA257" s="457" t="str">
        <f t="shared" si="17"/>
        <v>NTL</v>
      </c>
      <c r="AB257" s="457">
        <f t="shared" si="17"/>
        <v>12</v>
      </c>
      <c r="AC257" s="457" t="str">
        <f t="shared" si="17"/>
        <v>BAR55</v>
      </c>
      <c r="AI257" s="465" t="str">
        <f t="shared" si="19"/>
        <v>1210060</v>
      </c>
      <c r="AJ257" s="462" t="str">
        <f t="shared" si="18"/>
        <v>Communications</v>
      </c>
    </row>
    <row r="258" spans="1:36" x14ac:dyDescent="0.25">
      <c r="A258" s="463" t="s">
        <v>663</v>
      </c>
      <c r="B258" s="463">
        <v>12</v>
      </c>
      <c r="C258" s="463" t="s">
        <v>585</v>
      </c>
      <c r="D258" s="460" t="str">
        <f t="shared" si="20"/>
        <v>NTL10115</v>
      </c>
      <c r="E258" s="463">
        <v>10115</v>
      </c>
      <c r="F258" s="463" t="s">
        <v>54</v>
      </c>
      <c r="G258" s="463" t="s">
        <v>35</v>
      </c>
      <c r="H258" s="463">
        <v>10115</v>
      </c>
      <c r="I258" s="463" t="s">
        <v>54</v>
      </c>
      <c r="J258" s="463">
        <v>10115</v>
      </c>
      <c r="K258" s="463" t="s">
        <v>54</v>
      </c>
      <c r="L258" s="463">
        <v>100</v>
      </c>
      <c r="O258" s="462">
        <v>9999</v>
      </c>
      <c r="P258" s="462" t="s">
        <v>327</v>
      </c>
      <c r="Q258" s="462">
        <v>40206</v>
      </c>
      <c r="S258" s="462">
        <v>203000</v>
      </c>
      <c r="U258" s="462">
        <v>9999</v>
      </c>
      <c r="V258" s="462" t="str">
        <f t="shared" si="21"/>
        <v>BAR55</v>
      </c>
      <c r="W258" s="462" t="s">
        <v>352</v>
      </c>
      <c r="X258" s="462">
        <v>40146</v>
      </c>
      <c r="Y258" s="462">
        <v>12</v>
      </c>
      <c r="AA258" s="457" t="str">
        <f t="shared" si="17"/>
        <v>NTL</v>
      </c>
      <c r="AB258" s="457">
        <f t="shared" si="17"/>
        <v>12</v>
      </c>
      <c r="AC258" s="457" t="str">
        <f t="shared" si="17"/>
        <v>BAR55</v>
      </c>
      <c r="AI258" s="465" t="str">
        <f t="shared" si="19"/>
        <v>1210115</v>
      </c>
      <c r="AJ258" s="462" t="str">
        <f t="shared" si="18"/>
        <v>Fine &amp; Performing Arts</v>
      </c>
    </row>
    <row r="259" spans="1:36" x14ac:dyDescent="0.25">
      <c r="A259" s="463" t="s">
        <v>663</v>
      </c>
      <c r="B259" s="463">
        <v>12</v>
      </c>
      <c r="C259" s="209" t="s">
        <v>585</v>
      </c>
      <c r="D259" s="460" t="str">
        <f t="shared" si="20"/>
        <v>NTL10195</v>
      </c>
      <c r="E259" s="463">
        <v>10195</v>
      </c>
      <c r="F259" s="463" t="s">
        <v>49</v>
      </c>
      <c r="G259" s="463" t="s">
        <v>35</v>
      </c>
      <c r="H259" s="463">
        <v>10195</v>
      </c>
      <c r="I259" s="463" t="s">
        <v>49</v>
      </c>
      <c r="J259" s="463">
        <v>10195</v>
      </c>
      <c r="K259" s="463" t="s">
        <v>49</v>
      </c>
      <c r="L259" s="463">
        <v>100</v>
      </c>
      <c r="O259" s="462">
        <v>9999</v>
      </c>
      <c r="P259" s="462" t="s">
        <v>328</v>
      </c>
      <c r="Q259" s="462">
        <v>40207</v>
      </c>
      <c r="S259" s="462">
        <v>203000</v>
      </c>
      <c r="U259" s="462">
        <v>9999</v>
      </c>
      <c r="V259" s="462" t="str">
        <f t="shared" si="21"/>
        <v>BAR55</v>
      </c>
      <c r="W259" s="462" t="s">
        <v>340</v>
      </c>
      <c r="X259" s="462">
        <v>40147</v>
      </c>
      <c r="Y259" s="462">
        <v>12</v>
      </c>
      <c r="AA259" s="457" t="str">
        <f t="shared" si="17"/>
        <v>NTL</v>
      </c>
      <c r="AB259" s="457">
        <f t="shared" si="17"/>
        <v>12</v>
      </c>
      <c r="AC259" s="457" t="str">
        <f t="shared" si="17"/>
        <v>BAR55</v>
      </c>
      <c r="AI259" s="465" t="str">
        <f t="shared" si="19"/>
        <v>1210195</v>
      </c>
      <c r="AJ259" s="462" t="str">
        <f t="shared" si="18"/>
        <v>Mathematics</v>
      </c>
    </row>
    <row r="260" spans="1:36" x14ac:dyDescent="0.25">
      <c r="A260" s="463" t="s">
        <v>663</v>
      </c>
      <c r="B260" s="463">
        <v>12</v>
      </c>
      <c r="C260" s="209" t="s">
        <v>585</v>
      </c>
      <c r="D260" s="460" t="str">
        <f t="shared" si="20"/>
        <v>NTL10195</v>
      </c>
      <c r="E260" s="463">
        <v>10195</v>
      </c>
      <c r="F260" s="463" t="s">
        <v>49</v>
      </c>
      <c r="G260" s="463" t="s">
        <v>35</v>
      </c>
      <c r="H260" s="463">
        <v>10195</v>
      </c>
      <c r="I260" s="463" t="s">
        <v>49</v>
      </c>
      <c r="J260" s="463">
        <v>10195</v>
      </c>
      <c r="K260" s="463" t="s">
        <v>49</v>
      </c>
      <c r="L260" s="463">
        <v>100</v>
      </c>
      <c r="O260" s="462">
        <v>9999</v>
      </c>
      <c r="P260" s="462" t="s">
        <v>329</v>
      </c>
      <c r="Q260" s="462">
        <v>40209</v>
      </c>
      <c r="S260" s="462">
        <v>203000</v>
      </c>
      <c r="U260" s="462">
        <v>9999</v>
      </c>
      <c r="V260" s="462" t="str">
        <f t="shared" si="21"/>
        <v>BAR55</v>
      </c>
      <c r="W260" s="462" t="s">
        <v>353</v>
      </c>
      <c r="X260" s="462">
        <v>40149</v>
      </c>
      <c r="Y260" s="462">
        <v>12</v>
      </c>
      <c r="AA260" s="457" t="str">
        <f t="shared" si="17"/>
        <v>NTL</v>
      </c>
      <c r="AB260" s="457">
        <f t="shared" si="17"/>
        <v>12</v>
      </c>
      <c r="AC260" s="457" t="str">
        <f t="shared" si="17"/>
        <v>BAR55</v>
      </c>
      <c r="AI260" s="465" t="str">
        <f t="shared" si="19"/>
        <v>1210195</v>
      </c>
      <c r="AJ260" s="462" t="str">
        <f t="shared" si="18"/>
        <v>Mathematics</v>
      </c>
    </row>
    <row r="261" spans="1:36" x14ac:dyDescent="0.25">
      <c r="A261" s="463" t="s">
        <v>663</v>
      </c>
      <c r="B261" s="463">
        <v>12</v>
      </c>
      <c r="C261" s="463" t="s">
        <v>585</v>
      </c>
      <c r="D261" s="460" t="str">
        <f t="shared" si="20"/>
        <v>NTL60023</v>
      </c>
      <c r="E261" s="463">
        <v>60023</v>
      </c>
      <c r="F261" s="463" t="s">
        <v>331</v>
      </c>
      <c r="G261" s="463" t="s">
        <v>35</v>
      </c>
      <c r="H261" s="463">
        <v>60023</v>
      </c>
      <c r="I261" s="463" t="s">
        <v>331</v>
      </c>
      <c r="J261" s="463">
        <v>60023</v>
      </c>
      <c r="K261" s="463" t="s">
        <v>547</v>
      </c>
      <c r="L261" s="463">
        <v>200</v>
      </c>
      <c r="O261" s="462">
        <v>9999</v>
      </c>
      <c r="P261" s="462" t="s">
        <v>319</v>
      </c>
      <c r="Q261" s="462">
        <v>40203</v>
      </c>
      <c r="S261" s="462">
        <v>203000</v>
      </c>
      <c r="U261" s="462">
        <v>9999</v>
      </c>
      <c r="V261" s="462" t="str">
        <f t="shared" si="21"/>
        <v>BAR55</v>
      </c>
      <c r="W261" s="462" t="s">
        <v>339</v>
      </c>
      <c r="X261" s="462">
        <v>40150</v>
      </c>
      <c r="Y261" s="462">
        <v>12</v>
      </c>
      <c r="AA261" s="457" t="str">
        <f t="shared" si="17"/>
        <v>NTL</v>
      </c>
      <c r="AB261" s="457">
        <f t="shared" si="17"/>
        <v>12</v>
      </c>
      <c r="AC261" s="457" t="str">
        <f t="shared" si="17"/>
        <v>BAR55</v>
      </c>
      <c r="AI261" s="465" t="str">
        <f t="shared" si="19"/>
        <v>1260023</v>
      </c>
      <c r="AJ261" s="462" t="str">
        <f t="shared" si="18"/>
        <v>Center, Performing Arts</v>
      </c>
    </row>
    <row r="262" spans="1:36" x14ac:dyDescent="0.25">
      <c r="A262" s="463" t="s">
        <v>663</v>
      </c>
      <c r="B262" s="463">
        <v>12</v>
      </c>
      <c r="C262" s="209" t="s">
        <v>585</v>
      </c>
      <c r="D262" s="460" t="str">
        <f t="shared" si="20"/>
        <v>NTL60023</v>
      </c>
      <c r="E262" s="463">
        <v>60023</v>
      </c>
      <c r="F262" s="463" t="s">
        <v>331</v>
      </c>
      <c r="G262" s="463" t="s">
        <v>35</v>
      </c>
      <c r="H262" s="463">
        <v>60023</v>
      </c>
      <c r="I262" s="463" t="s">
        <v>331</v>
      </c>
      <c r="J262" s="463">
        <v>60023</v>
      </c>
      <c r="K262" s="463" t="s">
        <v>547</v>
      </c>
      <c r="L262" s="463">
        <v>200</v>
      </c>
      <c r="O262" s="462">
        <v>9999</v>
      </c>
      <c r="P262" s="462" t="s">
        <v>320</v>
      </c>
      <c r="Q262" s="462">
        <v>40204</v>
      </c>
      <c r="S262" s="462">
        <v>203000</v>
      </c>
      <c r="U262" s="462">
        <v>9999</v>
      </c>
      <c r="V262" s="462" t="str">
        <f t="shared" si="21"/>
        <v>BAR55</v>
      </c>
      <c r="W262" s="462" t="s">
        <v>345</v>
      </c>
      <c r="X262" s="462">
        <v>40340</v>
      </c>
      <c r="Y262" s="462">
        <v>12</v>
      </c>
      <c r="AA262" s="457" t="str">
        <f t="shared" si="17"/>
        <v>NTL</v>
      </c>
      <c r="AB262" s="457">
        <f t="shared" si="17"/>
        <v>12</v>
      </c>
      <c r="AC262" s="457" t="str">
        <f t="shared" si="17"/>
        <v>BAR55</v>
      </c>
      <c r="AI262" s="465" t="str">
        <f t="shared" si="19"/>
        <v>1260023</v>
      </c>
      <c r="AJ262" s="462" t="str">
        <f t="shared" si="18"/>
        <v>Center, Performing Arts</v>
      </c>
    </row>
    <row r="263" spans="1:36" x14ac:dyDescent="0.25">
      <c r="A263" s="463" t="s">
        <v>663</v>
      </c>
      <c r="B263" s="463">
        <v>12</v>
      </c>
      <c r="C263" s="209" t="s">
        <v>585</v>
      </c>
      <c r="D263" s="460" t="str">
        <f t="shared" si="20"/>
        <v>NTL65009</v>
      </c>
      <c r="E263" s="463">
        <v>65009</v>
      </c>
      <c r="F263" s="463" t="s">
        <v>40</v>
      </c>
      <c r="G263" s="463" t="s">
        <v>35</v>
      </c>
      <c r="H263" s="463">
        <v>65009</v>
      </c>
      <c r="I263" s="463" t="s">
        <v>40</v>
      </c>
      <c r="J263" s="463">
        <v>65009</v>
      </c>
      <c r="K263" s="463" t="s">
        <v>39</v>
      </c>
      <c r="L263" s="463">
        <v>355</v>
      </c>
      <c r="O263" s="462">
        <v>9999</v>
      </c>
      <c r="P263" s="462" t="s">
        <v>39</v>
      </c>
      <c r="Q263" s="462">
        <v>40210</v>
      </c>
      <c r="S263" s="462">
        <v>203000</v>
      </c>
      <c r="U263" s="462">
        <v>9999</v>
      </c>
      <c r="V263" s="462" t="str">
        <f t="shared" si="21"/>
        <v>BAR55</v>
      </c>
      <c r="W263" s="462" t="s">
        <v>346</v>
      </c>
      <c r="X263" s="462">
        <v>40341</v>
      </c>
      <c r="Y263" s="462">
        <v>12</v>
      </c>
      <c r="AA263" s="457" t="str">
        <f t="shared" ref="AA263:AC327" si="22">A263</f>
        <v>NTL</v>
      </c>
      <c r="AB263" s="457">
        <f t="shared" si="22"/>
        <v>12</v>
      </c>
      <c r="AC263" s="457" t="str">
        <f t="shared" si="22"/>
        <v>BAR55</v>
      </c>
      <c r="AI263" s="465" t="str">
        <f t="shared" si="19"/>
        <v>1265009</v>
      </c>
      <c r="AJ263" s="462" t="str">
        <f t="shared" ref="AJ263:AJ327" si="23">I263</f>
        <v>Art Gallery</v>
      </c>
    </row>
    <row r="264" spans="1:36" x14ac:dyDescent="0.25">
      <c r="A264" s="463" t="s">
        <v>663</v>
      </c>
      <c r="B264" s="463">
        <v>12</v>
      </c>
      <c r="C264" s="209" t="s">
        <v>585</v>
      </c>
      <c r="D264" s="460" t="str">
        <f t="shared" si="20"/>
        <v>NTL75073</v>
      </c>
      <c r="E264" s="463">
        <v>75073</v>
      </c>
      <c r="F264" s="463" t="s">
        <v>390</v>
      </c>
      <c r="G264" s="463" t="s">
        <v>35</v>
      </c>
      <c r="H264" s="463">
        <v>75073</v>
      </c>
      <c r="I264" s="463" t="s">
        <v>390</v>
      </c>
      <c r="J264" s="463">
        <v>75073</v>
      </c>
      <c r="K264" s="463" t="s">
        <v>604</v>
      </c>
      <c r="L264" s="463">
        <v>300</v>
      </c>
      <c r="O264" s="462">
        <v>9999</v>
      </c>
      <c r="P264" s="462" t="s">
        <v>330</v>
      </c>
      <c r="Q264" s="462">
        <v>40211</v>
      </c>
      <c r="S264" s="462">
        <v>203000</v>
      </c>
      <c r="U264" s="462">
        <v>9999</v>
      </c>
      <c r="V264" s="462" t="str">
        <f t="shared" si="21"/>
        <v>BAR55</v>
      </c>
      <c r="W264" s="462" t="s">
        <v>344</v>
      </c>
      <c r="X264" s="462">
        <v>40343</v>
      </c>
      <c r="Y264" s="462">
        <v>12</v>
      </c>
      <c r="AA264" s="457" t="str">
        <f t="shared" si="22"/>
        <v>NTL</v>
      </c>
      <c r="AB264" s="457">
        <f t="shared" si="22"/>
        <v>12</v>
      </c>
      <c r="AC264" s="457" t="str">
        <f t="shared" si="22"/>
        <v>BAR55</v>
      </c>
      <c r="AI264" s="465" t="str">
        <f t="shared" si="19"/>
        <v>1275073</v>
      </c>
      <c r="AJ264" s="462" t="str">
        <f t="shared" si="23"/>
        <v>Student Services</v>
      </c>
    </row>
    <row r="265" spans="1:36" x14ac:dyDescent="0.25">
      <c r="A265" s="463" t="s">
        <v>663</v>
      </c>
      <c r="B265" s="463">
        <v>12</v>
      </c>
      <c r="C265" s="209" t="s">
        <v>585</v>
      </c>
      <c r="D265" s="460" t="str">
        <f t="shared" si="20"/>
        <v>NTL80109</v>
      </c>
      <c r="E265" s="463">
        <v>80109</v>
      </c>
      <c r="F265" s="463" t="s">
        <v>37</v>
      </c>
      <c r="G265" s="463" t="s">
        <v>35</v>
      </c>
      <c r="H265" s="463">
        <v>80109</v>
      </c>
      <c r="I265" s="463" t="s">
        <v>37</v>
      </c>
      <c r="J265" s="463">
        <v>80109</v>
      </c>
      <c r="K265" s="463" t="s">
        <v>36</v>
      </c>
      <c r="L265" s="463">
        <v>100</v>
      </c>
      <c r="O265" s="462">
        <v>9999</v>
      </c>
      <c r="P265" s="462" t="s">
        <v>323</v>
      </c>
      <c r="Q265" s="462">
        <v>40200</v>
      </c>
      <c r="S265" s="462">
        <v>203000</v>
      </c>
      <c r="U265" s="462">
        <v>9999</v>
      </c>
      <c r="V265" s="462" t="str">
        <f t="shared" si="21"/>
        <v>BAR55</v>
      </c>
      <c r="W265" s="462" t="s">
        <v>369</v>
      </c>
      <c r="X265" s="462">
        <v>40128</v>
      </c>
      <c r="Y265" s="462">
        <v>12</v>
      </c>
      <c r="AA265" s="457" t="str">
        <f t="shared" si="22"/>
        <v>NTL</v>
      </c>
      <c r="AB265" s="457">
        <v>28</v>
      </c>
      <c r="AC265" s="457" t="str">
        <f t="shared" si="22"/>
        <v>BAR55</v>
      </c>
      <c r="AI265" s="465" t="str">
        <f t="shared" si="19"/>
        <v>1280109</v>
      </c>
      <c r="AJ265" s="462" t="str">
        <f t="shared" si="23"/>
        <v>Dean Of Liberal Arts</v>
      </c>
    </row>
    <row r="266" spans="1:36" x14ac:dyDescent="0.25">
      <c r="A266" s="463" t="s">
        <v>663</v>
      </c>
      <c r="B266" s="463">
        <v>12</v>
      </c>
      <c r="C266" s="209" t="s">
        <v>585</v>
      </c>
      <c r="D266" s="460" t="str">
        <f t="shared" si="20"/>
        <v>NTL80109</v>
      </c>
      <c r="E266" s="463">
        <v>80109</v>
      </c>
      <c r="F266" s="463" t="s">
        <v>37</v>
      </c>
      <c r="G266" s="463" t="s">
        <v>35</v>
      </c>
      <c r="H266" s="463">
        <v>80109</v>
      </c>
      <c r="I266" s="463" t="s">
        <v>37</v>
      </c>
      <c r="J266" s="463">
        <v>80109</v>
      </c>
      <c r="K266" s="463" t="s">
        <v>36</v>
      </c>
      <c r="L266" s="463">
        <v>100</v>
      </c>
      <c r="O266" s="462">
        <v>9999</v>
      </c>
      <c r="P266" s="462" t="s">
        <v>325</v>
      </c>
      <c r="Q266" s="462">
        <v>40212</v>
      </c>
      <c r="S266" s="462">
        <v>203000</v>
      </c>
      <c r="U266" s="462">
        <v>9999</v>
      </c>
      <c r="V266" s="462" t="str">
        <f t="shared" si="21"/>
        <v>BAR55</v>
      </c>
      <c r="W266" s="462" t="s">
        <v>370</v>
      </c>
      <c r="X266" s="462">
        <v>40144</v>
      </c>
      <c r="Y266" s="462">
        <v>12</v>
      </c>
      <c r="AA266" s="457" t="str">
        <f t="shared" si="22"/>
        <v>NTL</v>
      </c>
      <c r="AB266" s="457">
        <f t="shared" si="22"/>
        <v>12</v>
      </c>
      <c r="AC266" s="457" t="str">
        <f t="shared" si="22"/>
        <v>BAR55</v>
      </c>
      <c r="AI266" s="465" t="str">
        <f t="shared" ref="AI266:AI330" si="24">B266&amp;E266</f>
        <v>1280109</v>
      </c>
      <c r="AJ266" s="462" t="str">
        <f t="shared" si="23"/>
        <v>Dean Of Liberal Arts</v>
      </c>
    </row>
    <row r="267" spans="1:36" x14ac:dyDescent="0.25">
      <c r="A267" s="463" t="s">
        <v>663</v>
      </c>
      <c r="B267" s="463">
        <v>12</v>
      </c>
      <c r="C267" s="209" t="s">
        <v>585</v>
      </c>
      <c r="D267" s="460" t="str">
        <f t="shared" si="20"/>
        <v>NTL80109</v>
      </c>
      <c r="E267" s="463">
        <v>80109</v>
      </c>
      <c r="F267" s="463" t="s">
        <v>37</v>
      </c>
      <c r="G267" s="463" t="s">
        <v>35</v>
      </c>
      <c r="H267" s="463">
        <v>80109</v>
      </c>
      <c r="I267" s="463" t="s">
        <v>37</v>
      </c>
      <c r="J267" s="463">
        <v>80109</v>
      </c>
      <c r="K267" s="463" t="s">
        <v>36</v>
      </c>
      <c r="L267" s="463">
        <v>100</v>
      </c>
      <c r="O267" s="462">
        <v>9999</v>
      </c>
      <c r="P267" s="462" t="s">
        <v>324</v>
      </c>
      <c r="Q267" s="462">
        <v>40201</v>
      </c>
      <c r="S267" s="462">
        <v>203000</v>
      </c>
      <c r="U267" s="462">
        <v>9999</v>
      </c>
      <c r="V267" s="462" t="str">
        <f t="shared" si="21"/>
        <v>BAR55</v>
      </c>
      <c r="W267" s="462" t="s">
        <v>562</v>
      </c>
      <c r="X267" s="462">
        <v>40134</v>
      </c>
      <c r="Y267" s="462">
        <v>12</v>
      </c>
      <c r="AA267" s="457" t="str">
        <f t="shared" si="22"/>
        <v>NTL</v>
      </c>
      <c r="AB267" s="457">
        <f t="shared" si="22"/>
        <v>12</v>
      </c>
      <c r="AC267" s="457" t="str">
        <f t="shared" si="22"/>
        <v>BAR55</v>
      </c>
      <c r="AI267" s="465" t="str">
        <f t="shared" si="24"/>
        <v>1280109</v>
      </c>
      <c r="AJ267" s="462" t="str">
        <f t="shared" si="23"/>
        <v>Dean Of Liberal Arts</v>
      </c>
    </row>
    <row r="268" spans="1:36" x14ac:dyDescent="0.25">
      <c r="A268" s="463" t="s">
        <v>663</v>
      </c>
      <c r="B268" s="463">
        <v>12</v>
      </c>
      <c r="C268" s="209" t="s">
        <v>585</v>
      </c>
      <c r="D268" s="460" t="str">
        <f t="shared" si="20"/>
        <v>NTL80109</v>
      </c>
      <c r="E268" s="463">
        <v>80109</v>
      </c>
      <c r="F268" s="463" t="s">
        <v>37</v>
      </c>
      <c r="G268" s="463" t="s">
        <v>35</v>
      </c>
      <c r="H268" s="463">
        <v>80109</v>
      </c>
      <c r="I268" s="463" t="s">
        <v>37</v>
      </c>
      <c r="J268" s="463">
        <v>80109</v>
      </c>
      <c r="K268" s="463" t="s">
        <v>36</v>
      </c>
      <c r="L268" s="463">
        <v>100</v>
      </c>
      <c r="O268" s="462">
        <v>9999</v>
      </c>
      <c r="P268" s="462" t="s">
        <v>326</v>
      </c>
      <c r="Q268" s="462">
        <v>40202</v>
      </c>
      <c r="S268" s="462">
        <v>203000</v>
      </c>
      <c r="U268" s="462">
        <v>9999</v>
      </c>
      <c r="V268" s="462" t="str">
        <f t="shared" si="21"/>
        <v>BAR55</v>
      </c>
      <c r="W268" s="462" t="s">
        <v>375</v>
      </c>
      <c r="X268" s="462">
        <v>40118</v>
      </c>
      <c r="Y268" s="462">
        <v>12</v>
      </c>
      <c r="AA268" s="457" t="str">
        <f t="shared" si="22"/>
        <v>NTL</v>
      </c>
      <c r="AB268" s="457">
        <f t="shared" si="22"/>
        <v>12</v>
      </c>
      <c r="AC268" s="457" t="str">
        <f t="shared" si="22"/>
        <v>BAR55</v>
      </c>
      <c r="AI268" s="465" t="str">
        <f t="shared" si="24"/>
        <v>1280109</v>
      </c>
      <c r="AJ268" s="462" t="str">
        <f t="shared" si="23"/>
        <v>Dean Of Liberal Arts</v>
      </c>
    </row>
    <row r="269" spans="1:36" x14ac:dyDescent="0.25">
      <c r="A269" s="463" t="s">
        <v>663</v>
      </c>
      <c r="B269" s="463">
        <v>12</v>
      </c>
      <c r="C269" s="463" t="s">
        <v>585</v>
      </c>
      <c r="D269" s="460" t="str">
        <f t="shared" si="20"/>
        <v>NTL80109</v>
      </c>
      <c r="E269" s="463">
        <v>80109</v>
      </c>
      <c r="F269" s="463" t="s">
        <v>37</v>
      </c>
      <c r="G269" s="463" t="s">
        <v>35</v>
      </c>
      <c r="H269" s="463">
        <v>80109</v>
      </c>
      <c r="I269" s="463" t="s">
        <v>37</v>
      </c>
      <c r="J269" s="463">
        <v>80109</v>
      </c>
      <c r="K269" s="463" t="s">
        <v>36</v>
      </c>
      <c r="L269" s="463">
        <v>100</v>
      </c>
      <c r="O269" s="462">
        <v>9999</v>
      </c>
      <c r="P269" s="462" t="s">
        <v>322</v>
      </c>
      <c r="Q269" s="462">
        <v>40213</v>
      </c>
      <c r="S269" s="462">
        <v>203000</v>
      </c>
      <c r="U269" s="462">
        <v>9999</v>
      </c>
      <c r="V269" s="462" t="str">
        <f t="shared" si="21"/>
        <v>BAR55</v>
      </c>
      <c r="W269" s="462" t="s">
        <v>376</v>
      </c>
      <c r="X269" s="462">
        <v>40117</v>
      </c>
      <c r="Y269" s="462">
        <v>12</v>
      </c>
      <c r="AA269" s="457" t="str">
        <f t="shared" si="22"/>
        <v>NTL</v>
      </c>
      <c r="AB269" s="457">
        <f t="shared" si="22"/>
        <v>12</v>
      </c>
      <c r="AC269" s="457" t="str">
        <f t="shared" si="22"/>
        <v>BAR55</v>
      </c>
      <c r="AI269" s="465" t="str">
        <f t="shared" si="24"/>
        <v>1280109</v>
      </c>
      <c r="AJ269" s="462" t="str">
        <f t="shared" si="23"/>
        <v>Dean Of Liberal Arts</v>
      </c>
    </row>
    <row r="270" spans="1:36" x14ac:dyDescent="0.25">
      <c r="A270" s="463" t="s">
        <v>663</v>
      </c>
      <c r="B270" s="463">
        <v>12</v>
      </c>
      <c r="C270" s="209" t="s">
        <v>585</v>
      </c>
      <c r="D270" s="460" t="str">
        <f t="shared" ref="D270:D334" si="25">+A270&amp;""&amp;E270</f>
        <v>NTL10005</v>
      </c>
      <c r="E270" s="463">
        <v>10005</v>
      </c>
      <c r="F270" s="463" t="s">
        <v>34</v>
      </c>
      <c r="G270" s="463" t="s">
        <v>0</v>
      </c>
      <c r="H270" s="463">
        <v>10005</v>
      </c>
      <c r="I270" s="463" t="s">
        <v>34</v>
      </c>
      <c r="J270" s="463">
        <v>10005</v>
      </c>
      <c r="K270" s="463" t="s">
        <v>33</v>
      </c>
      <c r="L270" s="463">
        <v>100</v>
      </c>
      <c r="O270" s="462">
        <v>9999</v>
      </c>
      <c r="P270" s="462" t="s">
        <v>373</v>
      </c>
      <c r="Q270" s="462">
        <v>40105</v>
      </c>
      <c r="S270" s="462">
        <v>202500</v>
      </c>
      <c r="U270" s="462">
        <v>9999</v>
      </c>
      <c r="V270" s="462" t="str">
        <f t="shared" si="21"/>
        <v>BAR55</v>
      </c>
      <c r="W270" s="462" t="s">
        <v>357</v>
      </c>
      <c r="X270" s="462">
        <v>40300</v>
      </c>
      <c r="Y270" s="462">
        <v>12</v>
      </c>
      <c r="AA270" s="457" t="str">
        <f t="shared" si="22"/>
        <v>NTL</v>
      </c>
      <c r="AB270" s="457">
        <v>12</v>
      </c>
      <c r="AC270" s="457" t="str">
        <f t="shared" si="22"/>
        <v>BAR55</v>
      </c>
      <c r="AI270" s="465" t="str">
        <f t="shared" si="24"/>
        <v>1210005</v>
      </c>
      <c r="AJ270" s="462" t="str">
        <f t="shared" si="23"/>
        <v>Accounting</v>
      </c>
    </row>
    <row r="271" spans="1:36" x14ac:dyDescent="0.25">
      <c r="A271" s="463" t="s">
        <v>663</v>
      </c>
      <c r="B271" s="463">
        <v>12</v>
      </c>
      <c r="C271" s="463" t="s">
        <v>585</v>
      </c>
      <c r="D271" s="460" t="str">
        <f t="shared" si="25"/>
        <v>NTL10088</v>
      </c>
      <c r="E271" s="463">
        <v>10088</v>
      </c>
      <c r="F271" s="463" t="s">
        <v>32</v>
      </c>
      <c r="G271" s="463" t="s">
        <v>0</v>
      </c>
      <c r="H271" s="463">
        <v>10088</v>
      </c>
      <c r="I271" s="463" t="s">
        <v>32</v>
      </c>
      <c r="J271" s="463">
        <v>10088</v>
      </c>
      <c r="K271" s="463" t="s">
        <v>31</v>
      </c>
      <c r="L271" s="463">
        <v>100</v>
      </c>
      <c r="O271" s="462">
        <v>9999</v>
      </c>
      <c r="P271" s="462" t="s">
        <v>336</v>
      </c>
      <c r="Q271" s="462">
        <v>40100</v>
      </c>
      <c r="S271" s="462">
        <v>202500</v>
      </c>
      <c r="U271" s="462">
        <v>9999</v>
      </c>
      <c r="V271" s="462" t="str">
        <f t="shared" si="21"/>
        <v>BAR55</v>
      </c>
      <c r="W271" s="462" t="s">
        <v>358</v>
      </c>
      <c r="X271" s="462">
        <v>40301</v>
      </c>
      <c r="Y271" s="462">
        <v>12</v>
      </c>
      <c r="AA271" s="457" t="str">
        <f t="shared" si="22"/>
        <v>NTL</v>
      </c>
      <c r="AB271" s="457">
        <v>12</v>
      </c>
      <c r="AC271" s="457" t="str">
        <f t="shared" si="22"/>
        <v>BAR55</v>
      </c>
      <c r="AI271" s="465" t="str">
        <f t="shared" si="24"/>
        <v>1210088</v>
      </c>
      <c r="AJ271" s="462" t="str">
        <f t="shared" si="23"/>
        <v>Economics</v>
      </c>
    </row>
    <row r="272" spans="1:36" x14ac:dyDescent="0.25">
      <c r="A272" s="463" t="s">
        <v>663</v>
      </c>
      <c r="B272" s="463">
        <v>12</v>
      </c>
      <c r="C272" s="463" t="s">
        <v>585</v>
      </c>
      <c r="D272" s="460" t="str">
        <f t="shared" si="25"/>
        <v>NTL10088</v>
      </c>
      <c r="E272" s="463">
        <v>10088</v>
      </c>
      <c r="F272" s="463" t="s">
        <v>32</v>
      </c>
      <c r="G272" s="463" t="s">
        <v>0</v>
      </c>
      <c r="H272" s="463">
        <v>10088</v>
      </c>
      <c r="I272" s="463" t="s">
        <v>32</v>
      </c>
      <c r="J272" s="463">
        <v>10088</v>
      </c>
      <c r="K272" s="463" t="s">
        <v>31</v>
      </c>
      <c r="L272" s="463">
        <v>100</v>
      </c>
      <c r="O272" s="462">
        <v>9999</v>
      </c>
      <c r="P272" s="462" t="s">
        <v>337</v>
      </c>
      <c r="Q272" s="462">
        <v>40114</v>
      </c>
      <c r="S272" s="462">
        <v>202500</v>
      </c>
      <c r="U272" s="462">
        <v>9999</v>
      </c>
      <c r="V272" s="462" t="str">
        <f t="shared" si="21"/>
        <v>BAR55</v>
      </c>
      <c r="W272" s="462" t="s">
        <v>356</v>
      </c>
      <c r="X272" s="462">
        <v>40305</v>
      </c>
      <c r="Y272" s="462">
        <v>12</v>
      </c>
      <c r="AA272" s="457" t="str">
        <f t="shared" si="22"/>
        <v>NTL</v>
      </c>
      <c r="AB272" s="457">
        <f t="shared" si="22"/>
        <v>12</v>
      </c>
      <c r="AC272" s="457" t="str">
        <f t="shared" si="22"/>
        <v>BAR55</v>
      </c>
      <c r="AI272" s="465" t="str">
        <f t="shared" si="24"/>
        <v>1210088</v>
      </c>
      <c r="AJ272" s="462" t="str">
        <f t="shared" si="23"/>
        <v>Economics</v>
      </c>
    </row>
    <row r="273" spans="1:36" x14ac:dyDescent="0.25">
      <c r="A273" s="463" t="s">
        <v>663</v>
      </c>
      <c r="B273" s="463">
        <v>12</v>
      </c>
      <c r="C273" s="463" t="s">
        <v>585</v>
      </c>
      <c r="D273" s="460" t="str">
        <f t="shared" si="25"/>
        <v>NTL10181</v>
      </c>
      <c r="E273" s="463">
        <v>10181</v>
      </c>
      <c r="F273" s="463" t="s">
        <v>30</v>
      </c>
      <c r="G273" s="463" t="s">
        <v>0</v>
      </c>
      <c r="H273" s="463">
        <v>10181</v>
      </c>
      <c r="I273" s="463" t="s">
        <v>30</v>
      </c>
      <c r="J273" s="463">
        <v>10181</v>
      </c>
      <c r="K273" s="463" t="s">
        <v>30</v>
      </c>
      <c r="L273" s="463">
        <v>100</v>
      </c>
      <c r="O273" s="462">
        <v>9999</v>
      </c>
      <c r="P273" s="462" t="s">
        <v>365</v>
      </c>
      <c r="Q273" s="462">
        <v>40148</v>
      </c>
      <c r="S273" s="462">
        <v>202500</v>
      </c>
      <c r="U273" s="462">
        <v>9999</v>
      </c>
      <c r="V273" s="462" t="str">
        <f t="shared" si="21"/>
        <v>BAR55</v>
      </c>
      <c r="W273" s="462" t="s">
        <v>359</v>
      </c>
      <c r="X273" s="462">
        <v>40308</v>
      </c>
      <c r="Y273" s="462">
        <v>12</v>
      </c>
      <c r="AA273" s="457" t="str">
        <f t="shared" si="22"/>
        <v>NTL</v>
      </c>
      <c r="AB273" s="457">
        <f t="shared" si="22"/>
        <v>12</v>
      </c>
      <c r="AC273" s="457" t="str">
        <f t="shared" si="22"/>
        <v>BAR55</v>
      </c>
      <c r="AI273" s="465" t="str">
        <f t="shared" si="24"/>
        <v>1210181</v>
      </c>
      <c r="AJ273" s="462" t="str">
        <f t="shared" si="23"/>
        <v>Law</v>
      </c>
    </row>
    <row r="274" spans="1:36" x14ac:dyDescent="0.25">
      <c r="A274" s="462" t="s">
        <v>663</v>
      </c>
      <c r="B274" s="462">
        <v>12</v>
      </c>
      <c r="C274" s="462" t="s">
        <v>585</v>
      </c>
      <c r="D274" s="460" t="str">
        <f t="shared" si="25"/>
        <v>NTL10190</v>
      </c>
      <c r="E274" s="463">
        <v>10190</v>
      </c>
      <c r="F274" s="463" t="s">
        <v>29</v>
      </c>
      <c r="G274" s="463" t="s">
        <v>0</v>
      </c>
      <c r="H274" s="463">
        <v>10190</v>
      </c>
      <c r="I274" s="211" t="s">
        <v>29</v>
      </c>
      <c r="J274" s="212">
        <v>10190</v>
      </c>
      <c r="K274" s="463" t="s">
        <v>605</v>
      </c>
      <c r="L274" s="463">
        <v>100</v>
      </c>
      <c r="O274" s="462">
        <v>9999</v>
      </c>
      <c r="P274" s="462" t="s">
        <v>367</v>
      </c>
      <c r="Q274" s="462">
        <v>40103</v>
      </c>
      <c r="S274" s="462">
        <v>202500</v>
      </c>
      <c r="U274" s="462">
        <v>9999</v>
      </c>
      <c r="V274" s="462" t="str">
        <f t="shared" si="21"/>
        <v>BAR55</v>
      </c>
      <c r="W274" s="462" t="s">
        <v>355</v>
      </c>
      <c r="X274" s="462">
        <v>40309</v>
      </c>
      <c r="Y274" s="462">
        <v>12</v>
      </c>
      <c r="AA274" s="457" t="str">
        <f t="shared" si="22"/>
        <v>NTL</v>
      </c>
      <c r="AB274" s="457">
        <f t="shared" si="22"/>
        <v>12</v>
      </c>
      <c r="AC274" s="457" t="str">
        <f t="shared" si="22"/>
        <v>BAR55</v>
      </c>
      <c r="AI274" s="465" t="str">
        <f t="shared" si="24"/>
        <v>1210190</v>
      </c>
      <c r="AJ274" s="462" t="str">
        <f t="shared" si="23"/>
        <v>Management</v>
      </c>
    </row>
    <row r="275" spans="1:36" x14ac:dyDescent="0.25">
      <c r="A275" s="462" t="s">
        <v>663</v>
      </c>
      <c r="B275" s="462">
        <v>12</v>
      </c>
      <c r="C275" s="462" t="s">
        <v>585</v>
      </c>
      <c r="D275" s="460" t="str">
        <f t="shared" si="25"/>
        <v>NTL10190</v>
      </c>
      <c r="E275" s="463">
        <v>10190</v>
      </c>
      <c r="F275" s="463" t="s">
        <v>29</v>
      </c>
      <c r="G275" s="463" t="s">
        <v>0</v>
      </c>
      <c r="H275" s="463">
        <v>10190</v>
      </c>
      <c r="I275" s="211" t="s">
        <v>29</v>
      </c>
      <c r="J275" s="212">
        <v>10190</v>
      </c>
      <c r="K275" s="463" t="s">
        <v>605</v>
      </c>
      <c r="L275" s="463">
        <v>100</v>
      </c>
      <c r="O275" s="462">
        <v>9999</v>
      </c>
      <c r="P275" s="462" t="s">
        <v>368</v>
      </c>
      <c r="Q275" s="462">
        <v>40106</v>
      </c>
      <c r="S275" s="462">
        <v>202500</v>
      </c>
      <c r="U275" s="462">
        <v>9999</v>
      </c>
      <c r="V275" s="462" t="str">
        <f t="shared" si="21"/>
        <v>BAR55</v>
      </c>
      <c r="W275" s="462" t="s">
        <v>338</v>
      </c>
      <c r="X275" s="462">
        <v>40108</v>
      </c>
      <c r="Y275" s="462">
        <v>12</v>
      </c>
      <c r="AA275" s="457" t="str">
        <f t="shared" si="22"/>
        <v>NTL</v>
      </c>
      <c r="AB275" s="457">
        <f t="shared" si="22"/>
        <v>12</v>
      </c>
      <c r="AC275" s="457" t="str">
        <f t="shared" si="22"/>
        <v>BAR55</v>
      </c>
      <c r="AI275" s="465" t="str">
        <f t="shared" si="24"/>
        <v>1210190</v>
      </c>
      <c r="AJ275" s="462" t="str">
        <f t="shared" si="23"/>
        <v>Management</v>
      </c>
    </row>
    <row r="276" spans="1:36" x14ac:dyDescent="0.25">
      <c r="A276" s="462" t="s">
        <v>663</v>
      </c>
      <c r="B276" s="462">
        <v>12</v>
      </c>
      <c r="C276" s="462" t="s">
        <v>585</v>
      </c>
      <c r="D276" s="460" t="str">
        <f t="shared" si="25"/>
        <v>NTL10192</v>
      </c>
      <c r="E276" s="463">
        <v>10192</v>
      </c>
      <c r="F276" s="463" t="s">
        <v>28</v>
      </c>
      <c r="G276" s="463" t="s">
        <v>0</v>
      </c>
      <c r="H276" s="463">
        <v>10192</v>
      </c>
      <c r="I276" s="211" t="s">
        <v>28</v>
      </c>
      <c r="J276" s="212">
        <v>10192</v>
      </c>
      <c r="K276" s="463" t="s">
        <v>27</v>
      </c>
      <c r="L276" s="463">
        <v>100</v>
      </c>
      <c r="O276" s="462">
        <v>9999</v>
      </c>
      <c r="P276" s="462" t="s">
        <v>334</v>
      </c>
      <c r="Q276" s="462">
        <v>40115</v>
      </c>
      <c r="S276" s="462">
        <v>202500</v>
      </c>
      <c r="U276" s="462">
        <v>9999</v>
      </c>
      <c r="V276" s="462" t="str">
        <f t="shared" si="21"/>
        <v>BAR55</v>
      </c>
      <c r="W276" s="462" t="s">
        <v>363</v>
      </c>
      <c r="X276" s="462">
        <v>40133</v>
      </c>
      <c r="Y276" s="462">
        <v>12</v>
      </c>
      <c r="AA276" s="457" t="str">
        <f t="shared" si="22"/>
        <v>NTL</v>
      </c>
      <c r="AB276" s="457">
        <f t="shared" si="22"/>
        <v>12</v>
      </c>
      <c r="AC276" s="457" t="str">
        <f t="shared" si="22"/>
        <v>BAR55</v>
      </c>
      <c r="AI276" s="465" t="str">
        <f t="shared" si="24"/>
        <v>1210192</v>
      </c>
      <c r="AJ276" s="462" t="str">
        <f t="shared" si="23"/>
        <v>Marketing</v>
      </c>
    </row>
    <row r="277" spans="1:36" x14ac:dyDescent="0.25">
      <c r="A277" s="462" t="s">
        <v>663</v>
      </c>
      <c r="B277" s="462">
        <v>12</v>
      </c>
      <c r="C277" s="462" t="s">
        <v>585</v>
      </c>
      <c r="D277" s="460" t="str">
        <f t="shared" si="25"/>
        <v>NTL10291</v>
      </c>
      <c r="E277" s="463">
        <v>10291</v>
      </c>
      <c r="F277" s="463" t="s">
        <v>25</v>
      </c>
      <c r="G277" s="463" t="s">
        <v>0</v>
      </c>
      <c r="H277" s="463">
        <v>10291</v>
      </c>
      <c r="I277" s="211" t="s">
        <v>25</v>
      </c>
      <c r="J277" s="212">
        <v>10291</v>
      </c>
      <c r="K277" s="463" t="s">
        <v>24</v>
      </c>
      <c r="L277" s="463">
        <v>100</v>
      </c>
      <c r="O277" s="462">
        <v>9999</v>
      </c>
      <c r="P277" s="462" t="s">
        <v>374</v>
      </c>
      <c r="Q277" s="462">
        <v>40130</v>
      </c>
      <c r="S277" s="462">
        <v>202500</v>
      </c>
      <c r="U277" s="462">
        <v>9999</v>
      </c>
      <c r="V277" s="462" t="str">
        <f t="shared" si="21"/>
        <v>BAR55</v>
      </c>
      <c r="W277" s="462" t="s">
        <v>362</v>
      </c>
      <c r="X277" s="462">
        <v>40143</v>
      </c>
      <c r="Y277" s="462">
        <v>12</v>
      </c>
      <c r="AA277" s="457" t="str">
        <f t="shared" si="22"/>
        <v>NTL</v>
      </c>
      <c r="AB277" s="457">
        <f t="shared" si="22"/>
        <v>12</v>
      </c>
      <c r="AC277" s="457" t="str">
        <f t="shared" si="22"/>
        <v>BAR55</v>
      </c>
      <c r="AI277" s="465" t="str">
        <f t="shared" si="24"/>
        <v>1210291</v>
      </c>
      <c r="AJ277" s="462" t="str">
        <f t="shared" si="23"/>
        <v>Statistics</v>
      </c>
    </row>
    <row r="278" spans="1:36" x14ac:dyDescent="0.25">
      <c r="A278" s="462" t="s">
        <v>663</v>
      </c>
      <c r="B278" s="462">
        <v>12</v>
      </c>
      <c r="C278" s="462" t="s">
        <v>585</v>
      </c>
      <c r="D278" s="460" t="str">
        <f t="shared" si="25"/>
        <v>NTL10381</v>
      </c>
      <c r="E278" s="462">
        <v>10381</v>
      </c>
      <c r="F278" s="211" t="s">
        <v>22</v>
      </c>
      <c r="G278" s="209" t="s">
        <v>0</v>
      </c>
      <c r="H278" s="461">
        <v>10381</v>
      </c>
      <c r="I278" s="211" t="s">
        <v>22</v>
      </c>
      <c r="J278" s="212">
        <v>10381</v>
      </c>
      <c r="K278" s="213" t="s">
        <v>21</v>
      </c>
      <c r="L278" s="462">
        <v>100</v>
      </c>
      <c r="O278" s="462">
        <v>9999</v>
      </c>
      <c r="P278" s="462" t="s">
        <v>341</v>
      </c>
      <c r="Q278" s="462">
        <v>40111</v>
      </c>
      <c r="S278" s="462">
        <v>202500</v>
      </c>
      <c r="U278" s="462">
        <v>9999</v>
      </c>
      <c r="V278" s="462" t="str">
        <f t="shared" si="21"/>
        <v>BAR55</v>
      </c>
      <c r="W278" s="462" t="s">
        <v>364</v>
      </c>
      <c r="X278" s="462">
        <v>40121</v>
      </c>
      <c r="Y278" s="462">
        <v>12</v>
      </c>
      <c r="AA278" s="457" t="str">
        <f t="shared" si="22"/>
        <v>NTL</v>
      </c>
      <c r="AB278" s="457">
        <f t="shared" si="22"/>
        <v>12</v>
      </c>
      <c r="AC278" s="457" t="str">
        <f t="shared" si="22"/>
        <v>BAR55</v>
      </c>
      <c r="AI278" s="465" t="str">
        <f t="shared" si="24"/>
        <v>1210381</v>
      </c>
      <c r="AJ278" s="462" t="str">
        <f t="shared" si="23"/>
        <v>Dean Of Business</v>
      </c>
    </row>
    <row r="279" spans="1:36" x14ac:dyDescent="0.25">
      <c r="A279" s="462" t="s">
        <v>663</v>
      </c>
      <c r="B279" s="462">
        <v>12</v>
      </c>
      <c r="C279" s="462" t="s">
        <v>585</v>
      </c>
      <c r="D279" s="457" t="str">
        <f t="shared" si="25"/>
        <v>NTL10381</v>
      </c>
      <c r="E279" s="462">
        <v>10381</v>
      </c>
      <c r="F279" s="462" t="s">
        <v>22</v>
      </c>
      <c r="G279" s="462" t="s">
        <v>0</v>
      </c>
      <c r="H279" s="462">
        <v>10381</v>
      </c>
      <c r="I279" s="462" t="s">
        <v>22</v>
      </c>
      <c r="J279" s="462">
        <v>10381</v>
      </c>
      <c r="K279" s="462" t="s">
        <v>21</v>
      </c>
      <c r="L279" s="462">
        <v>100</v>
      </c>
      <c r="O279" s="462">
        <v>9999</v>
      </c>
      <c r="P279" s="462" t="s">
        <v>350</v>
      </c>
      <c r="Q279" s="462">
        <v>40124</v>
      </c>
      <c r="S279" s="462">
        <v>202500</v>
      </c>
      <c r="U279" s="462">
        <v>9999</v>
      </c>
      <c r="V279" s="462" t="str">
        <f t="shared" si="21"/>
        <v>BAR55</v>
      </c>
      <c r="W279" s="462" t="s">
        <v>361</v>
      </c>
      <c r="X279" s="462">
        <v>40127</v>
      </c>
      <c r="Y279" s="462">
        <v>12</v>
      </c>
      <c r="AA279" s="457" t="str">
        <f t="shared" si="22"/>
        <v>NTL</v>
      </c>
      <c r="AB279" s="457">
        <f t="shared" si="22"/>
        <v>12</v>
      </c>
      <c r="AC279" s="457" t="str">
        <f t="shared" si="22"/>
        <v>BAR55</v>
      </c>
      <c r="AI279" s="465" t="str">
        <f t="shared" si="24"/>
        <v>1210381</v>
      </c>
      <c r="AJ279" s="462" t="str">
        <f t="shared" si="23"/>
        <v>Dean Of Business</v>
      </c>
    </row>
    <row r="280" spans="1:36" x14ac:dyDescent="0.25">
      <c r="A280" s="462" t="s">
        <v>663</v>
      </c>
      <c r="B280" s="462">
        <v>12</v>
      </c>
      <c r="C280" s="462" t="s">
        <v>585</v>
      </c>
      <c r="D280" s="457" t="str">
        <f t="shared" si="25"/>
        <v>NTL10381</v>
      </c>
      <c r="E280" s="462">
        <v>10381</v>
      </c>
      <c r="F280" s="462" t="s">
        <v>22</v>
      </c>
      <c r="G280" s="462" t="s">
        <v>0</v>
      </c>
      <c r="H280" s="462">
        <v>10381</v>
      </c>
      <c r="I280" s="462" t="s">
        <v>22</v>
      </c>
      <c r="J280" s="462">
        <v>10381</v>
      </c>
      <c r="K280" s="462" t="s">
        <v>21</v>
      </c>
      <c r="L280" s="462">
        <v>100</v>
      </c>
      <c r="O280" s="462">
        <v>9999</v>
      </c>
      <c r="P280" s="462" t="s">
        <v>348</v>
      </c>
      <c r="Q280" s="462">
        <v>40136</v>
      </c>
      <c r="S280" s="462">
        <v>202500</v>
      </c>
      <c r="U280" s="462">
        <v>9999</v>
      </c>
      <c r="V280" s="462" t="str">
        <f t="shared" si="21"/>
        <v>BAR55</v>
      </c>
      <c r="W280" s="462" t="s">
        <v>402</v>
      </c>
      <c r="X280" s="462">
        <v>40180</v>
      </c>
      <c r="Y280" s="462">
        <v>12</v>
      </c>
      <c r="AA280" s="457" t="str">
        <f t="shared" si="22"/>
        <v>NTL</v>
      </c>
      <c r="AB280" s="457">
        <v>29</v>
      </c>
      <c r="AC280" s="457" t="str">
        <f t="shared" si="22"/>
        <v>BAR55</v>
      </c>
      <c r="AI280" s="465" t="str">
        <f t="shared" si="24"/>
        <v>1210381</v>
      </c>
      <c r="AJ280" s="462" t="str">
        <f t="shared" si="23"/>
        <v>Dean Of Business</v>
      </c>
    </row>
    <row r="281" spans="1:36" x14ac:dyDescent="0.25">
      <c r="A281" s="462" t="s">
        <v>663</v>
      </c>
      <c r="B281" s="462">
        <v>12</v>
      </c>
      <c r="C281" s="462" t="s">
        <v>585</v>
      </c>
      <c r="D281" s="457" t="str">
        <f t="shared" si="25"/>
        <v>NTL10381</v>
      </c>
      <c r="E281" s="462">
        <v>10381</v>
      </c>
      <c r="F281" s="462" t="s">
        <v>22</v>
      </c>
      <c r="G281" s="462" t="s">
        <v>0</v>
      </c>
      <c r="H281" s="462">
        <v>10381</v>
      </c>
      <c r="I281" s="462" t="s">
        <v>22</v>
      </c>
      <c r="J281" s="462">
        <v>10381</v>
      </c>
      <c r="K281" s="462" t="s">
        <v>21</v>
      </c>
      <c r="L281" s="462">
        <v>100</v>
      </c>
      <c r="O281" s="462">
        <v>9999</v>
      </c>
      <c r="P281" s="462" t="s">
        <v>342</v>
      </c>
      <c r="Q281" s="462">
        <v>40110</v>
      </c>
      <c r="S281" s="462">
        <v>202500</v>
      </c>
      <c r="U281" s="462">
        <v>9999</v>
      </c>
      <c r="V281" s="462" t="str">
        <f t="shared" si="21"/>
        <v>BAR55</v>
      </c>
      <c r="W281" s="462" t="s">
        <v>403</v>
      </c>
      <c r="X281" s="462">
        <v>40181</v>
      </c>
      <c r="Y281" s="462">
        <v>12</v>
      </c>
      <c r="AA281" s="457" t="str">
        <f t="shared" si="22"/>
        <v>NTL</v>
      </c>
      <c r="AB281" s="457">
        <f t="shared" si="22"/>
        <v>12</v>
      </c>
      <c r="AC281" s="457" t="str">
        <f t="shared" si="22"/>
        <v>BAR55</v>
      </c>
      <c r="AI281" s="465" t="str">
        <f t="shared" si="24"/>
        <v>1210381</v>
      </c>
      <c r="AJ281" s="462" t="str">
        <f t="shared" si="23"/>
        <v>Dean Of Business</v>
      </c>
    </row>
    <row r="282" spans="1:36" x14ac:dyDescent="0.25">
      <c r="A282" s="462" t="s">
        <v>663</v>
      </c>
      <c r="B282" s="462">
        <v>12</v>
      </c>
      <c r="C282" s="462" t="s">
        <v>585</v>
      </c>
      <c r="D282" s="457" t="str">
        <f t="shared" si="25"/>
        <v>NTL10381</v>
      </c>
      <c r="E282" s="462">
        <v>10381</v>
      </c>
      <c r="F282" s="462" t="s">
        <v>22</v>
      </c>
      <c r="G282" s="462" t="s">
        <v>0</v>
      </c>
      <c r="H282" s="462">
        <v>10381</v>
      </c>
      <c r="I282" s="462" t="s">
        <v>22</v>
      </c>
      <c r="J282" s="462">
        <v>10381</v>
      </c>
      <c r="K282" s="462" t="s">
        <v>21</v>
      </c>
      <c r="L282" s="462">
        <v>100</v>
      </c>
      <c r="O282" s="462">
        <v>9999</v>
      </c>
      <c r="P282" s="462" t="s">
        <v>351</v>
      </c>
      <c r="Q282" s="462">
        <v>40129</v>
      </c>
      <c r="S282" s="462">
        <v>202500</v>
      </c>
      <c r="U282" s="462">
        <v>9999</v>
      </c>
      <c r="V282" s="462" t="str">
        <f t="shared" si="21"/>
        <v>BAR55</v>
      </c>
      <c r="W282" s="462" t="s">
        <v>404</v>
      </c>
      <c r="X282" s="462">
        <v>40182</v>
      </c>
      <c r="Y282" s="462">
        <v>12</v>
      </c>
      <c r="AA282" s="457" t="str">
        <f t="shared" si="22"/>
        <v>NTL</v>
      </c>
      <c r="AB282" s="457">
        <f t="shared" si="22"/>
        <v>12</v>
      </c>
      <c r="AC282" s="457" t="str">
        <f t="shared" si="22"/>
        <v>BAR55</v>
      </c>
      <c r="AI282" s="465" t="str">
        <f t="shared" si="24"/>
        <v>1210381</v>
      </c>
      <c r="AJ282" s="462" t="str">
        <f t="shared" si="23"/>
        <v>Dean Of Business</v>
      </c>
    </row>
    <row r="283" spans="1:36" x14ac:dyDescent="0.25">
      <c r="A283" s="462" t="s">
        <v>663</v>
      </c>
      <c r="B283" s="462">
        <v>12</v>
      </c>
      <c r="C283" s="462" t="s">
        <v>585</v>
      </c>
      <c r="D283" s="457" t="str">
        <f t="shared" si="25"/>
        <v>NTL10381</v>
      </c>
      <c r="E283" s="462">
        <v>10381</v>
      </c>
      <c r="F283" s="462" t="s">
        <v>22</v>
      </c>
      <c r="G283" s="462" t="s">
        <v>0</v>
      </c>
      <c r="H283" s="462">
        <v>10381</v>
      </c>
      <c r="I283" s="462" t="s">
        <v>22</v>
      </c>
      <c r="J283" s="462">
        <v>10381</v>
      </c>
      <c r="K283" s="462" t="s">
        <v>21</v>
      </c>
      <c r="L283" s="462">
        <v>100</v>
      </c>
      <c r="O283" s="462">
        <v>9999</v>
      </c>
      <c r="P283" s="462" t="s">
        <v>349</v>
      </c>
      <c r="Q283" s="462">
        <v>40140</v>
      </c>
      <c r="S283" s="462">
        <v>202500</v>
      </c>
      <c r="U283" s="462">
        <v>9999</v>
      </c>
      <c r="V283" s="462" t="str">
        <f t="shared" si="21"/>
        <v>BAR55</v>
      </c>
      <c r="W283" s="462" t="s">
        <v>405</v>
      </c>
      <c r="X283" s="462">
        <v>40183</v>
      </c>
      <c r="Y283" s="462">
        <v>12</v>
      </c>
      <c r="AA283" s="457" t="str">
        <f t="shared" si="22"/>
        <v>NTL</v>
      </c>
      <c r="AB283" s="457">
        <f t="shared" si="22"/>
        <v>12</v>
      </c>
      <c r="AC283" s="457" t="str">
        <f t="shared" si="22"/>
        <v>BAR55</v>
      </c>
      <c r="AI283" s="465" t="str">
        <f t="shared" si="24"/>
        <v>1210381</v>
      </c>
      <c r="AJ283" s="462" t="str">
        <f t="shared" si="23"/>
        <v>Dean Of Business</v>
      </c>
    </row>
    <row r="284" spans="1:36" x14ac:dyDescent="0.25">
      <c r="A284" s="462" t="s">
        <v>663</v>
      </c>
      <c r="B284" s="462">
        <v>12</v>
      </c>
      <c r="C284" s="462" t="s">
        <v>585</v>
      </c>
      <c r="D284" s="457" t="str">
        <f t="shared" si="25"/>
        <v>NTL10381</v>
      </c>
      <c r="E284" s="462">
        <v>10381</v>
      </c>
      <c r="F284" s="462" t="s">
        <v>22</v>
      </c>
      <c r="G284" s="462" t="s">
        <v>0</v>
      </c>
      <c r="H284" s="462">
        <v>10381</v>
      </c>
      <c r="I284" s="462" t="s">
        <v>22</v>
      </c>
      <c r="J284" s="462">
        <v>10381</v>
      </c>
      <c r="K284" s="462" t="s">
        <v>21</v>
      </c>
      <c r="L284" s="462">
        <v>100</v>
      </c>
      <c r="O284" s="462">
        <v>9999</v>
      </c>
      <c r="P284" s="462" t="s">
        <v>352</v>
      </c>
      <c r="Q284" s="462">
        <v>40146</v>
      </c>
      <c r="S284" s="462">
        <v>202500</v>
      </c>
      <c r="U284" s="462">
        <v>9999</v>
      </c>
      <c r="V284" s="462" t="str">
        <f t="shared" si="21"/>
        <v>BAR55</v>
      </c>
      <c r="W284" s="462" t="s">
        <v>366</v>
      </c>
      <c r="X284" s="462">
        <v>40134</v>
      </c>
      <c r="Y284" s="462">
        <v>12</v>
      </c>
      <c r="AA284" s="457" t="str">
        <f t="shared" si="22"/>
        <v>NTL</v>
      </c>
      <c r="AB284" s="457">
        <f t="shared" si="22"/>
        <v>12</v>
      </c>
      <c r="AC284" s="457" t="str">
        <f t="shared" si="22"/>
        <v>BAR55</v>
      </c>
      <c r="AI284" s="465" t="str">
        <f t="shared" si="24"/>
        <v>1210381</v>
      </c>
      <c r="AJ284" s="462" t="str">
        <f t="shared" si="23"/>
        <v>Dean Of Business</v>
      </c>
    </row>
    <row r="285" spans="1:36" x14ac:dyDescent="0.25">
      <c r="A285" s="462" t="s">
        <v>663</v>
      </c>
      <c r="B285" s="462">
        <v>12</v>
      </c>
      <c r="C285" s="462" t="s">
        <v>585</v>
      </c>
      <c r="D285" s="457" t="str">
        <f t="shared" si="25"/>
        <v>NTL10381</v>
      </c>
      <c r="E285" s="462">
        <v>10381</v>
      </c>
      <c r="F285" s="462" t="s">
        <v>22</v>
      </c>
      <c r="G285" s="462" t="s">
        <v>0</v>
      </c>
      <c r="H285" s="462">
        <v>10381</v>
      </c>
      <c r="I285" s="462" t="s">
        <v>22</v>
      </c>
      <c r="J285" s="462">
        <v>10381</v>
      </c>
      <c r="K285" s="462" t="s">
        <v>21</v>
      </c>
      <c r="L285" s="462">
        <v>100</v>
      </c>
      <c r="O285" s="462">
        <v>9999</v>
      </c>
      <c r="P285" s="462" t="s">
        <v>340</v>
      </c>
      <c r="Q285" s="462">
        <v>40147</v>
      </c>
      <c r="S285" s="462">
        <v>202500</v>
      </c>
      <c r="U285" s="462">
        <v>9999</v>
      </c>
      <c r="V285" s="462" t="str">
        <f t="shared" si="21"/>
        <v>BAR55</v>
      </c>
      <c r="AA285" s="457" t="str">
        <f t="shared" si="22"/>
        <v>NTL</v>
      </c>
      <c r="AB285" s="457">
        <f t="shared" si="22"/>
        <v>12</v>
      </c>
      <c r="AC285" s="457" t="str">
        <f t="shared" si="22"/>
        <v>BAR55</v>
      </c>
      <c r="AD285" s="457">
        <v>80125</v>
      </c>
      <c r="AE285" s="462" t="str">
        <f>AF285&amp;AG285</f>
        <v>BAR01OTPS</v>
      </c>
      <c r="AF285" s="462" t="s">
        <v>579</v>
      </c>
      <c r="AG285" s="462" t="s">
        <v>230</v>
      </c>
      <c r="AH285" s="462">
        <v>80200</v>
      </c>
      <c r="AI285" s="465" t="str">
        <f t="shared" si="24"/>
        <v>1210381</v>
      </c>
      <c r="AJ285" s="462" t="str">
        <f t="shared" si="23"/>
        <v>Dean Of Business</v>
      </c>
    </row>
    <row r="286" spans="1:36" x14ac:dyDescent="0.25">
      <c r="A286" s="462" t="s">
        <v>663</v>
      </c>
      <c r="B286" s="462">
        <v>12</v>
      </c>
      <c r="C286" s="462" t="s">
        <v>585</v>
      </c>
      <c r="D286" s="457" t="str">
        <f t="shared" si="25"/>
        <v>NTL10381</v>
      </c>
      <c r="E286" s="462">
        <v>10381</v>
      </c>
      <c r="F286" s="462" t="s">
        <v>22</v>
      </c>
      <c r="G286" s="462" t="s">
        <v>0</v>
      </c>
      <c r="H286" s="462">
        <v>10381</v>
      </c>
      <c r="I286" s="462" t="s">
        <v>22</v>
      </c>
      <c r="J286" s="462">
        <v>10381</v>
      </c>
      <c r="K286" s="462" t="s">
        <v>21</v>
      </c>
      <c r="L286" s="462">
        <v>100</v>
      </c>
      <c r="O286" s="462">
        <v>9999</v>
      </c>
      <c r="P286" s="462" t="s">
        <v>353</v>
      </c>
      <c r="Q286" s="462">
        <v>40149</v>
      </c>
      <c r="S286" s="462">
        <v>202500</v>
      </c>
      <c r="U286" s="462">
        <v>9999</v>
      </c>
      <c r="V286" s="462" t="str">
        <f t="shared" si="21"/>
        <v>BAR55</v>
      </c>
      <c r="AA286" s="457" t="str">
        <f t="shared" si="22"/>
        <v>NTL</v>
      </c>
      <c r="AB286" s="457">
        <f t="shared" si="22"/>
        <v>12</v>
      </c>
      <c r="AC286" s="457" t="str">
        <f t="shared" si="22"/>
        <v>BAR55</v>
      </c>
      <c r="AI286" s="465" t="str">
        <f t="shared" si="24"/>
        <v>1210381</v>
      </c>
      <c r="AJ286" s="462" t="str">
        <f t="shared" si="23"/>
        <v>Dean Of Business</v>
      </c>
    </row>
    <row r="287" spans="1:36" x14ac:dyDescent="0.25">
      <c r="A287" s="462" t="s">
        <v>663</v>
      </c>
      <c r="B287" s="462">
        <v>12</v>
      </c>
      <c r="C287" s="462" t="s">
        <v>585</v>
      </c>
      <c r="D287" s="457" t="str">
        <f t="shared" si="25"/>
        <v>NTL10381</v>
      </c>
      <c r="E287" s="462">
        <v>10381</v>
      </c>
      <c r="F287" s="462" t="s">
        <v>22</v>
      </c>
      <c r="G287" s="462" t="s">
        <v>0</v>
      </c>
      <c r="H287" s="462">
        <v>10381</v>
      </c>
      <c r="I287" s="462" t="s">
        <v>22</v>
      </c>
      <c r="J287" s="462">
        <v>10381</v>
      </c>
      <c r="K287" s="462" t="s">
        <v>21</v>
      </c>
      <c r="L287" s="462">
        <v>100</v>
      </c>
      <c r="O287" s="462">
        <v>9999</v>
      </c>
      <c r="P287" s="462" t="s">
        <v>339</v>
      </c>
      <c r="Q287" s="462">
        <v>40150</v>
      </c>
      <c r="S287" s="462">
        <v>202500</v>
      </c>
      <c r="U287" s="462">
        <v>9999</v>
      </c>
      <c r="V287" s="462" t="str">
        <f t="shared" ref="V287:V351" si="26">C287</f>
        <v>BAR55</v>
      </c>
      <c r="AA287" s="457" t="str">
        <f t="shared" si="22"/>
        <v>NTL</v>
      </c>
      <c r="AB287" s="457">
        <f t="shared" si="22"/>
        <v>12</v>
      </c>
      <c r="AC287" s="457" t="str">
        <f t="shared" si="22"/>
        <v>BAR55</v>
      </c>
      <c r="AI287" s="465" t="str">
        <f t="shared" si="24"/>
        <v>1210381</v>
      </c>
      <c r="AJ287" s="462" t="str">
        <f t="shared" si="23"/>
        <v>Dean Of Business</v>
      </c>
    </row>
    <row r="288" spans="1:36" x14ac:dyDescent="0.25">
      <c r="A288" s="462" t="s">
        <v>663</v>
      </c>
      <c r="B288" s="462">
        <v>12</v>
      </c>
      <c r="C288" s="462" t="s">
        <v>585</v>
      </c>
      <c r="D288" s="457" t="str">
        <f t="shared" si="25"/>
        <v>NTL10381</v>
      </c>
      <c r="E288" s="462">
        <v>10381</v>
      </c>
      <c r="F288" s="462" t="s">
        <v>22</v>
      </c>
      <c r="G288" s="462" t="s">
        <v>0</v>
      </c>
      <c r="H288" s="462">
        <v>10381</v>
      </c>
      <c r="I288" s="462" t="s">
        <v>22</v>
      </c>
      <c r="J288" s="462">
        <v>10381</v>
      </c>
      <c r="K288" s="462" t="s">
        <v>21</v>
      </c>
      <c r="L288" s="462">
        <v>100</v>
      </c>
      <c r="O288" s="462">
        <v>9999</v>
      </c>
      <c r="P288" s="462" t="s">
        <v>345</v>
      </c>
      <c r="Q288" s="462">
        <v>40340</v>
      </c>
      <c r="S288" s="462">
        <v>302500</v>
      </c>
      <c r="U288" s="462">
        <v>9999</v>
      </c>
      <c r="V288" s="462" t="str">
        <f t="shared" si="26"/>
        <v>BAR55</v>
      </c>
      <c r="AA288" s="457" t="str">
        <f t="shared" si="22"/>
        <v>NTL</v>
      </c>
      <c r="AB288" s="457">
        <f t="shared" si="22"/>
        <v>12</v>
      </c>
      <c r="AC288" s="457" t="str">
        <f t="shared" si="22"/>
        <v>BAR55</v>
      </c>
      <c r="AI288" s="465" t="str">
        <f t="shared" si="24"/>
        <v>1210381</v>
      </c>
      <c r="AJ288" s="462" t="str">
        <f t="shared" si="23"/>
        <v>Dean Of Business</v>
      </c>
    </row>
    <row r="289" spans="1:36" x14ac:dyDescent="0.25">
      <c r="A289" s="462" t="s">
        <v>663</v>
      </c>
      <c r="B289" s="462">
        <v>12</v>
      </c>
      <c r="C289" s="462" t="s">
        <v>585</v>
      </c>
      <c r="D289" s="457" t="str">
        <f t="shared" si="25"/>
        <v>NTL10381</v>
      </c>
      <c r="E289" s="462">
        <v>10381</v>
      </c>
      <c r="F289" s="462" t="s">
        <v>22</v>
      </c>
      <c r="G289" s="462" t="s">
        <v>0</v>
      </c>
      <c r="H289" s="462">
        <v>10381</v>
      </c>
      <c r="I289" s="462" t="s">
        <v>22</v>
      </c>
      <c r="J289" s="462">
        <v>10381</v>
      </c>
      <c r="K289" s="462" t="s">
        <v>21</v>
      </c>
      <c r="L289" s="462">
        <v>100</v>
      </c>
      <c r="O289" s="462">
        <v>9999</v>
      </c>
      <c r="P289" s="462" t="s">
        <v>346</v>
      </c>
      <c r="Q289" s="462">
        <v>40341</v>
      </c>
      <c r="S289" s="462">
        <v>302500</v>
      </c>
      <c r="U289" s="462">
        <v>9999</v>
      </c>
      <c r="V289" s="462" t="str">
        <f t="shared" si="26"/>
        <v>BAR55</v>
      </c>
      <c r="AA289" s="457" t="str">
        <f t="shared" si="22"/>
        <v>NTL</v>
      </c>
      <c r="AB289" s="457">
        <f t="shared" si="22"/>
        <v>12</v>
      </c>
      <c r="AC289" s="457" t="str">
        <f t="shared" si="22"/>
        <v>BAR55</v>
      </c>
      <c r="AI289" s="465" t="str">
        <f t="shared" si="24"/>
        <v>1210381</v>
      </c>
      <c r="AJ289" s="462" t="str">
        <f t="shared" si="23"/>
        <v>Dean Of Business</v>
      </c>
    </row>
    <row r="290" spans="1:36" x14ac:dyDescent="0.25">
      <c r="A290" s="462" t="s">
        <v>663</v>
      </c>
      <c r="B290" s="462">
        <v>12</v>
      </c>
      <c r="C290" s="462" t="s">
        <v>585</v>
      </c>
      <c r="D290" s="457" t="str">
        <f t="shared" si="25"/>
        <v>NTL10381</v>
      </c>
      <c r="E290" s="462">
        <v>10381</v>
      </c>
      <c r="F290" s="462" t="s">
        <v>22</v>
      </c>
      <c r="G290" s="462" t="s">
        <v>0</v>
      </c>
      <c r="H290" s="462">
        <v>10381</v>
      </c>
      <c r="I290" s="462" t="s">
        <v>22</v>
      </c>
      <c r="J290" s="462">
        <v>10381</v>
      </c>
      <c r="K290" s="462" t="s">
        <v>21</v>
      </c>
      <c r="L290" s="462">
        <v>100</v>
      </c>
      <c r="O290" s="462">
        <v>9999</v>
      </c>
      <c r="P290" s="462" t="s">
        <v>344</v>
      </c>
      <c r="Q290" s="462">
        <v>40343</v>
      </c>
      <c r="S290" s="462">
        <v>302500</v>
      </c>
      <c r="U290" s="462">
        <v>9999</v>
      </c>
      <c r="V290" s="462" t="str">
        <f t="shared" si="26"/>
        <v>BAR55</v>
      </c>
      <c r="AA290" s="457" t="str">
        <f t="shared" si="22"/>
        <v>NTL</v>
      </c>
      <c r="AB290" s="457">
        <f t="shared" si="22"/>
        <v>12</v>
      </c>
      <c r="AC290" s="457" t="str">
        <f t="shared" si="22"/>
        <v>BAR55</v>
      </c>
      <c r="AI290" s="465" t="str">
        <f t="shared" si="24"/>
        <v>1210381</v>
      </c>
      <c r="AJ290" s="462" t="str">
        <f t="shared" si="23"/>
        <v>Dean Of Business</v>
      </c>
    </row>
    <row r="291" spans="1:36" x14ac:dyDescent="0.25">
      <c r="A291" s="462" t="s">
        <v>663</v>
      </c>
      <c r="B291" s="462">
        <v>12</v>
      </c>
      <c r="C291" s="462" t="s">
        <v>585</v>
      </c>
      <c r="D291" s="457" t="str">
        <f t="shared" si="25"/>
        <v>NTL60195</v>
      </c>
      <c r="E291" s="462">
        <v>60195</v>
      </c>
      <c r="F291" s="462" t="s">
        <v>19</v>
      </c>
      <c r="G291" s="462" t="s">
        <v>0</v>
      </c>
      <c r="H291" s="462">
        <v>60195</v>
      </c>
      <c r="I291" s="462" t="s">
        <v>19</v>
      </c>
      <c r="J291" s="462">
        <v>60195</v>
      </c>
      <c r="K291" s="462" t="s">
        <v>18</v>
      </c>
      <c r="L291" s="462">
        <v>100</v>
      </c>
      <c r="O291" s="462">
        <v>9999</v>
      </c>
      <c r="P291" s="462" t="s">
        <v>369</v>
      </c>
      <c r="Q291" s="462">
        <v>40128</v>
      </c>
      <c r="S291" s="462">
        <v>202500</v>
      </c>
      <c r="U291" s="462">
        <v>9999</v>
      </c>
      <c r="V291" s="462" t="str">
        <f t="shared" si="26"/>
        <v>BAR55</v>
      </c>
      <c r="AA291" s="457" t="str">
        <f t="shared" si="22"/>
        <v>NTL</v>
      </c>
      <c r="AB291" s="457">
        <f t="shared" si="22"/>
        <v>12</v>
      </c>
      <c r="AC291" s="457" t="str">
        <f t="shared" si="22"/>
        <v>BAR55</v>
      </c>
      <c r="AI291" s="465" t="str">
        <f t="shared" si="24"/>
        <v>1260195</v>
      </c>
      <c r="AJ291" s="462" t="str">
        <f t="shared" si="23"/>
        <v>Institute, Newman RE</v>
      </c>
    </row>
    <row r="292" spans="1:36" x14ac:dyDescent="0.25">
      <c r="A292" s="462" t="s">
        <v>663</v>
      </c>
      <c r="B292" s="462">
        <v>12</v>
      </c>
      <c r="C292" s="462" t="s">
        <v>585</v>
      </c>
      <c r="D292" s="457" t="str">
        <f t="shared" si="25"/>
        <v>NTL60195</v>
      </c>
      <c r="E292" s="462">
        <v>60195</v>
      </c>
      <c r="F292" s="462" t="s">
        <v>19</v>
      </c>
      <c r="G292" s="462" t="s">
        <v>0</v>
      </c>
      <c r="H292" s="462">
        <v>60195</v>
      </c>
      <c r="I292" s="462" t="s">
        <v>19</v>
      </c>
      <c r="J292" s="462">
        <v>60195</v>
      </c>
      <c r="K292" s="462" t="s">
        <v>18</v>
      </c>
      <c r="L292" s="462">
        <v>100</v>
      </c>
      <c r="O292" s="462">
        <v>9999</v>
      </c>
      <c r="P292" s="462" t="s">
        <v>370</v>
      </c>
      <c r="Q292" s="462">
        <v>40144</v>
      </c>
      <c r="S292" s="462">
        <v>202500</v>
      </c>
      <c r="U292" s="462">
        <v>9999</v>
      </c>
      <c r="V292" s="462" t="str">
        <f t="shared" si="26"/>
        <v>BAR55</v>
      </c>
      <c r="AA292" s="457" t="str">
        <f t="shared" si="22"/>
        <v>NTL</v>
      </c>
      <c r="AB292" s="457">
        <f t="shared" si="22"/>
        <v>12</v>
      </c>
      <c r="AC292" s="457" t="str">
        <f t="shared" si="22"/>
        <v>BAR55</v>
      </c>
      <c r="AI292" s="465" t="str">
        <f t="shared" si="24"/>
        <v>1260195</v>
      </c>
      <c r="AJ292" s="462" t="str">
        <f t="shared" si="23"/>
        <v>Institute, Newman RE</v>
      </c>
    </row>
    <row r="293" spans="1:36" x14ac:dyDescent="0.25">
      <c r="A293" s="462" t="s">
        <v>663</v>
      </c>
      <c r="B293" s="462">
        <v>12</v>
      </c>
      <c r="C293" s="462" t="s">
        <v>585</v>
      </c>
      <c r="D293" s="457" t="str">
        <f t="shared" si="25"/>
        <v>NTL10381</v>
      </c>
      <c r="E293" s="462">
        <v>10381</v>
      </c>
      <c r="F293" s="462" t="s">
        <v>22</v>
      </c>
      <c r="G293" s="462" t="s">
        <v>0</v>
      </c>
      <c r="H293" s="462">
        <v>10381</v>
      </c>
      <c r="I293" s="462" t="s">
        <v>22</v>
      </c>
      <c r="J293" s="462">
        <v>10381</v>
      </c>
      <c r="K293" s="462" t="s">
        <v>21</v>
      </c>
      <c r="L293" s="462">
        <v>100</v>
      </c>
      <c r="O293" s="462">
        <v>9999</v>
      </c>
      <c r="P293" s="462" t="s">
        <v>562</v>
      </c>
      <c r="Q293" s="462">
        <v>40134</v>
      </c>
      <c r="S293" s="462">
        <v>202500</v>
      </c>
      <c r="U293" s="462">
        <v>9999</v>
      </c>
      <c r="V293" s="462" t="str">
        <f t="shared" si="26"/>
        <v>BAR55</v>
      </c>
      <c r="AA293" s="457" t="str">
        <f t="shared" si="22"/>
        <v>NTL</v>
      </c>
      <c r="AB293" s="457">
        <f t="shared" si="22"/>
        <v>12</v>
      </c>
      <c r="AC293" s="457" t="str">
        <f t="shared" si="22"/>
        <v>BAR55</v>
      </c>
      <c r="AI293" s="465" t="str">
        <f t="shared" si="24"/>
        <v>1210381</v>
      </c>
      <c r="AJ293" s="462" t="str">
        <f t="shared" si="23"/>
        <v>Dean Of Business</v>
      </c>
    </row>
    <row r="294" spans="1:36" x14ac:dyDescent="0.25">
      <c r="A294" s="462" t="s">
        <v>663</v>
      </c>
      <c r="B294" s="462">
        <v>12</v>
      </c>
      <c r="C294" s="462" t="s">
        <v>585</v>
      </c>
      <c r="D294" s="457" t="str">
        <f t="shared" si="25"/>
        <v>NTL60199</v>
      </c>
      <c r="E294" s="462">
        <v>60199</v>
      </c>
      <c r="F294" s="462" t="s">
        <v>13</v>
      </c>
      <c r="G294" s="462" t="s">
        <v>0</v>
      </c>
      <c r="H294" s="462">
        <v>60199</v>
      </c>
      <c r="I294" s="462" t="s">
        <v>13</v>
      </c>
      <c r="J294" s="462">
        <v>60199</v>
      </c>
      <c r="K294" s="462" t="s">
        <v>12</v>
      </c>
      <c r="L294" s="462">
        <v>100</v>
      </c>
      <c r="O294" s="462">
        <v>9999</v>
      </c>
      <c r="P294" s="462" t="s">
        <v>375</v>
      </c>
      <c r="Q294" s="462">
        <v>40118</v>
      </c>
      <c r="S294" s="462">
        <v>202500</v>
      </c>
      <c r="U294" s="462">
        <v>9999</v>
      </c>
      <c r="V294" s="462" t="str">
        <f t="shared" si="26"/>
        <v>BAR55</v>
      </c>
      <c r="AA294" s="457" t="str">
        <f t="shared" si="22"/>
        <v>NTL</v>
      </c>
      <c r="AB294" s="457">
        <f t="shared" si="22"/>
        <v>12</v>
      </c>
      <c r="AC294" s="457" t="str">
        <f t="shared" si="22"/>
        <v>BAR55</v>
      </c>
      <c r="AI294" s="465" t="str">
        <f t="shared" si="24"/>
        <v>1260199</v>
      </c>
      <c r="AJ294" s="462" t="str">
        <f t="shared" si="23"/>
        <v>Center, Subotnick Fin Services</v>
      </c>
    </row>
    <row r="295" spans="1:36" x14ac:dyDescent="0.25">
      <c r="A295" s="462" t="s">
        <v>663</v>
      </c>
      <c r="B295" s="462">
        <v>12</v>
      </c>
      <c r="C295" s="462" t="s">
        <v>585</v>
      </c>
      <c r="D295" s="457" t="str">
        <f t="shared" si="25"/>
        <v>NTL60200</v>
      </c>
      <c r="E295" s="462">
        <v>60200</v>
      </c>
      <c r="F295" s="462" t="s">
        <v>11</v>
      </c>
      <c r="G295" s="462" t="s">
        <v>0</v>
      </c>
      <c r="H295" s="462">
        <v>60200</v>
      </c>
      <c r="I295" s="462" t="s">
        <v>11</v>
      </c>
      <c r="J295" s="462">
        <v>60200</v>
      </c>
      <c r="K295" s="462" t="s">
        <v>10</v>
      </c>
      <c r="L295" s="462">
        <v>100</v>
      </c>
      <c r="O295" s="462">
        <v>9999</v>
      </c>
      <c r="P295" s="462" t="s">
        <v>376</v>
      </c>
      <c r="Q295" s="462">
        <v>40117</v>
      </c>
      <c r="S295" s="462">
        <v>202500</v>
      </c>
      <c r="U295" s="462">
        <v>9999</v>
      </c>
      <c r="V295" s="462" t="str">
        <f t="shared" si="26"/>
        <v>BAR55</v>
      </c>
      <c r="AA295" s="457" t="str">
        <f t="shared" si="22"/>
        <v>NTL</v>
      </c>
      <c r="AB295" s="457">
        <f t="shared" si="22"/>
        <v>12</v>
      </c>
      <c r="AC295" s="457" t="str">
        <f t="shared" si="22"/>
        <v>BAR55</v>
      </c>
      <c r="AI295" s="465" t="str">
        <f t="shared" si="24"/>
        <v>1260200</v>
      </c>
      <c r="AJ295" s="462" t="str">
        <f t="shared" si="23"/>
        <v>Center, Weissman Intl Business</v>
      </c>
    </row>
    <row r="296" spans="1:36" x14ac:dyDescent="0.25">
      <c r="A296" s="462" t="s">
        <v>663</v>
      </c>
      <c r="B296" s="462">
        <v>12</v>
      </c>
      <c r="C296" s="462" t="s">
        <v>585</v>
      </c>
      <c r="D296" s="457" t="str">
        <f t="shared" si="25"/>
        <v>NTL65040</v>
      </c>
      <c r="E296" s="462">
        <v>65040</v>
      </c>
      <c r="F296" s="462" t="s">
        <v>9</v>
      </c>
      <c r="G296" s="462" t="s">
        <v>0</v>
      </c>
      <c r="H296" s="462">
        <v>65040</v>
      </c>
      <c r="I296" s="462" t="s">
        <v>9</v>
      </c>
      <c r="J296" s="462">
        <v>65040</v>
      </c>
      <c r="K296" s="462" t="s">
        <v>8</v>
      </c>
      <c r="L296" s="462">
        <v>100</v>
      </c>
      <c r="O296" s="462">
        <v>9999</v>
      </c>
      <c r="P296" s="462" t="s">
        <v>357</v>
      </c>
      <c r="Q296" s="462">
        <v>40300</v>
      </c>
      <c r="S296" s="462">
        <v>302500</v>
      </c>
      <c r="U296" s="462">
        <v>9999</v>
      </c>
      <c r="V296" s="462" t="str">
        <f t="shared" si="26"/>
        <v>BAR55</v>
      </c>
      <c r="AA296" s="457" t="str">
        <f t="shared" si="22"/>
        <v>NTL</v>
      </c>
      <c r="AB296" s="457">
        <f t="shared" si="22"/>
        <v>12</v>
      </c>
      <c r="AC296" s="457" t="str">
        <f t="shared" si="22"/>
        <v>BAR55</v>
      </c>
      <c r="AI296" s="465" t="str">
        <f t="shared" si="24"/>
        <v>1265040</v>
      </c>
      <c r="AJ296" s="462" t="str">
        <f t="shared" si="23"/>
        <v>Executive Programs</v>
      </c>
    </row>
    <row r="297" spans="1:36" x14ac:dyDescent="0.25">
      <c r="A297" s="462" t="s">
        <v>663</v>
      </c>
      <c r="B297" s="462">
        <v>12</v>
      </c>
      <c r="C297" s="462" t="s">
        <v>585</v>
      </c>
      <c r="D297" s="457" t="str">
        <f t="shared" si="25"/>
        <v>NTL65040</v>
      </c>
      <c r="E297" s="462">
        <v>65040</v>
      </c>
      <c r="F297" s="462" t="s">
        <v>9</v>
      </c>
      <c r="G297" s="462" t="s">
        <v>0</v>
      </c>
      <c r="H297" s="462">
        <v>65040</v>
      </c>
      <c r="I297" s="462" t="s">
        <v>9</v>
      </c>
      <c r="J297" s="462">
        <v>65040</v>
      </c>
      <c r="K297" s="462" t="s">
        <v>8</v>
      </c>
      <c r="L297" s="462">
        <v>100</v>
      </c>
      <c r="O297" s="462">
        <v>9999</v>
      </c>
      <c r="P297" s="462" t="s">
        <v>358</v>
      </c>
      <c r="Q297" s="462">
        <v>40301</v>
      </c>
      <c r="S297" s="462">
        <v>302500</v>
      </c>
      <c r="U297" s="462">
        <v>9999</v>
      </c>
      <c r="V297" s="462" t="str">
        <f t="shared" si="26"/>
        <v>BAR55</v>
      </c>
      <c r="AA297" s="457" t="str">
        <f t="shared" si="22"/>
        <v>NTL</v>
      </c>
      <c r="AB297" s="457">
        <f t="shared" si="22"/>
        <v>12</v>
      </c>
      <c r="AC297" s="457" t="str">
        <f t="shared" si="22"/>
        <v>BAR55</v>
      </c>
      <c r="AI297" s="465" t="str">
        <f t="shared" si="24"/>
        <v>1265040</v>
      </c>
      <c r="AJ297" s="462" t="str">
        <f t="shared" si="23"/>
        <v>Executive Programs</v>
      </c>
    </row>
    <row r="298" spans="1:36" x14ac:dyDescent="0.25">
      <c r="A298" s="462" t="s">
        <v>663</v>
      </c>
      <c r="B298" s="462">
        <v>12</v>
      </c>
      <c r="C298" s="462" t="s">
        <v>585</v>
      </c>
      <c r="D298" s="457" t="str">
        <f t="shared" si="25"/>
        <v>NTL65040</v>
      </c>
      <c r="E298" s="462">
        <v>65040</v>
      </c>
      <c r="F298" s="462" t="s">
        <v>9</v>
      </c>
      <c r="G298" s="462" t="s">
        <v>0</v>
      </c>
      <c r="H298" s="462">
        <v>65040</v>
      </c>
      <c r="I298" s="462" t="s">
        <v>9</v>
      </c>
      <c r="J298" s="462">
        <v>65040</v>
      </c>
      <c r="K298" s="462" t="s">
        <v>8</v>
      </c>
      <c r="L298" s="462">
        <v>100</v>
      </c>
      <c r="O298" s="462">
        <v>9999</v>
      </c>
      <c r="P298" s="462" t="s">
        <v>356</v>
      </c>
      <c r="Q298" s="462">
        <v>40305</v>
      </c>
      <c r="S298" s="462">
        <v>302500</v>
      </c>
      <c r="U298" s="462">
        <v>9999</v>
      </c>
      <c r="V298" s="462" t="str">
        <f t="shared" si="26"/>
        <v>BAR55</v>
      </c>
      <c r="AA298" s="457" t="str">
        <f t="shared" si="22"/>
        <v>NTL</v>
      </c>
      <c r="AB298" s="457">
        <f t="shared" si="22"/>
        <v>12</v>
      </c>
      <c r="AC298" s="457" t="str">
        <f t="shared" si="22"/>
        <v>BAR55</v>
      </c>
      <c r="AI298" s="465" t="str">
        <f t="shared" si="24"/>
        <v>1265040</v>
      </c>
      <c r="AJ298" s="462" t="str">
        <f t="shared" si="23"/>
        <v>Executive Programs</v>
      </c>
    </row>
    <row r="299" spans="1:36" x14ac:dyDescent="0.25">
      <c r="A299" s="462" t="s">
        <v>663</v>
      </c>
      <c r="B299" s="462">
        <v>12</v>
      </c>
      <c r="C299" s="462" t="s">
        <v>585</v>
      </c>
      <c r="D299" s="457" t="str">
        <f t="shared" si="25"/>
        <v>NTL65040</v>
      </c>
      <c r="E299" s="462">
        <v>65040</v>
      </c>
      <c r="F299" s="462" t="s">
        <v>9</v>
      </c>
      <c r="G299" s="462" t="s">
        <v>0</v>
      </c>
      <c r="H299" s="462">
        <v>65040</v>
      </c>
      <c r="I299" s="462" t="s">
        <v>9</v>
      </c>
      <c r="J299" s="462">
        <v>65040</v>
      </c>
      <c r="K299" s="462" t="s">
        <v>8</v>
      </c>
      <c r="L299" s="462">
        <v>100</v>
      </c>
      <c r="O299" s="462">
        <v>9999</v>
      </c>
      <c r="P299" s="462" t="s">
        <v>359</v>
      </c>
      <c r="Q299" s="462">
        <v>40308</v>
      </c>
      <c r="S299" s="462">
        <v>302500</v>
      </c>
      <c r="U299" s="462">
        <v>9999</v>
      </c>
      <c r="V299" s="462" t="str">
        <f t="shared" si="26"/>
        <v>BAR55</v>
      </c>
      <c r="AA299" s="457" t="str">
        <f t="shared" si="22"/>
        <v>NTL</v>
      </c>
      <c r="AB299" s="457">
        <f t="shared" si="22"/>
        <v>12</v>
      </c>
      <c r="AC299" s="457" t="str">
        <f t="shared" si="22"/>
        <v>BAR55</v>
      </c>
      <c r="AI299" s="465" t="str">
        <f t="shared" si="24"/>
        <v>1265040</v>
      </c>
      <c r="AJ299" s="462" t="str">
        <f t="shared" si="23"/>
        <v>Executive Programs</v>
      </c>
    </row>
    <row r="300" spans="1:36" x14ac:dyDescent="0.25">
      <c r="A300" s="462" t="s">
        <v>663</v>
      </c>
      <c r="B300" s="462">
        <v>12</v>
      </c>
      <c r="C300" s="462" t="s">
        <v>585</v>
      </c>
      <c r="D300" s="457" t="str">
        <f t="shared" si="25"/>
        <v>NTL65040</v>
      </c>
      <c r="E300" s="462">
        <v>65040</v>
      </c>
      <c r="F300" s="462" t="s">
        <v>9</v>
      </c>
      <c r="G300" s="462" t="s">
        <v>0</v>
      </c>
      <c r="H300" s="462">
        <v>65040</v>
      </c>
      <c r="I300" s="462" t="s">
        <v>9</v>
      </c>
      <c r="J300" s="462">
        <v>65040</v>
      </c>
      <c r="K300" s="462" t="s">
        <v>8</v>
      </c>
      <c r="L300" s="462">
        <v>100</v>
      </c>
      <c r="O300" s="462">
        <v>9999</v>
      </c>
      <c r="P300" s="462" t="s">
        <v>355</v>
      </c>
      <c r="Q300" s="462">
        <v>40309</v>
      </c>
      <c r="S300" s="462">
        <v>302500</v>
      </c>
      <c r="U300" s="462">
        <v>9999</v>
      </c>
      <c r="V300" s="462" t="str">
        <f t="shared" si="26"/>
        <v>BAR55</v>
      </c>
      <c r="AA300" s="457" t="str">
        <f t="shared" si="22"/>
        <v>NTL</v>
      </c>
      <c r="AB300" s="457">
        <f t="shared" si="22"/>
        <v>12</v>
      </c>
      <c r="AC300" s="457" t="str">
        <f t="shared" si="22"/>
        <v>BAR55</v>
      </c>
      <c r="AI300" s="465" t="str">
        <f t="shared" si="24"/>
        <v>1265040</v>
      </c>
      <c r="AJ300" s="462" t="str">
        <f t="shared" si="23"/>
        <v>Executive Programs</v>
      </c>
    </row>
    <row r="301" spans="1:36" x14ac:dyDescent="0.25">
      <c r="A301" s="462" t="s">
        <v>663</v>
      </c>
      <c r="B301" s="462">
        <v>12</v>
      </c>
      <c r="C301" s="462" t="s">
        <v>585</v>
      </c>
      <c r="D301" s="457" t="str">
        <f t="shared" si="25"/>
        <v>NTL75018</v>
      </c>
      <c r="E301" s="462">
        <v>75018</v>
      </c>
      <c r="F301" s="462" t="s">
        <v>7</v>
      </c>
      <c r="G301" s="462" t="s">
        <v>0</v>
      </c>
      <c r="H301" s="462">
        <v>75018</v>
      </c>
      <c r="I301" s="462" t="s">
        <v>7</v>
      </c>
      <c r="J301" s="462">
        <v>75018</v>
      </c>
      <c r="K301" s="462" t="s">
        <v>7</v>
      </c>
      <c r="L301" s="462">
        <v>300</v>
      </c>
      <c r="O301" s="462">
        <v>9999</v>
      </c>
      <c r="P301" s="462" t="s">
        <v>338</v>
      </c>
      <c r="Q301" s="462">
        <v>40108</v>
      </c>
      <c r="S301" s="462">
        <v>202500</v>
      </c>
      <c r="U301" s="462">
        <v>9999</v>
      </c>
      <c r="V301" s="462" t="str">
        <f t="shared" si="26"/>
        <v>BAR55</v>
      </c>
      <c r="AA301" s="457" t="str">
        <f t="shared" si="22"/>
        <v>NTL</v>
      </c>
      <c r="AB301" s="457">
        <f t="shared" si="22"/>
        <v>12</v>
      </c>
      <c r="AC301" s="457" t="str">
        <f t="shared" si="22"/>
        <v>BAR55</v>
      </c>
      <c r="AI301" s="465" t="str">
        <f t="shared" si="24"/>
        <v>1275018</v>
      </c>
      <c r="AJ301" s="462" t="str">
        <f t="shared" si="23"/>
        <v>Career Services Operations</v>
      </c>
    </row>
    <row r="302" spans="1:36" x14ac:dyDescent="0.25">
      <c r="A302" s="462" t="s">
        <v>663</v>
      </c>
      <c r="B302" s="462">
        <v>12</v>
      </c>
      <c r="C302" s="462" t="s">
        <v>585</v>
      </c>
      <c r="D302" s="457" t="str">
        <f t="shared" si="25"/>
        <v>NTL80101</v>
      </c>
      <c r="E302" s="462">
        <v>80101</v>
      </c>
      <c r="F302" s="462" t="s">
        <v>2</v>
      </c>
      <c r="G302" s="462" t="s">
        <v>0</v>
      </c>
      <c r="H302" s="462">
        <v>80101</v>
      </c>
      <c r="I302" s="462" t="s">
        <v>2</v>
      </c>
      <c r="J302" s="462">
        <v>80101</v>
      </c>
      <c r="K302" s="462" t="s">
        <v>1</v>
      </c>
      <c r="L302" s="462">
        <v>100</v>
      </c>
      <c r="O302" s="462">
        <v>9999</v>
      </c>
      <c r="P302" s="462" t="s">
        <v>363</v>
      </c>
      <c r="Q302" s="462">
        <v>40133</v>
      </c>
      <c r="S302" s="462">
        <v>202500</v>
      </c>
      <c r="U302" s="462">
        <v>9999</v>
      </c>
      <c r="V302" s="462" t="str">
        <f t="shared" si="26"/>
        <v>BAR55</v>
      </c>
      <c r="AA302" s="457" t="str">
        <f t="shared" si="22"/>
        <v>NTL</v>
      </c>
      <c r="AB302" s="457">
        <f t="shared" si="22"/>
        <v>12</v>
      </c>
      <c r="AC302" s="457" t="str">
        <f t="shared" si="22"/>
        <v>BAR55</v>
      </c>
      <c r="AI302" s="465" t="str">
        <f t="shared" si="24"/>
        <v>1280101</v>
      </c>
      <c r="AJ302" s="462" t="str">
        <f t="shared" si="23"/>
        <v>Graduate Programs</v>
      </c>
    </row>
    <row r="303" spans="1:36" x14ac:dyDescent="0.25">
      <c r="A303" s="462" t="s">
        <v>663</v>
      </c>
      <c r="B303" s="462">
        <v>12</v>
      </c>
      <c r="C303" s="462" t="s">
        <v>585</v>
      </c>
      <c r="D303" s="457" t="str">
        <f t="shared" si="25"/>
        <v>NTL80101</v>
      </c>
      <c r="E303" s="462">
        <v>80101</v>
      </c>
      <c r="F303" s="462" t="s">
        <v>2</v>
      </c>
      <c r="G303" s="462" t="s">
        <v>0</v>
      </c>
      <c r="H303" s="462">
        <v>80101</v>
      </c>
      <c r="I303" s="462" t="s">
        <v>2</v>
      </c>
      <c r="J303" s="462">
        <v>80101</v>
      </c>
      <c r="K303" s="462" t="s">
        <v>1</v>
      </c>
      <c r="L303" s="462">
        <v>100</v>
      </c>
      <c r="O303" s="462">
        <v>9999</v>
      </c>
      <c r="P303" s="462" t="s">
        <v>362</v>
      </c>
      <c r="Q303" s="462">
        <v>40143</v>
      </c>
      <c r="S303" s="462">
        <v>202500</v>
      </c>
      <c r="U303" s="462">
        <v>9999</v>
      </c>
      <c r="V303" s="462" t="str">
        <f t="shared" si="26"/>
        <v>BAR55</v>
      </c>
      <c r="AA303" s="457" t="str">
        <f t="shared" si="22"/>
        <v>NTL</v>
      </c>
      <c r="AB303" s="457">
        <f t="shared" si="22"/>
        <v>12</v>
      </c>
      <c r="AC303" s="457" t="str">
        <f t="shared" si="22"/>
        <v>BAR55</v>
      </c>
      <c r="AI303" s="465" t="str">
        <f t="shared" si="24"/>
        <v>1280101</v>
      </c>
      <c r="AJ303" s="462" t="str">
        <f t="shared" si="23"/>
        <v>Graduate Programs</v>
      </c>
    </row>
    <row r="304" spans="1:36" x14ac:dyDescent="0.25">
      <c r="A304" s="462" t="s">
        <v>663</v>
      </c>
      <c r="B304" s="462">
        <v>12</v>
      </c>
      <c r="C304" s="462" t="s">
        <v>585</v>
      </c>
      <c r="D304" s="457" t="str">
        <f t="shared" si="25"/>
        <v>NTL80101</v>
      </c>
      <c r="E304" s="462">
        <v>80101</v>
      </c>
      <c r="F304" s="462" t="s">
        <v>2</v>
      </c>
      <c r="G304" s="462" t="s">
        <v>0</v>
      </c>
      <c r="H304" s="462">
        <v>80101</v>
      </c>
      <c r="I304" s="462" t="s">
        <v>2</v>
      </c>
      <c r="J304" s="462">
        <v>80101</v>
      </c>
      <c r="K304" s="462" t="s">
        <v>1</v>
      </c>
      <c r="L304" s="462">
        <v>100</v>
      </c>
      <c r="O304" s="462">
        <v>9999</v>
      </c>
      <c r="P304" s="462" t="s">
        <v>364</v>
      </c>
      <c r="Q304" s="462">
        <v>40121</v>
      </c>
      <c r="S304" s="462">
        <v>202500</v>
      </c>
      <c r="U304" s="462">
        <v>9999</v>
      </c>
      <c r="V304" s="462" t="str">
        <f t="shared" si="26"/>
        <v>BAR55</v>
      </c>
      <c r="AA304" s="457" t="str">
        <f t="shared" si="22"/>
        <v>NTL</v>
      </c>
      <c r="AB304" s="457">
        <f t="shared" si="22"/>
        <v>12</v>
      </c>
      <c r="AC304" s="457" t="str">
        <f t="shared" si="22"/>
        <v>BAR55</v>
      </c>
      <c r="AI304" s="465" t="str">
        <f t="shared" si="24"/>
        <v>1280101</v>
      </c>
      <c r="AJ304" s="462" t="str">
        <f t="shared" si="23"/>
        <v>Graduate Programs</v>
      </c>
    </row>
    <row r="305" spans="1:36" x14ac:dyDescent="0.25">
      <c r="A305" s="462" t="s">
        <v>663</v>
      </c>
      <c r="B305" s="462">
        <v>12</v>
      </c>
      <c r="C305" s="462" t="s">
        <v>585</v>
      </c>
      <c r="D305" s="457" t="str">
        <f t="shared" si="25"/>
        <v>NTL80101</v>
      </c>
      <c r="E305" s="462">
        <v>80101</v>
      </c>
      <c r="F305" s="462" t="s">
        <v>2</v>
      </c>
      <c r="G305" s="462" t="s">
        <v>0</v>
      </c>
      <c r="H305" s="462">
        <v>80101</v>
      </c>
      <c r="I305" s="462" t="s">
        <v>2</v>
      </c>
      <c r="J305" s="462">
        <v>80101</v>
      </c>
      <c r="K305" s="462" t="s">
        <v>1</v>
      </c>
      <c r="L305" s="462">
        <v>100</v>
      </c>
      <c r="O305" s="462">
        <v>9999</v>
      </c>
      <c r="P305" s="462" t="s">
        <v>361</v>
      </c>
      <c r="Q305" s="462">
        <v>40127</v>
      </c>
      <c r="S305" s="462">
        <v>202500</v>
      </c>
      <c r="U305" s="462">
        <v>9999</v>
      </c>
      <c r="V305" s="462" t="str">
        <f t="shared" si="26"/>
        <v>BAR55</v>
      </c>
      <c r="AA305" s="457" t="str">
        <f t="shared" si="22"/>
        <v>NTL</v>
      </c>
      <c r="AB305" s="457">
        <f t="shared" si="22"/>
        <v>12</v>
      </c>
      <c r="AC305" s="457" t="str">
        <f t="shared" si="22"/>
        <v>BAR55</v>
      </c>
      <c r="AI305" s="465" t="str">
        <f t="shared" si="24"/>
        <v>1280101</v>
      </c>
      <c r="AJ305" s="462" t="str">
        <f t="shared" si="23"/>
        <v>Graduate Programs</v>
      </c>
    </row>
    <row r="306" spans="1:36" x14ac:dyDescent="0.25">
      <c r="A306" s="462" t="s">
        <v>663</v>
      </c>
      <c r="B306" s="462">
        <v>12</v>
      </c>
      <c r="C306" s="462" t="s">
        <v>585</v>
      </c>
      <c r="D306" s="457" t="str">
        <f t="shared" si="25"/>
        <v>NTL80002</v>
      </c>
      <c r="E306" s="462">
        <v>80002</v>
      </c>
      <c r="F306" s="462" t="s">
        <v>159</v>
      </c>
      <c r="G306" s="462" t="s">
        <v>116</v>
      </c>
      <c r="H306" s="462">
        <v>80002</v>
      </c>
      <c r="I306" s="462" t="s">
        <v>159</v>
      </c>
      <c r="J306" s="462">
        <v>80002</v>
      </c>
      <c r="K306" s="462" t="s">
        <v>158</v>
      </c>
      <c r="L306" s="462">
        <v>355</v>
      </c>
      <c r="O306" s="462">
        <v>9999</v>
      </c>
      <c r="P306" s="462" t="s">
        <v>402</v>
      </c>
      <c r="Q306" s="462">
        <v>40180</v>
      </c>
      <c r="S306" s="462">
        <v>209000</v>
      </c>
      <c r="U306" s="462">
        <v>9999</v>
      </c>
      <c r="V306" s="462" t="str">
        <f t="shared" si="26"/>
        <v>BAR55</v>
      </c>
      <c r="AA306" s="457" t="str">
        <f t="shared" si="22"/>
        <v>NTL</v>
      </c>
      <c r="AB306" s="457">
        <f t="shared" si="22"/>
        <v>12</v>
      </c>
      <c r="AC306" s="457" t="str">
        <f t="shared" si="22"/>
        <v>BAR55</v>
      </c>
      <c r="AI306" s="465" t="str">
        <f t="shared" si="24"/>
        <v>1280002</v>
      </c>
      <c r="AJ306" s="462" t="str">
        <f t="shared" si="23"/>
        <v>Accounting Operations</v>
      </c>
    </row>
    <row r="307" spans="1:36" x14ac:dyDescent="0.25">
      <c r="A307" s="462" t="s">
        <v>663</v>
      </c>
      <c r="B307" s="462">
        <v>12</v>
      </c>
      <c r="C307" s="462" t="s">
        <v>585</v>
      </c>
      <c r="D307" s="457" t="str">
        <f t="shared" si="25"/>
        <v>NTL80002</v>
      </c>
      <c r="E307" s="462">
        <v>80002</v>
      </c>
      <c r="F307" s="462" t="s">
        <v>159</v>
      </c>
      <c r="G307" s="462" t="s">
        <v>116</v>
      </c>
      <c r="H307" s="462">
        <v>80002</v>
      </c>
      <c r="I307" s="462" t="s">
        <v>159</v>
      </c>
      <c r="J307" s="462">
        <v>80002</v>
      </c>
      <c r="K307" s="462" t="s">
        <v>158</v>
      </c>
      <c r="L307" s="462">
        <v>355</v>
      </c>
      <c r="O307" s="462">
        <v>9999</v>
      </c>
      <c r="P307" s="462" t="s">
        <v>403</v>
      </c>
      <c r="Q307" s="462">
        <v>40181</v>
      </c>
      <c r="S307" s="462">
        <v>209000</v>
      </c>
      <c r="U307" s="462">
        <v>9999</v>
      </c>
      <c r="V307" s="462" t="str">
        <f t="shared" si="26"/>
        <v>BAR55</v>
      </c>
      <c r="AA307" s="457" t="str">
        <f t="shared" si="22"/>
        <v>NTL</v>
      </c>
      <c r="AB307" s="457">
        <f t="shared" si="22"/>
        <v>12</v>
      </c>
      <c r="AC307" s="457" t="str">
        <f t="shared" si="22"/>
        <v>BAR55</v>
      </c>
      <c r="AI307" s="465" t="str">
        <f t="shared" si="24"/>
        <v>1280002</v>
      </c>
      <c r="AJ307" s="462" t="str">
        <f t="shared" si="23"/>
        <v>Accounting Operations</v>
      </c>
    </row>
    <row r="308" spans="1:36" x14ac:dyDescent="0.25">
      <c r="A308" s="462" t="s">
        <v>663</v>
      </c>
      <c r="B308" s="462">
        <v>12</v>
      </c>
      <c r="C308" s="462" t="s">
        <v>585</v>
      </c>
      <c r="D308" s="457" t="str">
        <f t="shared" si="25"/>
        <v>NTL80002</v>
      </c>
      <c r="E308" s="462">
        <v>80002</v>
      </c>
      <c r="F308" s="462" t="s">
        <v>159</v>
      </c>
      <c r="G308" s="462" t="s">
        <v>116</v>
      </c>
      <c r="H308" s="462">
        <v>80002</v>
      </c>
      <c r="I308" s="462" t="s">
        <v>159</v>
      </c>
      <c r="J308" s="462">
        <v>80002</v>
      </c>
      <c r="K308" s="462" t="s">
        <v>158</v>
      </c>
      <c r="L308" s="462">
        <v>355</v>
      </c>
      <c r="O308" s="462">
        <v>9999</v>
      </c>
      <c r="P308" s="462" t="s">
        <v>404</v>
      </c>
      <c r="Q308" s="462">
        <v>40182</v>
      </c>
      <c r="S308" s="462">
        <v>209000</v>
      </c>
      <c r="U308" s="462">
        <v>9999</v>
      </c>
      <c r="V308" s="462" t="str">
        <f t="shared" si="26"/>
        <v>BAR55</v>
      </c>
      <c r="AA308" s="457" t="str">
        <f t="shared" si="22"/>
        <v>NTL</v>
      </c>
      <c r="AB308" s="457">
        <f t="shared" si="22"/>
        <v>12</v>
      </c>
      <c r="AC308" s="457" t="str">
        <f t="shared" si="22"/>
        <v>BAR55</v>
      </c>
      <c r="AI308" s="465" t="str">
        <f t="shared" si="24"/>
        <v>1280002</v>
      </c>
      <c r="AJ308" s="462" t="str">
        <f t="shared" si="23"/>
        <v>Accounting Operations</v>
      </c>
    </row>
    <row r="309" spans="1:36" x14ac:dyDescent="0.25">
      <c r="A309" s="462" t="s">
        <v>663</v>
      </c>
      <c r="B309" s="462">
        <v>12</v>
      </c>
      <c r="C309" s="462" t="s">
        <v>585</v>
      </c>
      <c r="D309" s="457" t="str">
        <f t="shared" si="25"/>
        <v>NTL80002</v>
      </c>
      <c r="E309" s="462">
        <v>80002</v>
      </c>
      <c r="F309" s="462" t="s">
        <v>159</v>
      </c>
      <c r="G309" s="462" t="s">
        <v>116</v>
      </c>
      <c r="H309" s="462">
        <v>80002</v>
      </c>
      <c r="I309" s="462" t="s">
        <v>159</v>
      </c>
      <c r="J309" s="462">
        <v>80002</v>
      </c>
      <c r="K309" s="462" t="s">
        <v>158</v>
      </c>
      <c r="L309" s="462">
        <v>355</v>
      </c>
      <c r="O309" s="462">
        <v>9999</v>
      </c>
      <c r="P309" s="462" t="s">
        <v>405</v>
      </c>
      <c r="Q309" s="462">
        <v>40183</v>
      </c>
      <c r="S309" s="462">
        <v>209000</v>
      </c>
      <c r="U309" s="462">
        <v>9999</v>
      </c>
      <c r="V309" s="462" t="str">
        <f t="shared" si="26"/>
        <v>BAR55</v>
      </c>
      <c r="AA309" s="457" t="str">
        <f t="shared" si="22"/>
        <v>NTL</v>
      </c>
      <c r="AB309" s="457">
        <f t="shared" si="22"/>
        <v>12</v>
      </c>
      <c r="AC309" s="457" t="str">
        <f t="shared" si="22"/>
        <v>BAR55</v>
      </c>
      <c r="AI309" s="465" t="str">
        <f t="shared" si="24"/>
        <v>1280002</v>
      </c>
      <c r="AJ309" s="462" t="str">
        <f t="shared" si="23"/>
        <v>Accounting Operations</v>
      </c>
    </row>
    <row r="310" spans="1:36" x14ac:dyDescent="0.25">
      <c r="A310" s="462" t="s">
        <v>663</v>
      </c>
      <c r="B310" s="462">
        <v>12</v>
      </c>
      <c r="C310" s="462" t="s">
        <v>585</v>
      </c>
      <c r="D310" s="457" t="str">
        <f t="shared" si="25"/>
        <v>NTL60198</v>
      </c>
      <c r="E310" s="462">
        <v>60198</v>
      </c>
      <c r="F310" s="462" t="s">
        <v>15</v>
      </c>
      <c r="G310" s="462" t="s">
        <v>0</v>
      </c>
      <c r="H310" s="462">
        <v>60198</v>
      </c>
      <c r="I310" s="462" t="s">
        <v>15</v>
      </c>
      <c r="J310" s="462">
        <v>60198</v>
      </c>
      <c r="K310" s="462" t="s">
        <v>14</v>
      </c>
      <c r="L310" s="462">
        <v>100</v>
      </c>
      <c r="O310" s="462">
        <v>9999</v>
      </c>
      <c r="P310" s="462" t="s">
        <v>366</v>
      </c>
      <c r="Q310" s="462">
        <v>40134</v>
      </c>
      <c r="S310" s="462">
        <v>202500</v>
      </c>
      <c r="U310" s="462">
        <v>9999</v>
      </c>
      <c r="V310" s="462" t="str">
        <f t="shared" si="26"/>
        <v>BAR55</v>
      </c>
      <c r="AA310" s="457" t="str">
        <f t="shared" si="22"/>
        <v>NTL</v>
      </c>
      <c r="AB310" s="457">
        <f t="shared" si="22"/>
        <v>12</v>
      </c>
      <c r="AC310" s="457" t="str">
        <f t="shared" si="22"/>
        <v>BAR55</v>
      </c>
      <c r="AI310" s="465" t="str">
        <f t="shared" si="24"/>
        <v>1260198</v>
      </c>
      <c r="AJ310" s="462" t="str">
        <f t="shared" si="23"/>
        <v>Center, Lawrence Field/Sm Bus</v>
      </c>
    </row>
    <row r="311" spans="1:36" x14ac:dyDescent="0.25">
      <c r="A311" s="462" t="s">
        <v>663</v>
      </c>
      <c r="B311" s="462">
        <v>12</v>
      </c>
      <c r="C311" s="462" t="s">
        <v>585</v>
      </c>
      <c r="D311" s="457" t="str">
        <f t="shared" si="25"/>
        <v>NTL60196</v>
      </c>
      <c r="E311" s="462">
        <v>60196</v>
      </c>
      <c r="F311" s="462" t="s">
        <v>217</v>
      </c>
      <c r="G311" s="462" t="s">
        <v>182</v>
      </c>
      <c r="H311" s="462">
        <v>60196</v>
      </c>
      <c r="I311" s="462" t="s">
        <v>217</v>
      </c>
      <c r="J311" s="462">
        <v>60196</v>
      </c>
      <c r="K311" s="462" t="s">
        <v>217</v>
      </c>
      <c r="L311" s="462">
        <v>100</v>
      </c>
      <c r="O311" s="462">
        <v>9999</v>
      </c>
      <c r="Q311" s="462">
        <v>40022</v>
      </c>
      <c r="S311" s="462">
        <v>201000</v>
      </c>
      <c r="U311" s="462">
        <v>9999</v>
      </c>
      <c r="V311" s="462" t="str">
        <f t="shared" si="26"/>
        <v>BAR55</v>
      </c>
      <c r="AA311" s="457" t="str">
        <f t="shared" si="22"/>
        <v>NTL</v>
      </c>
      <c r="AB311" s="457">
        <f t="shared" si="22"/>
        <v>12</v>
      </c>
      <c r="AC311" s="457" t="str">
        <f t="shared" si="22"/>
        <v>BAR55</v>
      </c>
      <c r="AI311" s="465" t="str">
        <f t="shared" si="24"/>
        <v>1260196</v>
      </c>
      <c r="AJ311" s="462" t="str">
        <f t="shared" si="23"/>
        <v>Institute, Schwartz Commun</v>
      </c>
    </row>
    <row r="312" spans="1:36" x14ac:dyDescent="0.25">
      <c r="A312" s="462" t="s">
        <v>663</v>
      </c>
      <c r="B312" s="462">
        <v>12</v>
      </c>
      <c r="C312" s="462" t="s">
        <v>585</v>
      </c>
      <c r="D312" s="457" t="str">
        <f t="shared" si="25"/>
        <v>NTL80259</v>
      </c>
      <c r="E312" s="462">
        <v>80259</v>
      </c>
      <c r="F312" s="462" t="s">
        <v>183</v>
      </c>
      <c r="G312" s="462" t="s">
        <v>182</v>
      </c>
      <c r="H312" s="462">
        <v>80259</v>
      </c>
      <c r="I312" s="462" t="s">
        <v>183</v>
      </c>
      <c r="J312" s="462">
        <v>80259</v>
      </c>
      <c r="K312" s="462" t="s">
        <v>183</v>
      </c>
      <c r="L312" s="462">
        <v>355</v>
      </c>
      <c r="O312" s="462">
        <v>9999</v>
      </c>
      <c r="Q312" s="462">
        <v>40021</v>
      </c>
      <c r="S312" s="462">
        <v>201000</v>
      </c>
      <c r="U312" s="462">
        <v>9999</v>
      </c>
      <c r="V312" s="462" t="str">
        <f t="shared" si="26"/>
        <v>BAR55</v>
      </c>
      <c r="AA312" s="457" t="str">
        <f t="shared" si="22"/>
        <v>NTL</v>
      </c>
      <c r="AB312" s="457">
        <f t="shared" si="22"/>
        <v>12</v>
      </c>
      <c r="AC312" s="457" t="str">
        <f t="shared" si="22"/>
        <v>BAR55</v>
      </c>
      <c r="AI312" s="465" t="str">
        <f t="shared" si="24"/>
        <v>1280259</v>
      </c>
      <c r="AJ312" s="462" t="str">
        <f t="shared" si="23"/>
        <v>VP Academic Affairs &amp; Provost</v>
      </c>
    </row>
    <row r="313" spans="1:36" x14ac:dyDescent="0.25">
      <c r="A313" s="462" t="s">
        <v>416</v>
      </c>
      <c r="B313" s="462">
        <v>10</v>
      </c>
      <c r="C313" s="462" t="s">
        <v>579</v>
      </c>
      <c r="D313" s="457" t="str">
        <f t="shared" si="25"/>
        <v>Tax Levy15004</v>
      </c>
      <c r="E313" s="462">
        <v>15004</v>
      </c>
      <c r="F313" s="462" t="s">
        <v>434</v>
      </c>
      <c r="G313" s="462" t="s">
        <v>182</v>
      </c>
      <c r="H313" s="462">
        <v>15004</v>
      </c>
      <c r="I313" s="462" t="s">
        <v>434</v>
      </c>
      <c r="J313" s="462">
        <v>15004</v>
      </c>
      <c r="K313" s="462" t="s">
        <v>435</v>
      </c>
      <c r="L313" s="462">
        <v>100</v>
      </c>
      <c r="M313" s="462" t="s">
        <v>449</v>
      </c>
      <c r="N313" s="462" t="s">
        <v>481</v>
      </c>
      <c r="O313" s="462">
        <v>9999</v>
      </c>
      <c r="Q313" s="462">
        <v>99999</v>
      </c>
      <c r="S313" s="462">
        <v>999999</v>
      </c>
      <c r="U313" s="462">
        <v>9999</v>
      </c>
      <c r="V313" s="462" t="str">
        <f t="shared" si="26"/>
        <v>BAR01</v>
      </c>
      <c r="AA313" s="457" t="str">
        <f t="shared" si="22"/>
        <v>Tax Levy</v>
      </c>
      <c r="AB313" s="457">
        <f t="shared" si="22"/>
        <v>10</v>
      </c>
      <c r="AC313" s="457" t="str">
        <f t="shared" si="22"/>
        <v>BAR01</v>
      </c>
      <c r="AI313" s="465" t="str">
        <f t="shared" si="24"/>
        <v>1015004</v>
      </c>
      <c r="AJ313" s="462" t="str">
        <f t="shared" si="23"/>
        <v>ACE Administrative</v>
      </c>
    </row>
    <row r="314" spans="1:36" x14ac:dyDescent="0.25">
      <c r="A314" s="462" t="s">
        <v>710</v>
      </c>
      <c r="B314" s="462">
        <v>12</v>
      </c>
      <c r="C314" s="462" t="s">
        <v>692</v>
      </c>
      <c r="D314" s="457" t="str">
        <f t="shared" si="25"/>
        <v>NLT-Assoc75012</v>
      </c>
      <c r="E314" s="462">
        <v>75012</v>
      </c>
      <c r="F314" s="462" t="s">
        <v>72</v>
      </c>
      <c r="G314" s="462" t="s">
        <v>61</v>
      </c>
      <c r="H314" s="462">
        <v>75012</v>
      </c>
      <c r="I314" s="462" t="s">
        <v>72</v>
      </c>
      <c r="J314" s="462">
        <v>75012</v>
      </c>
      <c r="L314" s="462">
        <v>300</v>
      </c>
      <c r="O314" s="462">
        <v>9999</v>
      </c>
      <c r="P314" s="462" t="s">
        <v>711</v>
      </c>
      <c r="Q314" s="462">
        <v>10034</v>
      </c>
      <c r="S314" s="462">
        <v>400001</v>
      </c>
      <c r="U314" s="462">
        <v>9999</v>
      </c>
      <c r="V314" s="462" t="str">
        <f t="shared" si="26"/>
        <v>BAR03</v>
      </c>
      <c r="AA314" s="457" t="str">
        <f t="shared" si="22"/>
        <v>NLT-Assoc</v>
      </c>
      <c r="AB314" s="457">
        <f t="shared" si="22"/>
        <v>12</v>
      </c>
      <c r="AC314" s="457" t="str">
        <f t="shared" si="22"/>
        <v>BAR03</v>
      </c>
      <c r="AI314" s="465" t="str">
        <f t="shared" si="24"/>
        <v>1275012</v>
      </c>
      <c r="AJ314" s="462" t="str">
        <f t="shared" si="23"/>
        <v>Athletics &amp; Recreation</v>
      </c>
    </row>
    <row r="315" spans="1:36" x14ac:dyDescent="0.25">
      <c r="A315" s="462" t="s">
        <v>710</v>
      </c>
      <c r="B315" s="462">
        <v>12</v>
      </c>
      <c r="C315" s="462" t="s">
        <v>692</v>
      </c>
      <c r="D315" s="457" t="str">
        <f t="shared" si="25"/>
        <v>NLT-Assoc75012</v>
      </c>
      <c r="E315" s="462">
        <v>75012</v>
      </c>
      <c r="F315" s="462" t="s">
        <v>72</v>
      </c>
      <c r="G315" s="462" t="s">
        <v>61</v>
      </c>
      <c r="H315" s="462">
        <v>75012</v>
      </c>
      <c r="I315" s="462" t="s">
        <v>72</v>
      </c>
      <c r="J315" s="462">
        <v>75012</v>
      </c>
      <c r="L315" s="462">
        <v>300</v>
      </c>
      <c r="O315" s="462">
        <v>9999</v>
      </c>
      <c r="P315" s="462" t="s">
        <v>712</v>
      </c>
      <c r="Q315" s="462">
        <v>10042</v>
      </c>
      <c r="S315" s="462">
        <v>400000</v>
      </c>
      <c r="U315" s="462">
        <v>9999</v>
      </c>
      <c r="V315" s="462" t="str">
        <f t="shared" si="26"/>
        <v>BAR03</v>
      </c>
      <c r="AA315" s="457" t="str">
        <f t="shared" si="22"/>
        <v>NLT-Assoc</v>
      </c>
      <c r="AB315" s="457">
        <f t="shared" si="22"/>
        <v>12</v>
      </c>
      <c r="AC315" s="457" t="str">
        <f t="shared" si="22"/>
        <v>BAR03</v>
      </c>
      <c r="AI315" s="465" t="str">
        <f t="shared" si="24"/>
        <v>1275012</v>
      </c>
      <c r="AJ315" s="462" t="str">
        <f t="shared" si="23"/>
        <v>Athletics &amp; Recreation</v>
      </c>
    </row>
    <row r="316" spans="1:36" x14ac:dyDescent="0.25">
      <c r="A316" s="462" t="s">
        <v>710</v>
      </c>
      <c r="B316" s="462">
        <v>12</v>
      </c>
      <c r="C316" s="462" t="s">
        <v>692</v>
      </c>
      <c r="D316" s="457" t="str">
        <f t="shared" si="25"/>
        <v>NLT-Assoc75012</v>
      </c>
      <c r="E316" s="462">
        <v>75012</v>
      </c>
      <c r="F316" s="462" t="s">
        <v>72</v>
      </c>
      <c r="G316" s="462" t="s">
        <v>61</v>
      </c>
      <c r="H316" s="462">
        <v>75012</v>
      </c>
      <c r="I316" s="462" t="s">
        <v>72</v>
      </c>
      <c r="J316" s="462">
        <v>75012</v>
      </c>
      <c r="L316" s="462">
        <v>300</v>
      </c>
      <c r="O316" s="462">
        <v>9999</v>
      </c>
      <c r="P316" s="462" t="s">
        <v>713</v>
      </c>
      <c r="Q316" s="462">
        <v>10043</v>
      </c>
      <c r="S316" s="462">
        <v>400000</v>
      </c>
      <c r="U316" s="462">
        <v>9999</v>
      </c>
      <c r="V316" s="462" t="str">
        <f t="shared" si="26"/>
        <v>BAR03</v>
      </c>
      <c r="AA316" s="457" t="str">
        <f t="shared" si="22"/>
        <v>NLT-Assoc</v>
      </c>
      <c r="AB316" s="457">
        <f t="shared" si="22"/>
        <v>12</v>
      </c>
      <c r="AC316" s="457" t="str">
        <f t="shared" si="22"/>
        <v>BAR03</v>
      </c>
      <c r="AI316" s="465" t="str">
        <f t="shared" si="24"/>
        <v>1275012</v>
      </c>
      <c r="AJ316" s="462" t="str">
        <f t="shared" si="23"/>
        <v>Athletics &amp; Recreation</v>
      </c>
    </row>
    <row r="317" spans="1:36" x14ac:dyDescent="0.25">
      <c r="A317" s="462" t="s">
        <v>710</v>
      </c>
      <c r="B317" s="462">
        <v>12</v>
      </c>
      <c r="C317" s="462" t="s">
        <v>692</v>
      </c>
      <c r="D317" s="457" t="str">
        <f t="shared" si="25"/>
        <v>NLT-Assoc75012</v>
      </c>
      <c r="E317" s="462">
        <v>75012</v>
      </c>
      <c r="F317" s="462" t="s">
        <v>72</v>
      </c>
      <c r="G317" s="462" t="s">
        <v>61</v>
      </c>
      <c r="H317" s="462">
        <v>75012</v>
      </c>
      <c r="I317" s="462" t="s">
        <v>72</v>
      </c>
      <c r="J317" s="462">
        <v>75012</v>
      </c>
      <c r="L317" s="462">
        <v>300</v>
      </c>
      <c r="O317" s="462">
        <v>9999</v>
      </c>
      <c r="P317" s="462" t="s">
        <v>714</v>
      </c>
      <c r="Q317" s="462">
        <v>10044</v>
      </c>
      <c r="S317" s="462">
        <v>400000</v>
      </c>
      <c r="U317" s="462">
        <v>9999</v>
      </c>
      <c r="V317" s="462" t="str">
        <f t="shared" si="26"/>
        <v>BAR03</v>
      </c>
      <c r="AA317" s="457" t="str">
        <f t="shared" si="22"/>
        <v>NLT-Assoc</v>
      </c>
      <c r="AB317" s="457">
        <f t="shared" si="22"/>
        <v>12</v>
      </c>
      <c r="AC317" s="457" t="str">
        <f t="shared" si="22"/>
        <v>BAR03</v>
      </c>
      <c r="AI317" s="465" t="str">
        <f t="shared" si="24"/>
        <v>1275012</v>
      </c>
      <c r="AJ317" s="462" t="str">
        <f t="shared" si="23"/>
        <v>Athletics &amp; Recreation</v>
      </c>
    </row>
    <row r="318" spans="1:36" x14ac:dyDescent="0.25">
      <c r="A318" s="462" t="s">
        <v>710</v>
      </c>
      <c r="B318" s="462">
        <v>12</v>
      </c>
      <c r="C318" s="462" t="s">
        <v>692</v>
      </c>
      <c r="D318" s="457" t="str">
        <f t="shared" si="25"/>
        <v>NLT-Assoc75012</v>
      </c>
      <c r="E318" s="462">
        <v>75012</v>
      </c>
      <c r="F318" s="462" t="s">
        <v>72</v>
      </c>
      <c r="G318" s="462" t="s">
        <v>61</v>
      </c>
      <c r="H318" s="462">
        <v>75012</v>
      </c>
      <c r="I318" s="462" t="s">
        <v>72</v>
      </c>
      <c r="J318" s="462">
        <v>75012</v>
      </c>
      <c r="L318" s="462">
        <v>300</v>
      </c>
      <c r="O318" s="462">
        <v>9999</v>
      </c>
      <c r="P318" s="462" t="s">
        <v>715</v>
      </c>
      <c r="Q318" s="462">
        <v>10046</v>
      </c>
      <c r="S318" s="462">
        <v>400000</v>
      </c>
      <c r="U318" s="462">
        <v>9999</v>
      </c>
      <c r="V318" s="462" t="str">
        <f t="shared" si="26"/>
        <v>BAR03</v>
      </c>
      <c r="AA318" s="457" t="str">
        <f t="shared" si="22"/>
        <v>NLT-Assoc</v>
      </c>
      <c r="AB318" s="457">
        <f t="shared" si="22"/>
        <v>12</v>
      </c>
      <c r="AC318" s="457" t="str">
        <f t="shared" si="22"/>
        <v>BAR03</v>
      </c>
      <c r="AI318" s="465" t="str">
        <f t="shared" si="24"/>
        <v>1275012</v>
      </c>
      <c r="AJ318" s="462" t="str">
        <f t="shared" si="23"/>
        <v>Athletics &amp; Recreation</v>
      </c>
    </row>
    <row r="319" spans="1:36" x14ac:dyDescent="0.25">
      <c r="A319" s="462" t="s">
        <v>710</v>
      </c>
      <c r="B319" s="462">
        <v>12</v>
      </c>
      <c r="C319" s="462" t="s">
        <v>692</v>
      </c>
      <c r="D319" s="457" t="str">
        <f t="shared" si="25"/>
        <v>NLT-Assoc75012</v>
      </c>
      <c r="E319" s="462">
        <v>75012</v>
      </c>
      <c r="F319" s="462" t="s">
        <v>72</v>
      </c>
      <c r="G319" s="462" t="s">
        <v>61</v>
      </c>
      <c r="H319" s="462">
        <v>75012</v>
      </c>
      <c r="I319" s="462" t="s">
        <v>72</v>
      </c>
      <c r="J319" s="462">
        <v>75012</v>
      </c>
      <c r="L319" s="462">
        <v>300</v>
      </c>
      <c r="O319" s="462">
        <v>9999</v>
      </c>
      <c r="P319" s="462" t="s">
        <v>716</v>
      </c>
      <c r="Q319" s="462">
        <v>10047</v>
      </c>
      <c r="S319" s="462">
        <v>400000</v>
      </c>
      <c r="U319" s="462">
        <v>9999</v>
      </c>
      <c r="V319" s="462" t="str">
        <f t="shared" si="26"/>
        <v>BAR03</v>
      </c>
      <c r="AA319" s="457" t="str">
        <f t="shared" si="22"/>
        <v>NLT-Assoc</v>
      </c>
      <c r="AB319" s="457">
        <f t="shared" si="22"/>
        <v>12</v>
      </c>
      <c r="AC319" s="457" t="str">
        <f t="shared" si="22"/>
        <v>BAR03</v>
      </c>
      <c r="AI319" s="465" t="str">
        <f t="shared" si="24"/>
        <v>1275012</v>
      </c>
      <c r="AJ319" s="462" t="str">
        <f t="shared" si="23"/>
        <v>Athletics &amp; Recreation</v>
      </c>
    </row>
    <row r="320" spans="1:36" x14ac:dyDescent="0.25">
      <c r="A320" s="462" t="s">
        <v>710</v>
      </c>
      <c r="B320" s="462">
        <v>12</v>
      </c>
      <c r="C320" s="462" t="s">
        <v>692</v>
      </c>
      <c r="D320" s="457" t="str">
        <f t="shared" si="25"/>
        <v>NLT-Assoc75012</v>
      </c>
      <c r="E320" s="462">
        <v>75012</v>
      </c>
      <c r="F320" s="462" t="s">
        <v>72</v>
      </c>
      <c r="G320" s="462" t="s">
        <v>61</v>
      </c>
      <c r="H320" s="462">
        <v>75012</v>
      </c>
      <c r="I320" s="462" t="s">
        <v>72</v>
      </c>
      <c r="J320" s="462">
        <v>75012</v>
      </c>
      <c r="L320" s="462">
        <v>300</v>
      </c>
      <c r="O320" s="462">
        <v>9999</v>
      </c>
      <c r="P320" s="462" t="s">
        <v>717</v>
      </c>
      <c r="Q320" s="462">
        <v>10048</v>
      </c>
      <c r="S320" s="462">
        <v>400000</v>
      </c>
      <c r="U320" s="462">
        <v>9999</v>
      </c>
      <c r="V320" s="462" t="str">
        <f t="shared" si="26"/>
        <v>BAR03</v>
      </c>
      <c r="AA320" s="457" t="str">
        <f t="shared" si="22"/>
        <v>NLT-Assoc</v>
      </c>
      <c r="AB320" s="457">
        <f t="shared" si="22"/>
        <v>12</v>
      </c>
      <c r="AC320" s="457" t="str">
        <f t="shared" si="22"/>
        <v>BAR03</v>
      </c>
      <c r="AI320" s="465" t="str">
        <f t="shared" si="24"/>
        <v>1275012</v>
      </c>
      <c r="AJ320" s="462" t="str">
        <f t="shared" si="23"/>
        <v>Athletics &amp; Recreation</v>
      </c>
    </row>
    <row r="321" spans="1:36" x14ac:dyDescent="0.25">
      <c r="A321" s="462" t="s">
        <v>710</v>
      </c>
      <c r="B321" s="462">
        <v>12</v>
      </c>
      <c r="C321" s="462" t="s">
        <v>692</v>
      </c>
      <c r="D321" s="457" t="str">
        <f t="shared" si="25"/>
        <v>NLT-Assoc75012</v>
      </c>
      <c r="E321" s="462">
        <v>75012</v>
      </c>
      <c r="F321" s="462" t="s">
        <v>72</v>
      </c>
      <c r="G321" s="462" t="s">
        <v>61</v>
      </c>
      <c r="H321" s="462">
        <v>75012</v>
      </c>
      <c r="I321" s="462" t="s">
        <v>72</v>
      </c>
      <c r="J321" s="462">
        <v>75012</v>
      </c>
      <c r="L321" s="462">
        <v>300</v>
      </c>
      <c r="O321" s="462">
        <v>9999</v>
      </c>
      <c r="P321" s="462" t="s">
        <v>718</v>
      </c>
      <c r="Q321" s="462">
        <v>10049</v>
      </c>
      <c r="S321" s="462">
        <v>400000</v>
      </c>
      <c r="U321" s="462">
        <v>9999</v>
      </c>
      <c r="V321" s="462" t="str">
        <f t="shared" si="26"/>
        <v>BAR03</v>
      </c>
      <c r="AA321" s="457" t="str">
        <f t="shared" si="22"/>
        <v>NLT-Assoc</v>
      </c>
      <c r="AB321" s="457">
        <f t="shared" si="22"/>
        <v>12</v>
      </c>
      <c r="AC321" s="457" t="str">
        <f t="shared" si="22"/>
        <v>BAR03</v>
      </c>
      <c r="AI321" s="465" t="str">
        <f t="shared" si="24"/>
        <v>1275012</v>
      </c>
      <c r="AJ321" s="462" t="str">
        <f t="shared" si="23"/>
        <v>Athletics &amp; Recreation</v>
      </c>
    </row>
    <row r="322" spans="1:36" x14ac:dyDescent="0.25">
      <c r="A322" s="462" t="s">
        <v>710</v>
      </c>
      <c r="B322" s="462">
        <v>12</v>
      </c>
      <c r="C322" s="462" t="s">
        <v>692</v>
      </c>
      <c r="D322" s="457" t="str">
        <f t="shared" si="25"/>
        <v>NLT-Assoc75012</v>
      </c>
      <c r="E322" s="462">
        <v>75012</v>
      </c>
      <c r="F322" s="462" t="s">
        <v>72</v>
      </c>
      <c r="G322" s="462" t="s">
        <v>61</v>
      </c>
      <c r="H322" s="462">
        <v>75012</v>
      </c>
      <c r="I322" s="462" t="s">
        <v>72</v>
      </c>
      <c r="J322" s="462">
        <v>75012</v>
      </c>
      <c r="L322" s="462">
        <v>300</v>
      </c>
      <c r="O322" s="462">
        <v>9999</v>
      </c>
      <c r="P322" s="462" t="s">
        <v>719</v>
      </c>
      <c r="Q322" s="462">
        <v>10051</v>
      </c>
      <c r="S322" s="462">
        <v>400001</v>
      </c>
      <c r="U322" s="462">
        <v>9999</v>
      </c>
      <c r="V322" s="462" t="str">
        <f t="shared" si="26"/>
        <v>BAR03</v>
      </c>
      <c r="AA322" s="457" t="str">
        <f t="shared" si="22"/>
        <v>NLT-Assoc</v>
      </c>
      <c r="AB322" s="457">
        <f t="shared" si="22"/>
        <v>12</v>
      </c>
      <c r="AC322" s="457" t="str">
        <f t="shared" si="22"/>
        <v>BAR03</v>
      </c>
      <c r="AI322" s="465" t="str">
        <f t="shared" si="24"/>
        <v>1275012</v>
      </c>
      <c r="AJ322" s="462" t="str">
        <f t="shared" si="23"/>
        <v>Athletics &amp; Recreation</v>
      </c>
    </row>
    <row r="323" spans="1:36" x14ac:dyDescent="0.25">
      <c r="A323" s="462" t="s">
        <v>710</v>
      </c>
      <c r="B323" s="462">
        <v>12</v>
      </c>
      <c r="C323" s="462" t="s">
        <v>692</v>
      </c>
      <c r="D323" s="457" t="str">
        <f t="shared" si="25"/>
        <v>NLT-Assoc75012</v>
      </c>
      <c r="E323" s="462">
        <v>75012</v>
      </c>
      <c r="F323" s="462" t="s">
        <v>72</v>
      </c>
      <c r="G323" s="462" t="s">
        <v>61</v>
      </c>
      <c r="H323" s="462">
        <v>75012</v>
      </c>
      <c r="I323" s="462" t="s">
        <v>72</v>
      </c>
      <c r="J323" s="462">
        <v>75012</v>
      </c>
      <c r="L323" s="462">
        <v>300</v>
      </c>
      <c r="O323" s="462">
        <v>9999</v>
      </c>
      <c r="P323" s="462" t="s">
        <v>720</v>
      </c>
      <c r="Q323" s="462">
        <v>10052</v>
      </c>
      <c r="S323" s="462">
        <v>400001</v>
      </c>
      <c r="U323" s="462">
        <v>9999</v>
      </c>
      <c r="V323" s="462" t="str">
        <f t="shared" si="26"/>
        <v>BAR03</v>
      </c>
      <c r="AA323" s="457" t="str">
        <f t="shared" si="22"/>
        <v>NLT-Assoc</v>
      </c>
      <c r="AB323" s="457">
        <f t="shared" si="22"/>
        <v>12</v>
      </c>
      <c r="AC323" s="457" t="str">
        <f t="shared" si="22"/>
        <v>BAR03</v>
      </c>
      <c r="AI323" s="465" t="str">
        <f t="shared" si="24"/>
        <v>1275012</v>
      </c>
      <c r="AJ323" s="462" t="str">
        <f t="shared" si="23"/>
        <v>Athletics &amp; Recreation</v>
      </c>
    </row>
    <row r="324" spans="1:36" x14ac:dyDescent="0.25">
      <c r="A324" s="462" t="s">
        <v>710</v>
      </c>
      <c r="B324" s="462">
        <v>12</v>
      </c>
      <c r="C324" s="462" t="s">
        <v>692</v>
      </c>
      <c r="D324" s="457" t="str">
        <f t="shared" si="25"/>
        <v>NLT-Assoc75012</v>
      </c>
      <c r="E324" s="462">
        <v>75012</v>
      </c>
      <c r="F324" s="462" t="s">
        <v>72</v>
      </c>
      <c r="G324" s="462" t="s">
        <v>61</v>
      </c>
      <c r="H324" s="462">
        <v>75012</v>
      </c>
      <c r="I324" s="462" t="s">
        <v>72</v>
      </c>
      <c r="J324" s="462">
        <v>75012</v>
      </c>
      <c r="L324" s="462">
        <v>300</v>
      </c>
      <c r="O324" s="462">
        <v>9999</v>
      </c>
      <c r="P324" s="462" t="s">
        <v>721</v>
      </c>
      <c r="Q324" s="462">
        <v>10053</v>
      </c>
      <c r="S324" s="462">
        <v>400001</v>
      </c>
      <c r="U324" s="462">
        <v>9999</v>
      </c>
      <c r="V324" s="462" t="str">
        <f t="shared" si="26"/>
        <v>BAR03</v>
      </c>
      <c r="AA324" s="457" t="str">
        <f t="shared" si="22"/>
        <v>NLT-Assoc</v>
      </c>
      <c r="AB324" s="457">
        <f t="shared" si="22"/>
        <v>12</v>
      </c>
      <c r="AC324" s="457" t="str">
        <f t="shared" si="22"/>
        <v>BAR03</v>
      </c>
      <c r="AI324" s="465" t="str">
        <f t="shared" si="24"/>
        <v>1275012</v>
      </c>
      <c r="AJ324" s="462" t="str">
        <f t="shared" si="23"/>
        <v>Athletics &amp; Recreation</v>
      </c>
    </row>
    <row r="325" spans="1:36" x14ac:dyDescent="0.25">
      <c r="A325" s="462" t="s">
        <v>710</v>
      </c>
      <c r="B325" s="462">
        <v>12</v>
      </c>
      <c r="C325" s="462" t="s">
        <v>692</v>
      </c>
      <c r="D325" s="457" t="str">
        <f t="shared" si="25"/>
        <v>NLT-Assoc75012</v>
      </c>
      <c r="E325" s="462">
        <v>75012</v>
      </c>
      <c r="F325" s="462" t="s">
        <v>72</v>
      </c>
      <c r="G325" s="462" t="s">
        <v>61</v>
      </c>
      <c r="H325" s="462">
        <v>75012</v>
      </c>
      <c r="I325" s="462" t="s">
        <v>72</v>
      </c>
      <c r="J325" s="462">
        <v>75012</v>
      </c>
      <c r="L325" s="462">
        <v>300</v>
      </c>
      <c r="O325" s="462">
        <v>9999</v>
      </c>
      <c r="P325" s="462" t="s">
        <v>722</v>
      </c>
      <c r="Q325" s="462">
        <v>10055</v>
      </c>
      <c r="S325" s="462">
        <v>400000</v>
      </c>
      <c r="U325" s="462">
        <v>9999</v>
      </c>
      <c r="V325" s="462" t="str">
        <f t="shared" si="26"/>
        <v>BAR03</v>
      </c>
      <c r="AA325" s="457" t="str">
        <f t="shared" si="22"/>
        <v>NLT-Assoc</v>
      </c>
      <c r="AB325" s="457">
        <f t="shared" si="22"/>
        <v>12</v>
      </c>
      <c r="AC325" s="457" t="str">
        <f t="shared" si="22"/>
        <v>BAR03</v>
      </c>
      <c r="AI325" s="465" t="str">
        <f t="shared" si="24"/>
        <v>1275012</v>
      </c>
      <c r="AJ325" s="462" t="str">
        <f t="shared" si="23"/>
        <v>Athletics &amp; Recreation</v>
      </c>
    </row>
    <row r="326" spans="1:36" x14ac:dyDescent="0.25">
      <c r="A326" s="462" t="s">
        <v>710</v>
      </c>
      <c r="B326" s="462">
        <v>12</v>
      </c>
      <c r="C326" s="462" t="s">
        <v>692</v>
      </c>
      <c r="D326" s="457" t="str">
        <f t="shared" si="25"/>
        <v>NLT-Assoc75012</v>
      </c>
      <c r="E326" s="462">
        <v>75012</v>
      </c>
      <c r="F326" s="462" t="s">
        <v>72</v>
      </c>
      <c r="G326" s="462" t="s">
        <v>61</v>
      </c>
      <c r="H326" s="462">
        <v>75012</v>
      </c>
      <c r="I326" s="462" t="s">
        <v>72</v>
      </c>
      <c r="J326" s="462">
        <v>75012</v>
      </c>
      <c r="L326" s="462">
        <v>300</v>
      </c>
      <c r="O326" s="462">
        <v>9999</v>
      </c>
      <c r="P326" s="462" t="s">
        <v>723</v>
      </c>
      <c r="Q326" s="462">
        <v>10056</v>
      </c>
      <c r="S326" s="462">
        <v>400000</v>
      </c>
      <c r="U326" s="462">
        <v>9999</v>
      </c>
      <c r="V326" s="462" t="str">
        <f t="shared" si="26"/>
        <v>BAR03</v>
      </c>
      <c r="AA326" s="457" t="str">
        <f t="shared" si="22"/>
        <v>NLT-Assoc</v>
      </c>
      <c r="AB326" s="457">
        <f t="shared" si="22"/>
        <v>12</v>
      </c>
      <c r="AC326" s="457" t="str">
        <f t="shared" si="22"/>
        <v>BAR03</v>
      </c>
      <c r="AI326" s="465" t="str">
        <f t="shared" si="24"/>
        <v>1275012</v>
      </c>
      <c r="AJ326" s="462" t="str">
        <f t="shared" si="23"/>
        <v>Athletics &amp; Recreation</v>
      </c>
    </row>
    <row r="327" spans="1:36" x14ac:dyDescent="0.25">
      <c r="A327" s="462" t="s">
        <v>710</v>
      </c>
      <c r="B327" s="462">
        <v>12</v>
      </c>
      <c r="C327" s="462" t="s">
        <v>692</v>
      </c>
      <c r="D327" s="457" t="str">
        <f t="shared" si="25"/>
        <v>NLT-Assoc75012</v>
      </c>
      <c r="E327" s="462">
        <v>75012</v>
      </c>
      <c r="F327" s="462" t="s">
        <v>72</v>
      </c>
      <c r="G327" s="462" t="s">
        <v>61</v>
      </c>
      <c r="H327" s="462">
        <v>75012</v>
      </c>
      <c r="I327" s="462" t="s">
        <v>72</v>
      </c>
      <c r="J327" s="462">
        <v>75012</v>
      </c>
      <c r="L327" s="462">
        <v>300</v>
      </c>
      <c r="O327" s="462">
        <v>9999</v>
      </c>
      <c r="P327" s="462" t="s">
        <v>724</v>
      </c>
      <c r="Q327" s="462">
        <v>10058</v>
      </c>
      <c r="S327" s="462">
        <v>400000</v>
      </c>
      <c r="U327" s="462">
        <v>9999</v>
      </c>
      <c r="V327" s="462" t="str">
        <f t="shared" si="26"/>
        <v>BAR03</v>
      </c>
      <c r="AA327" s="457" t="str">
        <f t="shared" si="22"/>
        <v>NLT-Assoc</v>
      </c>
      <c r="AB327" s="457">
        <f t="shared" si="22"/>
        <v>12</v>
      </c>
      <c r="AC327" s="457" t="str">
        <f t="shared" si="22"/>
        <v>BAR03</v>
      </c>
      <c r="AI327" s="465" t="str">
        <f t="shared" si="24"/>
        <v>1275012</v>
      </c>
      <c r="AJ327" s="462" t="str">
        <f t="shared" si="23"/>
        <v>Athletics &amp; Recreation</v>
      </c>
    </row>
    <row r="328" spans="1:36" x14ac:dyDescent="0.25">
      <c r="A328" s="462" t="s">
        <v>710</v>
      </c>
      <c r="B328" s="462">
        <v>12</v>
      </c>
      <c r="C328" s="462" t="s">
        <v>692</v>
      </c>
      <c r="D328" s="457" t="str">
        <f t="shared" si="25"/>
        <v>NLT-Assoc75012</v>
      </c>
      <c r="E328" s="462">
        <v>75012</v>
      </c>
      <c r="F328" s="462" t="s">
        <v>72</v>
      </c>
      <c r="G328" s="462" t="s">
        <v>61</v>
      </c>
      <c r="H328" s="462">
        <v>75012</v>
      </c>
      <c r="I328" s="462" t="s">
        <v>72</v>
      </c>
      <c r="J328" s="462">
        <v>75012</v>
      </c>
      <c r="L328" s="462">
        <v>300</v>
      </c>
      <c r="O328" s="462">
        <v>9999</v>
      </c>
      <c r="P328" s="462" t="s">
        <v>725</v>
      </c>
      <c r="Q328" s="462">
        <v>10059</v>
      </c>
      <c r="S328" s="462">
        <v>400000</v>
      </c>
      <c r="U328" s="462">
        <v>9999</v>
      </c>
      <c r="V328" s="462" t="str">
        <f t="shared" si="26"/>
        <v>BAR03</v>
      </c>
      <c r="AA328" s="457" t="str">
        <f t="shared" ref="AA328:AC391" si="27">A328</f>
        <v>NLT-Assoc</v>
      </c>
      <c r="AB328" s="457">
        <f t="shared" si="27"/>
        <v>12</v>
      </c>
      <c r="AC328" s="457" t="str">
        <f t="shared" si="27"/>
        <v>BAR03</v>
      </c>
      <c r="AI328" s="465" t="str">
        <f t="shared" si="24"/>
        <v>1275012</v>
      </c>
      <c r="AJ328" s="462" t="str">
        <f t="shared" ref="AJ328:AJ391" si="28">I328</f>
        <v>Athletics &amp; Recreation</v>
      </c>
    </row>
    <row r="329" spans="1:36" x14ac:dyDescent="0.25">
      <c r="A329" s="462" t="s">
        <v>710</v>
      </c>
      <c r="B329" s="462">
        <v>12</v>
      </c>
      <c r="C329" s="462" t="s">
        <v>692</v>
      </c>
      <c r="D329" s="457" t="str">
        <f t="shared" si="25"/>
        <v>NLT-Assoc75012</v>
      </c>
      <c r="E329" s="462">
        <v>75012</v>
      </c>
      <c r="F329" s="462" t="s">
        <v>72</v>
      </c>
      <c r="G329" s="462" t="s">
        <v>61</v>
      </c>
      <c r="H329" s="462">
        <v>75012</v>
      </c>
      <c r="I329" s="462" t="s">
        <v>72</v>
      </c>
      <c r="J329" s="462">
        <v>75012</v>
      </c>
      <c r="L329" s="462">
        <v>300</v>
      </c>
      <c r="O329" s="462">
        <v>9999</v>
      </c>
      <c r="P329" s="462" t="s">
        <v>726</v>
      </c>
      <c r="Q329" s="462">
        <v>10060</v>
      </c>
      <c r="S329" s="462">
        <v>400000</v>
      </c>
      <c r="U329" s="462">
        <v>9999</v>
      </c>
      <c r="V329" s="462" t="str">
        <f t="shared" si="26"/>
        <v>BAR03</v>
      </c>
      <c r="AA329" s="457" t="str">
        <f t="shared" si="27"/>
        <v>NLT-Assoc</v>
      </c>
      <c r="AB329" s="457">
        <f t="shared" si="27"/>
        <v>12</v>
      </c>
      <c r="AC329" s="457" t="str">
        <f t="shared" si="27"/>
        <v>BAR03</v>
      </c>
      <c r="AI329" s="465" t="str">
        <f t="shared" si="24"/>
        <v>1275012</v>
      </c>
      <c r="AJ329" s="462" t="str">
        <f t="shared" si="28"/>
        <v>Athletics &amp; Recreation</v>
      </c>
    </row>
    <row r="330" spans="1:36" x14ac:dyDescent="0.25">
      <c r="A330" s="462" t="s">
        <v>710</v>
      </c>
      <c r="B330" s="462">
        <v>12</v>
      </c>
      <c r="C330" s="462" t="s">
        <v>692</v>
      </c>
      <c r="D330" s="457" t="str">
        <f t="shared" si="25"/>
        <v>NLT-Assoc75012</v>
      </c>
      <c r="E330" s="462">
        <v>75012</v>
      </c>
      <c r="F330" s="462" t="s">
        <v>72</v>
      </c>
      <c r="G330" s="462" t="s">
        <v>61</v>
      </c>
      <c r="H330" s="462">
        <v>75012</v>
      </c>
      <c r="I330" s="462" t="s">
        <v>72</v>
      </c>
      <c r="J330" s="462">
        <v>75012</v>
      </c>
      <c r="L330" s="462">
        <v>300</v>
      </c>
      <c r="O330" s="462">
        <v>9999</v>
      </c>
      <c r="P330" s="462" t="s">
        <v>727</v>
      </c>
      <c r="Q330" s="462">
        <v>10061</v>
      </c>
      <c r="S330" s="462">
        <v>400000</v>
      </c>
      <c r="U330" s="462">
        <v>9999</v>
      </c>
      <c r="V330" s="462" t="str">
        <f t="shared" si="26"/>
        <v>BAR03</v>
      </c>
      <c r="AA330" s="457" t="str">
        <f t="shared" si="27"/>
        <v>NLT-Assoc</v>
      </c>
      <c r="AB330" s="457">
        <f t="shared" si="27"/>
        <v>12</v>
      </c>
      <c r="AC330" s="457" t="str">
        <f t="shared" si="27"/>
        <v>BAR03</v>
      </c>
      <c r="AI330" s="465" t="str">
        <f t="shared" si="24"/>
        <v>1275012</v>
      </c>
      <c r="AJ330" s="462" t="str">
        <f t="shared" si="28"/>
        <v>Athletics &amp; Recreation</v>
      </c>
    </row>
    <row r="331" spans="1:36" x14ac:dyDescent="0.25">
      <c r="A331" s="462" t="s">
        <v>710</v>
      </c>
      <c r="B331" s="462">
        <v>12</v>
      </c>
      <c r="C331" s="462" t="s">
        <v>692</v>
      </c>
      <c r="D331" s="457" t="str">
        <f t="shared" si="25"/>
        <v>NLT-Assoc75012</v>
      </c>
      <c r="E331" s="462">
        <v>75012</v>
      </c>
      <c r="F331" s="462" t="s">
        <v>72</v>
      </c>
      <c r="G331" s="462" t="s">
        <v>61</v>
      </c>
      <c r="H331" s="462">
        <v>75012</v>
      </c>
      <c r="I331" s="462" t="s">
        <v>72</v>
      </c>
      <c r="J331" s="462">
        <v>75012</v>
      </c>
      <c r="L331" s="462">
        <v>300</v>
      </c>
      <c r="O331" s="462">
        <v>9999</v>
      </c>
      <c r="P331" s="462" t="s">
        <v>635</v>
      </c>
      <c r="Q331" s="462">
        <v>10510</v>
      </c>
      <c r="S331" s="462">
        <v>400001</v>
      </c>
      <c r="U331" s="462">
        <v>9999</v>
      </c>
      <c r="V331" s="462" t="str">
        <f t="shared" si="26"/>
        <v>BAR03</v>
      </c>
      <c r="AA331" s="457" t="str">
        <f t="shared" si="27"/>
        <v>NLT-Assoc</v>
      </c>
      <c r="AB331" s="457">
        <f t="shared" si="27"/>
        <v>12</v>
      </c>
      <c r="AC331" s="457" t="str">
        <f t="shared" si="27"/>
        <v>BAR03</v>
      </c>
      <c r="AI331" s="465" t="str">
        <f t="shared" ref="AI331:AI394" si="29">B331&amp;E331</f>
        <v>1275012</v>
      </c>
      <c r="AJ331" s="462" t="str">
        <f t="shared" si="28"/>
        <v>Athletics &amp; Recreation</v>
      </c>
    </row>
    <row r="332" spans="1:36" x14ac:dyDescent="0.25">
      <c r="A332" s="462" t="s">
        <v>710</v>
      </c>
      <c r="B332" s="462">
        <v>12</v>
      </c>
      <c r="C332" s="462" t="s">
        <v>692</v>
      </c>
      <c r="D332" s="457" t="str">
        <f t="shared" si="25"/>
        <v>NLT-Assoc75012</v>
      </c>
      <c r="E332" s="462">
        <v>75012</v>
      </c>
      <c r="F332" s="462" t="s">
        <v>72</v>
      </c>
      <c r="G332" s="462" t="s">
        <v>61</v>
      </c>
      <c r="H332" s="462">
        <v>75012</v>
      </c>
      <c r="I332" s="462" t="s">
        <v>72</v>
      </c>
      <c r="J332" s="462">
        <v>75012</v>
      </c>
      <c r="L332" s="462">
        <v>300</v>
      </c>
      <c r="O332" s="462">
        <v>9999</v>
      </c>
      <c r="P332" s="462" t="s">
        <v>636</v>
      </c>
      <c r="Q332" s="462">
        <v>10521</v>
      </c>
      <c r="S332" s="462">
        <v>999999</v>
      </c>
      <c r="U332" s="462">
        <v>9999</v>
      </c>
      <c r="V332" s="462" t="str">
        <f t="shared" si="26"/>
        <v>BAR03</v>
      </c>
      <c r="AA332" s="457" t="str">
        <f t="shared" si="27"/>
        <v>NLT-Assoc</v>
      </c>
      <c r="AB332" s="457">
        <f t="shared" si="27"/>
        <v>12</v>
      </c>
      <c r="AC332" s="457" t="str">
        <f t="shared" si="27"/>
        <v>BAR03</v>
      </c>
      <c r="AI332" s="465" t="str">
        <f t="shared" si="29"/>
        <v>1275012</v>
      </c>
      <c r="AJ332" s="462" t="str">
        <f t="shared" si="28"/>
        <v>Athletics &amp; Recreation</v>
      </c>
    </row>
    <row r="333" spans="1:36" x14ac:dyDescent="0.25">
      <c r="A333" s="462" t="s">
        <v>710</v>
      </c>
      <c r="B333" s="462">
        <v>12</v>
      </c>
      <c r="C333" s="462" t="s">
        <v>692</v>
      </c>
      <c r="D333" s="457" t="str">
        <f t="shared" si="25"/>
        <v>NLT-Assoc75012</v>
      </c>
      <c r="E333" s="462">
        <v>75012</v>
      </c>
      <c r="F333" s="462" t="s">
        <v>72</v>
      </c>
      <c r="G333" s="462" t="s">
        <v>61</v>
      </c>
      <c r="H333" s="462">
        <v>75012</v>
      </c>
      <c r="I333" s="462" t="s">
        <v>72</v>
      </c>
      <c r="J333" s="462">
        <v>75012</v>
      </c>
      <c r="L333" s="462">
        <v>300</v>
      </c>
      <c r="O333" s="462">
        <v>9999</v>
      </c>
      <c r="P333" s="462" t="s">
        <v>643</v>
      </c>
      <c r="Q333" s="462">
        <v>10527</v>
      </c>
      <c r="S333" s="462">
        <v>400001</v>
      </c>
      <c r="U333" s="462">
        <v>9999</v>
      </c>
      <c r="V333" s="462" t="str">
        <f t="shared" si="26"/>
        <v>BAR03</v>
      </c>
      <c r="AA333" s="457" t="str">
        <f t="shared" si="27"/>
        <v>NLT-Assoc</v>
      </c>
      <c r="AB333" s="457">
        <f t="shared" si="27"/>
        <v>12</v>
      </c>
      <c r="AC333" s="457" t="str">
        <f t="shared" si="27"/>
        <v>BAR03</v>
      </c>
      <c r="AI333" s="465" t="str">
        <f t="shared" si="29"/>
        <v>1275012</v>
      </c>
      <c r="AJ333" s="462" t="str">
        <f t="shared" si="28"/>
        <v>Athletics &amp; Recreation</v>
      </c>
    </row>
    <row r="334" spans="1:36" x14ac:dyDescent="0.25">
      <c r="A334" s="462" t="s">
        <v>710</v>
      </c>
      <c r="B334" s="462">
        <v>12</v>
      </c>
      <c r="C334" s="462" t="s">
        <v>692</v>
      </c>
      <c r="D334" s="457" t="str">
        <f t="shared" si="25"/>
        <v>NLT-Assoc75012</v>
      </c>
      <c r="E334" s="462">
        <v>75012</v>
      </c>
      <c r="F334" s="462" t="s">
        <v>72</v>
      </c>
      <c r="G334" s="462" t="s">
        <v>61</v>
      </c>
      <c r="H334" s="462">
        <v>75012</v>
      </c>
      <c r="I334" s="462" t="s">
        <v>72</v>
      </c>
      <c r="J334" s="462">
        <v>75012</v>
      </c>
      <c r="L334" s="462">
        <v>300</v>
      </c>
      <c r="O334" s="462">
        <v>9999</v>
      </c>
      <c r="P334" s="462" t="s">
        <v>648</v>
      </c>
      <c r="Q334" s="462">
        <v>10531</v>
      </c>
      <c r="S334" s="462">
        <v>999999</v>
      </c>
      <c r="U334" s="462">
        <v>9999</v>
      </c>
      <c r="V334" s="462" t="str">
        <f t="shared" si="26"/>
        <v>BAR03</v>
      </c>
      <c r="AA334" s="457" t="str">
        <f t="shared" si="27"/>
        <v>NLT-Assoc</v>
      </c>
      <c r="AB334" s="457">
        <f t="shared" si="27"/>
        <v>12</v>
      </c>
      <c r="AC334" s="457" t="str">
        <f t="shared" si="27"/>
        <v>BAR03</v>
      </c>
      <c r="AI334" s="465" t="str">
        <f t="shared" si="29"/>
        <v>1275012</v>
      </c>
      <c r="AJ334" s="462" t="str">
        <f t="shared" si="28"/>
        <v>Athletics &amp; Recreation</v>
      </c>
    </row>
    <row r="335" spans="1:36" x14ac:dyDescent="0.25">
      <c r="A335" s="462" t="s">
        <v>710</v>
      </c>
      <c r="B335" s="462">
        <v>12</v>
      </c>
      <c r="C335" s="462" t="s">
        <v>692</v>
      </c>
      <c r="D335" s="457" t="str">
        <f t="shared" ref="D335:D398" si="30">+A335&amp;""&amp;E335</f>
        <v>NLT-Assoc75012</v>
      </c>
      <c r="E335" s="462">
        <v>75012</v>
      </c>
      <c r="F335" s="462" t="s">
        <v>72</v>
      </c>
      <c r="G335" s="462" t="s">
        <v>61</v>
      </c>
      <c r="H335" s="462">
        <v>75012</v>
      </c>
      <c r="I335" s="462" t="s">
        <v>72</v>
      </c>
      <c r="J335" s="462">
        <v>75012</v>
      </c>
      <c r="L335" s="462">
        <v>300</v>
      </c>
      <c r="O335" s="462">
        <v>9999</v>
      </c>
      <c r="P335" s="462" t="s">
        <v>728</v>
      </c>
      <c r="Q335" s="462">
        <v>10535</v>
      </c>
      <c r="S335" s="462">
        <v>400001</v>
      </c>
      <c r="U335" s="462">
        <v>9999</v>
      </c>
      <c r="V335" s="462" t="str">
        <f t="shared" si="26"/>
        <v>BAR03</v>
      </c>
      <c r="AA335" s="457" t="str">
        <f t="shared" si="27"/>
        <v>NLT-Assoc</v>
      </c>
      <c r="AB335" s="457">
        <f t="shared" si="27"/>
        <v>12</v>
      </c>
      <c r="AC335" s="457" t="str">
        <f t="shared" si="27"/>
        <v>BAR03</v>
      </c>
      <c r="AI335" s="465" t="str">
        <f t="shared" si="29"/>
        <v>1275012</v>
      </c>
      <c r="AJ335" s="462" t="str">
        <f t="shared" si="28"/>
        <v>Athletics &amp; Recreation</v>
      </c>
    </row>
    <row r="336" spans="1:36" x14ac:dyDescent="0.25">
      <c r="A336" s="462" t="s">
        <v>710</v>
      </c>
      <c r="B336" s="462">
        <v>12</v>
      </c>
      <c r="C336" s="462" t="s">
        <v>692</v>
      </c>
      <c r="D336" s="457" t="str">
        <f t="shared" si="30"/>
        <v>NLT-Assoc75012</v>
      </c>
      <c r="E336" s="462">
        <v>75012</v>
      </c>
      <c r="F336" s="462" t="s">
        <v>72</v>
      </c>
      <c r="G336" s="462" t="s">
        <v>61</v>
      </c>
      <c r="H336" s="462">
        <v>75012</v>
      </c>
      <c r="I336" s="462" t="s">
        <v>72</v>
      </c>
      <c r="J336" s="462">
        <v>75012</v>
      </c>
      <c r="L336" s="462">
        <v>300</v>
      </c>
      <c r="O336" s="462">
        <v>9999</v>
      </c>
      <c r="P336" s="462" t="s">
        <v>729</v>
      </c>
      <c r="Q336" s="462">
        <v>10541</v>
      </c>
      <c r="S336" s="462">
        <v>400001</v>
      </c>
      <c r="U336" s="462">
        <v>9999</v>
      </c>
      <c r="V336" s="462" t="str">
        <f t="shared" si="26"/>
        <v>BAR03</v>
      </c>
      <c r="AA336" s="457" t="str">
        <f t="shared" si="27"/>
        <v>NLT-Assoc</v>
      </c>
      <c r="AB336" s="457">
        <f t="shared" si="27"/>
        <v>12</v>
      </c>
      <c r="AC336" s="457" t="str">
        <f t="shared" si="27"/>
        <v>BAR03</v>
      </c>
      <c r="AI336" s="465" t="str">
        <f t="shared" si="29"/>
        <v>1275012</v>
      </c>
      <c r="AJ336" s="462" t="str">
        <f t="shared" si="28"/>
        <v>Athletics &amp; Recreation</v>
      </c>
    </row>
    <row r="337" spans="1:36" x14ac:dyDescent="0.25">
      <c r="A337" s="462" t="s">
        <v>710</v>
      </c>
      <c r="B337" s="462">
        <v>12</v>
      </c>
      <c r="C337" s="462" t="s">
        <v>692</v>
      </c>
      <c r="D337" s="457" t="str">
        <f t="shared" si="30"/>
        <v>NLT-Assoc75012</v>
      </c>
      <c r="E337" s="462">
        <v>75012</v>
      </c>
      <c r="F337" s="462" t="s">
        <v>72</v>
      </c>
      <c r="G337" s="462" t="s">
        <v>61</v>
      </c>
      <c r="H337" s="462">
        <v>75012</v>
      </c>
      <c r="I337" s="462" t="s">
        <v>72</v>
      </c>
      <c r="J337" s="462">
        <v>75012</v>
      </c>
      <c r="L337" s="462">
        <v>300</v>
      </c>
      <c r="O337" s="462">
        <v>9999</v>
      </c>
      <c r="P337" s="462" t="s">
        <v>294</v>
      </c>
      <c r="Q337" s="462">
        <v>40003</v>
      </c>
      <c r="S337" s="462">
        <v>999999</v>
      </c>
      <c r="U337" s="462">
        <v>9999</v>
      </c>
      <c r="V337" s="462" t="str">
        <f t="shared" si="26"/>
        <v>BAR03</v>
      </c>
      <c r="AA337" s="457" t="str">
        <f t="shared" si="27"/>
        <v>NLT-Assoc</v>
      </c>
      <c r="AB337" s="457">
        <f t="shared" si="27"/>
        <v>12</v>
      </c>
      <c r="AC337" s="457" t="str">
        <f t="shared" si="27"/>
        <v>BAR03</v>
      </c>
      <c r="AI337" s="465" t="str">
        <f t="shared" si="29"/>
        <v>1275012</v>
      </c>
      <c r="AJ337" s="462" t="str">
        <f t="shared" si="28"/>
        <v>Athletics &amp; Recreation</v>
      </c>
    </row>
    <row r="338" spans="1:36" x14ac:dyDescent="0.25">
      <c r="A338" s="462" t="s">
        <v>710</v>
      </c>
      <c r="B338" s="462">
        <v>12</v>
      </c>
      <c r="C338" s="462" t="s">
        <v>692</v>
      </c>
      <c r="D338" s="457" t="str">
        <f t="shared" si="30"/>
        <v>NLT-Assoc75012</v>
      </c>
      <c r="E338" s="462">
        <v>75012</v>
      </c>
      <c r="F338" s="462" t="s">
        <v>72</v>
      </c>
      <c r="G338" s="462" t="s">
        <v>61</v>
      </c>
      <c r="H338" s="462">
        <v>75012</v>
      </c>
      <c r="I338" s="462" t="s">
        <v>72</v>
      </c>
      <c r="J338" s="462">
        <v>75012</v>
      </c>
      <c r="L338" s="462">
        <v>300</v>
      </c>
      <c r="O338" s="462">
        <v>9999</v>
      </c>
      <c r="P338" s="462" t="s">
        <v>313</v>
      </c>
      <c r="Q338" s="462">
        <v>40083</v>
      </c>
      <c r="S338" s="462">
        <v>400001</v>
      </c>
      <c r="U338" s="462">
        <v>9999</v>
      </c>
      <c r="V338" s="462" t="str">
        <f t="shared" si="26"/>
        <v>BAR03</v>
      </c>
      <c r="AA338" s="457" t="str">
        <f t="shared" si="27"/>
        <v>NLT-Assoc</v>
      </c>
      <c r="AB338" s="457">
        <f t="shared" si="27"/>
        <v>12</v>
      </c>
      <c r="AC338" s="457" t="str">
        <f t="shared" si="27"/>
        <v>BAR03</v>
      </c>
      <c r="AI338" s="465" t="str">
        <f t="shared" si="29"/>
        <v>1275012</v>
      </c>
      <c r="AJ338" s="462" t="str">
        <f t="shared" si="28"/>
        <v>Athletics &amp; Recreation</v>
      </c>
    </row>
    <row r="339" spans="1:36" x14ac:dyDescent="0.25">
      <c r="A339" s="462" t="s">
        <v>710</v>
      </c>
      <c r="B339" s="462">
        <v>12</v>
      </c>
      <c r="C339" s="462" t="s">
        <v>692</v>
      </c>
      <c r="D339" s="457" t="str">
        <f t="shared" si="30"/>
        <v>NLT-Assoc75012</v>
      </c>
      <c r="E339" s="462">
        <v>75012</v>
      </c>
      <c r="F339" s="462" t="s">
        <v>72</v>
      </c>
      <c r="G339" s="462" t="s">
        <v>61</v>
      </c>
      <c r="H339" s="462">
        <v>75012</v>
      </c>
      <c r="I339" s="462" t="s">
        <v>72</v>
      </c>
      <c r="J339" s="462">
        <v>75012</v>
      </c>
      <c r="L339" s="462">
        <v>300</v>
      </c>
      <c r="O339" s="462">
        <v>9999</v>
      </c>
      <c r="P339" s="462" t="s">
        <v>730</v>
      </c>
      <c r="Q339" s="462">
        <v>99999</v>
      </c>
      <c r="S339" s="462">
        <v>400001</v>
      </c>
      <c r="U339" s="462">
        <v>9999</v>
      </c>
      <c r="V339" s="462" t="str">
        <f t="shared" si="26"/>
        <v>BAR03</v>
      </c>
      <c r="AA339" s="457" t="str">
        <f t="shared" si="27"/>
        <v>NLT-Assoc</v>
      </c>
      <c r="AB339" s="457">
        <f t="shared" si="27"/>
        <v>12</v>
      </c>
      <c r="AC339" s="457" t="str">
        <f t="shared" si="27"/>
        <v>BAR03</v>
      </c>
      <c r="AI339" s="465" t="str">
        <f t="shared" si="29"/>
        <v>1275012</v>
      </c>
      <c r="AJ339" s="462" t="str">
        <f t="shared" si="28"/>
        <v>Athletics &amp; Recreation</v>
      </c>
    </row>
    <row r="340" spans="1:36" x14ac:dyDescent="0.25">
      <c r="A340" s="462" t="s">
        <v>710</v>
      </c>
      <c r="B340" s="462">
        <v>12</v>
      </c>
      <c r="C340" s="462" t="s">
        <v>692</v>
      </c>
      <c r="D340" s="457" t="str">
        <f t="shared" si="30"/>
        <v>NLT-Assoc75046</v>
      </c>
      <c r="E340" s="462">
        <v>75046</v>
      </c>
      <c r="F340" s="462" t="s">
        <v>731</v>
      </c>
      <c r="G340" s="462" t="s">
        <v>61</v>
      </c>
      <c r="H340" s="462">
        <v>75046</v>
      </c>
      <c r="I340" s="462" t="s">
        <v>731</v>
      </c>
      <c r="J340" s="462">
        <v>75046</v>
      </c>
      <c r="L340" s="462">
        <v>300</v>
      </c>
      <c r="O340" s="462">
        <v>9999</v>
      </c>
      <c r="P340" s="462" t="s">
        <v>636</v>
      </c>
      <c r="Q340" s="462">
        <v>10521</v>
      </c>
      <c r="S340" s="462">
        <v>999999</v>
      </c>
      <c r="U340" s="462">
        <v>9999</v>
      </c>
      <c r="V340" s="462" t="str">
        <f t="shared" si="26"/>
        <v>BAR03</v>
      </c>
      <c r="AA340" s="457" t="str">
        <f t="shared" si="27"/>
        <v>NLT-Assoc</v>
      </c>
      <c r="AB340" s="457">
        <f t="shared" si="27"/>
        <v>12</v>
      </c>
      <c r="AC340" s="457" t="str">
        <f t="shared" si="27"/>
        <v>BAR03</v>
      </c>
      <c r="AI340" s="465" t="str">
        <f t="shared" si="29"/>
        <v>1275046</v>
      </c>
      <c r="AJ340" s="462" t="str">
        <f t="shared" si="28"/>
        <v>Special Programs</v>
      </c>
    </row>
    <row r="341" spans="1:36" x14ac:dyDescent="0.25">
      <c r="A341" s="462" t="s">
        <v>710</v>
      </c>
      <c r="B341" s="462">
        <v>12</v>
      </c>
      <c r="C341" s="462" t="s">
        <v>692</v>
      </c>
      <c r="D341" s="457" t="str">
        <f t="shared" si="30"/>
        <v>NLT-Assoc75046</v>
      </c>
      <c r="E341" s="462">
        <v>75046</v>
      </c>
      <c r="F341" s="462" t="s">
        <v>731</v>
      </c>
      <c r="G341" s="462" t="s">
        <v>61</v>
      </c>
      <c r="H341" s="462">
        <v>75046</v>
      </c>
      <c r="I341" s="462" t="s">
        <v>731</v>
      </c>
      <c r="J341" s="462">
        <v>75046</v>
      </c>
      <c r="L341" s="462">
        <v>300</v>
      </c>
      <c r="O341" s="462">
        <v>9999</v>
      </c>
      <c r="P341" s="462" t="s">
        <v>648</v>
      </c>
      <c r="Q341" s="462">
        <v>10531</v>
      </c>
      <c r="S341" s="462">
        <v>999999</v>
      </c>
      <c r="U341" s="462">
        <v>9999</v>
      </c>
      <c r="V341" s="462" t="str">
        <f t="shared" si="26"/>
        <v>BAR03</v>
      </c>
      <c r="AA341" s="457" t="str">
        <f t="shared" si="27"/>
        <v>NLT-Assoc</v>
      </c>
      <c r="AB341" s="457">
        <f t="shared" si="27"/>
        <v>12</v>
      </c>
      <c r="AC341" s="457" t="str">
        <f t="shared" si="27"/>
        <v>BAR03</v>
      </c>
      <c r="AI341" s="465" t="str">
        <f t="shared" si="29"/>
        <v>1275046</v>
      </c>
      <c r="AJ341" s="462" t="str">
        <f t="shared" si="28"/>
        <v>Special Programs</v>
      </c>
    </row>
    <row r="342" spans="1:36" x14ac:dyDescent="0.25">
      <c r="A342" s="462" t="s">
        <v>710</v>
      </c>
      <c r="B342" s="462">
        <v>12</v>
      </c>
      <c r="C342" s="462" t="s">
        <v>692</v>
      </c>
      <c r="D342" s="457" t="str">
        <f t="shared" si="30"/>
        <v>NLT-Assoc75046</v>
      </c>
      <c r="E342" s="462">
        <v>75046</v>
      </c>
      <c r="F342" s="462" t="s">
        <v>731</v>
      </c>
      <c r="G342" s="462" t="s">
        <v>61</v>
      </c>
      <c r="H342" s="462">
        <v>75046</v>
      </c>
      <c r="I342" s="462" t="s">
        <v>731</v>
      </c>
      <c r="J342" s="462">
        <v>75046</v>
      </c>
      <c r="L342" s="462">
        <v>300</v>
      </c>
      <c r="O342" s="462">
        <v>9999</v>
      </c>
      <c r="P342" s="462" t="s">
        <v>294</v>
      </c>
      <c r="Q342" s="462">
        <v>40003</v>
      </c>
      <c r="S342" s="462">
        <v>999999</v>
      </c>
      <c r="U342" s="462">
        <v>9999</v>
      </c>
      <c r="V342" s="462" t="str">
        <f t="shared" si="26"/>
        <v>BAR03</v>
      </c>
      <c r="AA342" s="457" t="str">
        <f t="shared" si="27"/>
        <v>NLT-Assoc</v>
      </c>
      <c r="AB342" s="457">
        <f t="shared" si="27"/>
        <v>12</v>
      </c>
      <c r="AC342" s="457" t="str">
        <f t="shared" si="27"/>
        <v>BAR03</v>
      </c>
      <c r="AI342" s="465" t="str">
        <f t="shared" si="29"/>
        <v>1275046</v>
      </c>
      <c r="AJ342" s="462" t="str">
        <f t="shared" si="28"/>
        <v>Special Programs</v>
      </c>
    </row>
    <row r="343" spans="1:36" x14ac:dyDescent="0.25">
      <c r="A343" s="462" t="s">
        <v>710</v>
      </c>
      <c r="B343" s="462">
        <v>12</v>
      </c>
      <c r="C343" s="462" t="s">
        <v>692</v>
      </c>
      <c r="D343" s="457" t="str">
        <f t="shared" si="30"/>
        <v>NLT-Assoc75046</v>
      </c>
      <c r="E343" s="462">
        <v>75046</v>
      </c>
      <c r="F343" s="462" t="s">
        <v>731</v>
      </c>
      <c r="G343" s="462" t="s">
        <v>61</v>
      </c>
      <c r="H343" s="462">
        <v>75046</v>
      </c>
      <c r="I343" s="462" t="s">
        <v>731</v>
      </c>
      <c r="J343" s="462">
        <v>75046</v>
      </c>
      <c r="L343" s="462">
        <v>300</v>
      </c>
      <c r="O343" s="462">
        <v>9999</v>
      </c>
      <c r="P343" s="462" t="s">
        <v>730</v>
      </c>
      <c r="Q343" s="462">
        <v>99999</v>
      </c>
      <c r="S343" s="462">
        <v>400058</v>
      </c>
      <c r="U343" s="462">
        <v>9999</v>
      </c>
      <c r="V343" s="462" t="str">
        <f t="shared" si="26"/>
        <v>BAR03</v>
      </c>
      <c r="AA343" s="457" t="str">
        <f t="shared" si="27"/>
        <v>NLT-Assoc</v>
      </c>
      <c r="AB343" s="457">
        <f t="shared" si="27"/>
        <v>12</v>
      </c>
      <c r="AC343" s="457" t="str">
        <f t="shared" si="27"/>
        <v>BAR03</v>
      </c>
      <c r="AI343" s="465" t="str">
        <f t="shared" si="29"/>
        <v>1275046</v>
      </c>
      <c r="AJ343" s="462" t="str">
        <f t="shared" si="28"/>
        <v>Special Programs</v>
      </c>
    </row>
    <row r="344" spans="1:36" x14ac:dyDescent="0.25">
      <c r="A344" s="462" t="s">
        <v>710</v>
      </c>
      <c r="B344" s="462">
        <v>12</v>
      </c>
      <c r="C344" s="462" t="s">
        <v>692</v>
      </c>
      <c r="D344" s="457" t="str">
        <f t="shared" si="30"/>
        <v>NLT-Assoc75050</v>
      </c>
      <c r="E344" s="462">
        <v>75050</v>
      </c>
      <c r="F344" s="462" t="s">
        <v>732</v>
      </c>
      <c r="G344" s="462" t="s">
        <v>61</v>
      </c>
      <c r="H344" s="462">
        <v>75050</v>
      </c>
      <c r="I344" s="462" t="s">
        <v>732</v>
      </c>
      <c r="J344" s="462">
        <v>75050</v>
      </c>
      <c r="L344" s="462">
        <v>300</v>
      </c>
      <c r="O344" s="462">
        <v>9999</v>
      </c>
      <c r="P344" s="462" t="s">
        <v>636</v>
      </c>
      <c r="Q344" s="462">
        <v>10521</v>
      </c>
      <c r="S344" s="462">
        <v>999999</v>
      </c>
      <c r="U344" s="462">
        <v>9999</v>
      </c>
      <c r="V344" s="462" t="str">
        <f t="shared" si="26"/>
        <v>BAR03</v>
      </c>
      <c r="AA344" s="457" t="str">
        <f t="shared" si="27"/>
        <v>NLT-Assoc</v>
      </c>
      <c r="AB344" s="457">
        <f t="shared" si="27"/>
        <v>12</v>
      </c>
      <c r="AC344" s="457" t="str">
        <f t="shared" si="27"/>
        <v>BAR03</v>
      </c>
      <c r="AI344" s="465" t="str">
        <f t="shared" si="29"/>
        <v>1275050</v>
      </c>
      <c r="AJ344" s="462" t="str">
        <f t="shared" si="28"/>
        <v>Special Projects</v>
      </c>
    </row>
    <row r="345" spans="1:36" x14ac:dyDescent="0.25">
      <c r="A345" s="462" t="s">
        <v>710</v>
      </c>
      <c r="B345" s="462">
        <v>12</v>
      </c>
      <c r="C345" s="462" t="s">
        <v>692</v>
      </c>
      <c r="D345" s="457" t="str">
        <f t="shared" si="30"/>
        <v>NLT-Assoc75050</v>
      </c>
      <c r="E345" s="462">
        <v>75050</v>
      </c>
      <c r="F345" s="462" t="s">
        <v>732</v>
      </c>
      <c r="G345" s="462" t="s">
        <v>61</v>
      </c>
      <c r="H345" s="462">
        <v>75050</v>
      </c>
      <c r="I345" s="462" t="s">
        <v>732</v>
      </c>
      <c r="J345" s="462">
        <v>75050</v>
      </c>
      <c r="L345" s="462">
        <v>300</v>
      </c>
      <c r="O345" s="462">
        <v>9999</v>
      </c>
      <c r="P345" s="462" t="s">
        <v>648</v>
      </c>
      <c r="Q345" s="462">
        <v>10531</v>
      </c>
      <c r="S345" s="462">
        <v>999999</v>
      </c>
      <c r="U345" s="462">
        <v>9999</v>
      </c>
      <c r="V345" s="462" t="str">
        <f t="shared" si="26"/>
        <v>BAR03</v>
      </c>
      <c r="AA345" s="457" t="str">
        <f t="shared" si="27"/>
        <v>NLT-Assoc</v>
      </c>
      <c r="AB345" s="457">
        <f t="shared" si="27"/>
        <v>12</v>
      </c>
      <c r="AC345" s="457" t="str">
        <f t="shared" si="27"/>
        <v>BAR03</v>
      </c>
      <c r="AI345" s="465" t="str">
        <f t="shared" si="29"/>
        <v>1275050</v>
      </c>
      <c r="AJ345" s="462" t="str">
        <f t="shared" si="28"/>
        <v>Special Projects</v>
      </c>
    </row>
    <row r="346" spans="1:36" x14ac:dyDescent="0.25">
      <c r="A346" s="462" t="s">
        <v>710</v>
      </c>
      <c r="B346" s="462">
        <v>12</v>
      </c>
      <c r="C346" s="462" t="s">
        <v>692</v>
      </c>
      <c r="D346" s="457" t="str">
        <f t="shared" si="30"/>
        <v>NLT-Assoc75050</v>
      </c>
      <c r="E346" s="462">
        <v>75050</v>
      </c>
      <c r="F346" s="462" t="s">
        <v>732</v>
      </c>
      <c r="G346" s="462" t="s">
        <v>61</v>
      </c>
      <c r="H346" s="462">
        <v>75050</v>
      </c>
      <c r="I346" s="462" t="s">
        <v>732</v>
      </c>
      <c r="J346" s="462">
        <v>75050</v>
      </c>
      <c r="L346" s="462">
        <v>300</v>
      </c>
      <c r="O346" s="462">
        <v>9999</v>
      </c>
      <c r="P346" s="462" t="s">
        <v>294</v>
      </c>
      <c r="Q346" s="462">
        <v>40003</v>
      </c>
      <c r="S346" s="462">
        <v>999999</v>
      </c>
      <c r="U346" s="462">
        <v>9999</v>
      </c>
      <c r="V346" s="462" t="str">
        <f t="shared" si="26"/>
        <v>BAR03</v>
      </c>
      <c r="AA346" s="457" t="str">
        <f t="shared" si="27"/>
        <v>NLT-Assoc</v>
      </c>
      <c r="AB346" s="457">
        <f t="shared" si="27"/>
        <v>12</v>
      </c>
      <c r="AC346" s="457" t="str">
        <f t="shared" si="27"/>
        <v>BAR03</v>
      </c>
      <c r="AI346" s="465" t="str">
        <f t="shared" si="29"/>
        <v>1275050</v>
      </c>
      <c r="AJ346" s="462" t="str">
        <f t="shared" si="28"/>
        <v>Special Projects</v>
      </c>
    </row>
    <row r="347" spans="1:36" x14ac:dyDescent="0.25">
      <c r="A347" s="462" t="s">
        <v>710</v>
      </c>
      <c r="B347" s="462">
        <v>12</v>
      </c>
      <c r="C347" s="462" t="s">
        <v>692</v>
      </c>
      <c r="D347" s="457" t="str">
        <f t="shared" si="30"/>
        <v>NLT-Assoc75050</v>
      </c>
      <c r="E347" s="462">
        <v>75050</v>
      </c>
      <c r="F347" s="462" t="s">
        <v>732</v>
      </c>
      <c r="G347" s="462" t="s">
        <v>61</v>
      </c>
      <c r="H347" s="462">
        <v>75050</v>
      </c>
      <c r="I347" s="462" t="s">
        <v>732</v>
      </c>
      <c r="J347" s="462">
        <v>75050</v>
      </c>
      <c r="L347" s="462">
        <v>300</v>
      </c>
      <c r="O347" s="462">
        <v>9999</v>
      </c>
      <c r="P347" s="462" t="s">
        <v>730</v>
      </c>
      <c r="Q347" s="462">
        <v>99999</v>
      </c>
      <c r="S347" s="462">
        <v>400047</v>
      </c>
      <c r="U347" s="462">
        <v>9999</v>
      </c>
      <c r="V347" s="462" t="str">
        <f t="shared" si="26"/>
        <v>BAR03</v>
      </c>
      <c r="AA347" s="457" t="str">
        <f t="shared" si="27"/>
        <v>NLT-Assoc</v>
      </c>
      <c r="AB347" s="457">
        <f t="shared" si="27"/>
        <v>12</v>
      </c>
      <c r="AC347" s="457" t="str">
        <f t="shared" si="27"/>
        <v>BAR03</v>
      </c>
      <c r="AI347" s="465" t="str">
        <f t="shared" si="29"/>
        <v>1275050</v>
      </c>
      <c r="AJ347" s="462" t="str">
        <f t="shared" si="28"/>
        <v>Special Projects</v>
      </c>
    </row>
    <row r="348" spans="1:36" x14ac:dyDescent="0.25">
      <c r="A348" s="462" t="s">
        <v>710</v>
      </c>
      <c r="B348" s="462">
        <v>12</v>
      </c>
      <c r="C348" s="462" t="s">
        <v>692</v>
      </c>
      <c r="D348" s="457" t="str">
        <f t="shared" si="30"/>
        <v>NLT-Assoc75050</v>
      </c>
      <c r="E348" s="462">
        <v>75050</v>
      </c>
      <c r="F348" s="462" t="s">
        <v>732</v>
      </c>
      <c r="G348" s="462" t="s">
        <v>61</v>
      </c>
      <c r="H348" s="462">
        <v>75050</v>
      </c>
      <c r="I348" s="462" t="s">
        <v>732</v>
      </c>
      <c r="J348" s="462">
        <v>75050</v>
      </c>
      <c r="L348" s="462">
        <v>300</v>
      </c>
      <c r="O348" s="462">
        <v>9999</v>
      </c>
      <c r="P348" s="462" t="s">
        <v>730</v>
      </c>
      <c r="Q348" s="462">
        <v>99999</v>
      </c>
      <c r="S348" s="462">
        <v>400049</v>
      </c>
      <c r="U348" s="462">
        <v>9999</v>
      </c>
      <c r="V348" s="462" t="str">
        <f t="shared" si="26"/>
        <v>BAR03</v>
      </c>
      <c r="AA348" s="457" t="str">
        <f t="shared" si="27"/>
        <v>NLT-Assoc</v>
      </c>
      <c r="AB348" s="457">
        <f t="shared" si="27"/>
        <v>12</v>
      </c>
      <c r="AC348" s="457" t="str">
        <f t="shared" si="27"/>
        <v>BAR03</v>
      </c>
      <c r="AI348" s="465" t="str">
        <f t="shared" si="29"/>
        <v>1275050</v>
      </c>
      <c r="AJ348" s="462" t="str">
        <f t="shared" si="28"/>
        <v>Special Projects</v>
      </c>
    </row>
    <row r="349" spans="1:36" x14ac:dyDescent="0.25">
      <c r="A349" s="462" t="s">
        <v>710</v>
      </c>
      <c r="B349" s="462">
        <v>12</v>
      </c>
      <c r="C349" s="462" t="s">
        <v>692</v>
      </c>
      <c r="D349" s="457" t="str">
        <f t="shared" si="30"/>
        <v>NLT-Assoc75050</v>
      </c>
      <c r="E349" s="462">
        <v>75050</v>
      </c>
      <c r="F349" s="462" t="s">
        <v>732</v>
      </c>
      <c r="G349" s="462" t="s">
        <v>61</v>
      </c>
      <c r="H349" s="462">
        <v>75050</v>
      </c>
      <c r="I349" s="462" t="s">
        <v>732</v>
      </c>
      <c r="J349" s="462">
        <v>75050</v>
      </c>
      <c r="L349" s="462">
        <v>300</v>
      </c>
      <c r="O349" s="462">
        <v>9999</v>
      </c>
      <c r="P349" s="462" t="s">
        <v>730</v>
      </c>
      <c r="Q349" s="462">
        <v>99999</v>
      </c>
      <c r="S349" s="462">
        <v>400051</v>
      </c>
      <c r="U349" s="462">
        <v>9999</v>
      </c>
      <c r="V349" s="462" t="str">
        <f t="shared" si="26"/>
        <v>BAR03</v>
      </c>
      <c r="AA349" s="457" t="str">
        <f t="shared" si="27"/>
        <v>NLT-Assoc</v>
      </c>
      <c r="AB349" s="457">
        <f t="shared" si="27"/>
        <v>12</v>
      </c>
      <c r="AC349" s="457" t="str">
        <f t="shared" si="27"/>
        <v>BAR03</v>
      </c>
      <c r="AI349" s="465" t="str">
        <f t="shared" si="29"/>
        <v>1275050</v>
      </c>
      <c r="AJ349" s="462" t="str">
        <f t="shared" si="28"/>
        <v>Special Projects</v>
      </c>
    </row>
    <row r="350" spans="1:36" x14ac:dyDescent="0.25">
      <c r="A350" s="462" t="s">
        <v>710</v>
      </c>
      <c r="B350" s="462">
        <v>12</v>
      </c>
      <c r="C350" s="462" t="s">
        <v>692</v>
      </c>
      <c r="D350" s="457" t="str">
        <f t="shared" si="30"/>
        <v>NLT-Assoc75050</v>
      </c>
      <c r="E350" s="462">
        <v>75050</v>
      </c>
      <c r="F350" s="462" t="s">
        <v>732</v>
      </c>
      <c r="G350" s="462" t="s">
        <v>61</v>
      </c>
      <c r="H350" s="462">
        <v>75050</v>
      </c>
      <c r="I350" s="462" t="s">
        <v>732</v>
      </c>
      <c r="J350" s="462">
        <v>75050</v>
      </c>
      <c r="L350" s="462">
        <v>300</v>
      </c>
      <c r="O350" s="462">
        <v>9999</v>
      </c>
      <c r="P350" s="462" t="s">
        <v>730</v>
      </c>
      <c r="Q350" s="462">
        <v>99999</v>
      </c>
      <c r="S350" s="462">
        <v>400052</v>
      </c>
      <c r="U350" s="462">
        <v>9999</v>
      </c>
      <c r="V350" s="462" t="str">
        <f t="shared" si="26"/>
        <v>BAR03</v>
      </c>
      <c r="AA350" s="457" t="str">
        <f t="shared" si="27"/>
        <v>NLT-Assoc</v>
      </c>
      <c r="AB350" s="457">
        <f t="shared" si="27"/>
        <v>12</v>
      </c>
      <c r="AC350" s="457" t="str">
        <f t="shared" si="27"/>
        <v>BAR03</v>
      </c>
      <c r="AI350" s="465" t="str">
        <f t="shared" si="29"/>
        <v>1275050</v>
      </c>
      <c r="AJ350" s="462" t="str">
        <f t="shared" si="28"/>
        <v>Special Projects</v>
      </c>
    </row>
    <row r="351" spans="1:36" x14ac:dyDescent="0.25">
      <c r="A351" s="462" t="s">
        <v>710</v>
      </c>
      <c r="B351" s="462">
        <v>12</v>
      </c>
      <c r="C351" s="462" t="s">
        <v>692</v>
      </c>
      <c r="D351" s="457" t="str">
        <f t="shared" si="30"/>
        <v>NLT-Assoc75050</v>
      </c>
      <c r="E351" s="462">
        <v>75050</v>
      </c>
      <c r="F351" s="462" t="s">
        <v>732</v>
      </c>
      <c r="G351" s="462" t="s">
        <v>61</v>
      </c>
      <c r="H351" s="462">
        <v>75050</v>
      </c>
      <c r="I351" s="462" t="s">
        <v>732</v>
      </c>
      <c r="J351" s="462">
        <v>75050</v>
      </c>
      <c r="L351" s="462">
        <v>300</v>
      </c>
      <c r="O351" s="462">
        <v>9999</v>
      </c>
      <c r="P351" s="462" t="s">
        <v>730</v>
      </c>
      <c r="Q351" s="462">
        <v>99999</v>
      </c>
      <c r="S351" s="462">
        <v>400053</v>
      </c>
      <c r="U351" s="462">
        <v>9999</v>
      </c>
      <c r="V351" s="462" t="str">
        <f t="shared" si="26"/>
        <v>BAR03</v>
      </c>
      <c r="AA351" s="457" t="str">
        <f t="shared" si="27"/>
        <v>NLT-Assoc</v>
      </c>
      <c r="AB351" s="457">
        <f t="shared" si="27"/>
        <v>12</v>
      </c>
      <c r="AC351" s="457" t="str">
        <f t="shared" si="27"/>
        <v>BAR03</v>
      </c>
      <c r="AI351" s="465" t="str">
        <f t="shared" si="29"/>
        <v>1275050</v>
      </c>
      <c r="AJ351" s="462" t="str">
        <f t="shared" si="28"/>
        <v>Special Projects</v>
      </c>
    </row>
    <row r="352" spans="1:36" x14ac:dyDescent="0.25">
      <c r="A352" s="462" t="s">
        <v>710</v>
      </c>
      <c r="B352" s="462">
        <v>12</v>
      </c>
      <c r="C352" s="462" t="s">
        <v>692</v>
      </c>
      <c r="D352" s="457" t="str">
        <f t="shared" si="30"/>
        <v>NLT-Assoc75050</v>
      </c>
      <c r="E352" s="462">
        <v>75050</v>
      </c>
      <c r="F352" s="462" t="s">
        <v>732</v>
      </c>
      <c r="G352" s="462" t="s">
        <v>61</v>
      </c>
      <c r="H352" s="462">
        <v>75050</v>
      </c>
      <c r="I352" s="462" t="s">
        <v>732</v>
      </c>
      <c r="J352" s="462">
        <v>75050</v>
      </c>
      <c r="L352" s="462">
        <v>300</v>
      </c>
      <c r="O352" s="462">
        <v>9999</v>
      </c>
      <c r="P352" s="462" t="s">
        <v>730</v>
      </c>
      <c r="Q352" s="462">
        <v>99999</v>
      </c>
      <c r="S352" s="462">
        <v>400055</v>
      </c>
      <c r="U352" s="462">
        <v>9999</v>
      </c>
      <c r="V352" s="462" t="str">
        <f t="shared" ref="V352:V415" si="31">C352</f>
        <v>BAR03</v>
      </c>
      <c r="AA352" s="457" t="str">
        <f t="shared" si="27"/>
        <v>NLT-Assoc</v>
      </c>
      <c r="AB352" s="457">
        <f t="shared" si="27"/>
        <v>12</v>
      </c>
      <c r="AC352" s="457" t="str">
        <f t="shared" si="27"/>
        <v>BAR03</v>
      </c>
      <c r="AI352" s="465" t="str">
        <f t="shared" si="29"/>
        <v>1275050</v>
      </c>
      <c r="AJ352" s="462" t="str">
        <f t="shared" si="28"/>
        <v>Special Projects</v>
      </c>
    </row>
    <row r="353" spans="1:36" x14ac:dyDescent="0.25">
      <c r="A353" s="462" t="s">
        <v>710</v>
      </c>
      <c r="B353" s="462">
        <v>12</v>
      </c>
      <c r="C353" s="462" t="s">
        <v>692</v>
      </c>
      <c r="D353" s="457" t="str">
        <f t="shared" si="30"/>
        <v>NLT-Assoc75050</v>
      </c>
      <c r="E353" s="462">
        <v>75050</v>
      </c>
      <c r="F353" s="462" t="s">
        <v>732</v>
      </c>
      <c r="G353" s="462" t="s">
        <v>61</v>
      </c>
      <c r="H353" s="462">
        <v>75050</v>
      </c>
      <c r="I353" s="462" t="s">
        <v>732</v>
      </c>
      <c r="J353" s="462">
        <v>75050</v>
      </c>
      <c r="L353" s="462">
        <v>300</v>
      </c>
      <c r="O353" s="462">
        <v>9999</v>
      </c>
      <c r="P353" s="462" t="s">
        <v>730</v>
      </c>
      <c r="Q353" s="462">
        <v>99999</v>
      </c>
      <c r="S353" s="462">
        <v>400056</v>
      </c>
      <c r="U353" s="462">
        <v>9999</v>
      </c>
      <c r="V353" s="462" t="str">
        <f t="shared" si="31"/>
        <v>BAR03</v>
      </c>
      <c r="AA353" s="457" t="str">
        <f t="shared" si="27"/>
        <v>NLT-Assoc</v>
      </c>
      <c r="AB353" s="457">
        <f t="shared" si="27"/>
        <v>12</v>
      </c>
      <c r="AC353" s="457" t="str">
        <f t="shared" si="27"/>
        <v>BAR03</v>
      </c>
      <c r="AI353" s="465" t="str">
        <f t="shared" si="29"/>
        <v>1275050</v>
      </c>
      <c r="AJ353" s="462" t="str">
        <f t="shared" si="28"/>
        <v>Special Projects</v>
      </c>
    </row>
    <row r="354" spans="1:36" x14ac:dyDescent="0.25">
      <c r="A354" s="462" t="s">
        <v>710</v>
      </c>
      <c r="B354" s="462">
        <v>12</v>
      </c>
      <c r="C354" s="462" t="s">
        <v>692</v>
      </c>
      <c r="D354" s="457" t="str">
        <f t="shared" si="30"/>
        <v>NLT-Assoc75050</v>
      </c>
      <c r="E354" s="462">
        <v>75050</v>
      </c>
      <c r="F354" s="462" t="s">
        <v>732</v>
      </c>
      <c r="G354" s="462" t="s">
        <v>61</v>
      </c>
      <c r="H354" s="462">
        <v>75050</v>
      </c>
      <c r="I354" s="462" t="s">
        <v>732</v>
      </c>
      <c r="J354" s="462">
        <v>75050</v>
      </c>
      <c r="L354" s="462">
        <v>300</v>
      </c>
      <c r="O354" s="462">
        <v>9999</v>
      </c>
      <c r="P354" s="462" t="s">
        <v>730</v>
      </c>
      <c r="Q354" s="462">
        <v>99999</v>
      </c>
      <c r="S354" s="462">
        <v>400058</v>
      </c>
      <c r="U354" s="462">
        <v>9999</v>
      </c>
      <c r="V354" s="462" t="str">
        <f t="shared" si="31"/>
        <v>BAR03</v>
      </c>
      <c r="AA354" s="457" t="str">
        <f t="shared" si="27"/>
        <v>NLT-Assoc</v>
      </c>
      <c r="AB354" s="457">
        <f t="shared" si="27"/>
        <v>12</v>
      </c>
      <c r="AC354" s="457" t="str">
        <f t="shared" si="27"/>
        <v>BAR03</v>
      </c>
      <c r="AI354" s="465" t="str">
        <f t="shared" si="29"/>
        <v>1275050</v>
      </c>
      <c r="AJ354" s="462" t="str">
        <f t="shared" si="28"/>
        <v>Special Projects</v>
      </c>
    </row>
    <row r="355" spans="1:36" x14ac:dyDescent="0.25">
      <c r="A355" s="462" t="s">
        <v>710</v>
      </c>
      <c r="B355" s="462">
        <v>12</v>
      </c>
      <c r="C355" s="462" t="s">
        <v>692</v>
      </c>
      <c r="D355" s="457" t="str">
        <f t="shared" si="30"/>
        <v>NLT-Assoc75050</v>
      </c>
      <c r="E355" s="462">
        <v>75050</v>
      </c>
      <c r="F355" s="462" t="s">
        <v>732</v>
      </c>
      <c r="G355" s="462" t="s">
        <v>61</v>
      </c>
      <c r="H355" s="462">
        <v>75050</v>
      </c>
      <c r="I355" s="462" t="s">
        <v>732</v>
      </c>
      <c r="J355" s="462">
        <v>75050</v>
      </c>
      <c r="L355" s="462">
        <v>300</v>
      </c>
      <c r="O355" s="462">
        <v>9999</v>
      </c>
      <c r="P355" s="462" t="s">
        <v>730</v>
      </c>
      <c r="Q355" s="462">
        <v>99999</v>
      </c>
      <c r="S355" s="462">
        <v>400113</v>
      </c>
      <c r="U355" s="462">
        <v>9999</v>
      </c>
      <c r="V355" s="462" t="str">
        <f t="shared" si="31"/>
        <v>BAR03</v>
      </c>
      <c r="AA355" s="457" t="str">
        <f t="shared" si="27"/>
        <v>NLT-Assoc</v>
      </c>
      <c r="AB355" s="457">
        <f t="shared" si="27"/>
        <v>12</v>
      </c>
      <c r="AC355" s="457" t="str">
        <f t="shared" si="27"/>
        <v>BAR03</v>
      </c>
      <c r="AI355" s="465" t="str">
        <f t="shared" si="29"/>
        <v>1275050</v>
      </c>
      <c r="AJ355" s="462" t="str">
        <f t="shared" si="28"/>
        <v>Special Projects</v>
      </c>
    </row>
    <row r="356" spans="1:36" x14ac:dyDescent="0.25">
      <c r="A356" s="462" t="s">
        <v>710</v>
      </c>
      <c r="B356" s="462">
        <v>12</v>
      </c>
      <c r="C356" s="462" t="s">
        <v>692</v>
      </c>
      <c r="D356" s="457" t="str">
        <f t="shared" si="30"/>
        <v>NLT-Assoc75050</v>
      </c>
      <c r="E356" s="462">
        <v>75050</v>
      </c>
      <c r="F356" s="462" t="s">
        <v>732</v>
      </c>
      <c r="G356" s="462" t="s">
        <v>61</v>
      </c>
      <c r="H356" s="462">
        <v>75050</v>
      </c>
      <c r="I356" s="462" t="s">
        <v>732</v>
      </c>
      <c r="J356" s="462">
        <v>75050</v>
      </c>
      <c r="L356" s="462">
        <v>300</v>
      </c>
      <c r="O356" s="462">
        <v>9999</v>
      </c>
      <c r="P356" s="462" t="s">
        <v>730</v>
      </c>
      <c r="Q356" s="462">
        <v>99999</v>
      </c>
      <c r="S356" s="462">
        <v>400114</v>
      </c>
      <c r="U356" s="462">
        <v>9999</v>
      </c>
      <c r="V356" s="462" t="str">
        <f t="shared" si="31"/>
        <v>BAR03</v>
      </c>
      <c r="AA356" s="457" t="str">
        <f t="shared" si="27"/>
        <v>NLT-Assoc</v>
      </c>
      <c r="AB356" s="457">
        <f t="shared" si="27"/>
        <v>12</v>
      </c>
      <c r="AC356" s="457" t="str">
        <f t="shared" si="27"/>
        <v>BAR03</v>
      </c>
      <c r="AI356" s="465" t="str">
        <f t="shared" si="29"/>
        <v>1275050</v>
      </c>
      <c r="AJ356" s="462" t="str">
        <f t="shared" si="28"/>
        <v>Special Projects</v>
      </c>
    </row>
    <row r="357" spans="1:36" x14ac:dyDescent="0.25">
      <c r="A357" s="462" t="s">
        <v>710</v>
      </c>
      <c r="B357" s="462">
        <v>12</v>
      </c>
      <c r="C357" s="462" t="s">
        <v>692</v>
      </c>
      <c r="D357" s="457" t="str">
        <f t="shared" si="30"/>
        <v>NLT-Assoc75050</v>
      </c>
      <c r="E357" s="462">
        <v>75050</v>
      </c>
      <c r="F357" s="462" t="s">
        <v>732</v>
      </c>
      <c r="G357" s="462" t="s">
        <v>61</v>
      </c>
      <c r="H357" s="462">
        <v>75050</v>
      </c>
      <c r="I357" s="462" t="s">
        <v>732</v>
      </c>
      <c r="J357" s="462">
        <v>75050</v>
      </c>
      <c r="L357" s="462">
        <v>300</v>
      </c>
      <c r="O357" s="462">
        <v>9999</v>
      </c>
      <c r="P357" s="462" t="s">
        <v>730</v>
      </c>
      <c r="Q357" s="462">
        <v>99999</v>
      </c>
      <c r="S357" s="462">
        <v>400115</v>
      </c>
      <c r="U357" s="462">
        <v>9999</v>
      </c>
      <c r="V357" s="462" t="str">
        <f t="shared" si="31"/>
        <v>BAR03</v>
      </c>
      <c r="AA357" s="457" t="str">
        <f t="shared" si="27"/>
        <v>NLT-Assoc</v>
      </c>
      <c r="AB357" s="457">
        <f t="shared" si="27"/>
        <v>12</v>
      </c>
      <c r="AC357" s="457" t="str">
        <f t="shared" si="27"/>
        <v>BAR03</v>
      </c>
      <c r="AI357" s="465" t="str">
        <f t="shared" si="29"/>
        <v>1275050</v>
      </c>
      <c r="AJ357" s="462" t="str">
        <f t="shared" si="28"/>
        <v>Special Projects</v>
      </c>
    </row>
    <row r="358" spans="1:36" x14ac:dyDescent="0.25">
      <c r="A358" s="462" t="s">
        <v>710</v>
      </c>
      <c r="B358" s="462">
        <v>12</v>
      </c>
      <c r="C358" s="462" t="s">
        <v>692</v>
      </c>
      <c r="D358" s="457" t="str">
        <f t="shared" si="30"/>
        <v>NLT-Assoc75050</v>
      </c>
      <c r="E358" s="462">
        <v>75050</v>
      </c>
      <c r="F358" s="462" t="s">
        <v>732</v>
      </c>
      <c r="G358" s="462" t="s">
        <v>61</v>
      </c>
      <c r="H358" s="462">
        <v>75050</v>
      </c>
      <c r="I358" s="462" t="s">
        <v>732</v>
      </c>
      <c r="J358" s="462">
        <v>75050</v>
      </c>
      <c r="L358" s="462">
        <v>300</v>
      </c>
      <c r="O358" s="462">
        <v>9999</v>
      </c>
      <c r="P358" s="462" t="s">
        <v>730</v>
      </c>
      <c r="Q358" s="462">
        <v>99999</v>
      </c>
      <c r="S358" s="462">
        <v>400117</v>
      </c>
      <c r="U358" s="462">
        <v>9999</v>
      </c>
      <c r="V358" s="462" t="str">
        <f t="shared" si="31"/>
        <v>BAR03</v>
      </c>
      <c r="AA358" s="457" t="str">
        <f t="shared" si="27"/>
        <v>NLT-Assoc</v>
      </c>
      <c r="AB358" s="457">
        <f t="shared" si="27"/>
        <v>12</v>
      </c>
      <c r="AC358" s="457" t="str">
        <f t="shared" si="27"/>
        <v>BAR03</v>
      </c>
      <c r="AI358" s="465" t="str">
        <f t="shared" si="29"/>
        <v>1275050</v>
      </c>
      <c r="AJ358" s="462" t="str">
        <f t="shared" si="28"/>
        <v>Special Projects</v>
      </c>
    </row>
    <row r="359" spans="1:36" x14ac:dyDescent="0.25">
      <c r="A359" s="462" t="s">
        <v>710</v>
      </c>
      <c r="B359" s="462">
        <v>12</v>
      </c>
      <c r="C359" s="462" t="s">
        <v>692</v>
      </c>
      <c r="D359" s="457" t="str">
        <f t="shared" si="30"/>
        <v>NLT-Assoc75050</v>
      </c>
      <c r="E359" s="462">
        <v>75050</v>
      </c>
      <c r="F359" s="462" t="s">
        <v>732</v>
      </c>
      <c r="G359" s="462" t="s">
        <v>61</v>
      </c>
      <c r="H359" s="462">
        <v>75050</v>
      </c>
      <c r="I359" s="462" t="s">
        <v>732</v>
      </c>
      <c r="J359" s="462">
        <v>75050</v>
      </c>
      <c r="L359" s="462">
        <v>300</v>
      </c>
      <c r="O359" s="462">
        <v>9999</v>
      </c>
      <c r="P359" s="462" t="s">
        <v>730</v>
      </c>
      <c r="Q359" s="462">
        <v>99999</v>
      </c>
      <c r="S359" s="462">
        <v>400122</v>
      </c>
      <c r="U359" s="462">
        <v>9999</v>
      </c>
      <c r="V359" s="462" t="str">
        <f t="shared" si="31"/>
        <v>BAR03</v>
      </c>
      <c r="AA359" s="457" t="str">
        <f t="shared" si="27"/>
        <v>NLT-Assoc</v>
      </c>
      <c r="AB359" s="457">
        <f t="shared" si="27"/>
        <v>12</v>
      </c>
      <c r="AC359" s="457" t="str">
        <f t="shared" si="27"/>
        <v>BAR03</v>
      </c>
      <c r="AI359" s="465" t="str">
        <f t="shared" si="29"/>
        <v>1275050</v>
      </c>
      <c r="AJ359" s="462" t="str">
        <f t="shared" si="28"/>
        <v>Special Projects</v>
      </c>
    </row>
    <row r="360" spans="1:36" x14ac:dyDescent="0.25">
      <c r="A360" s="462" t="s">
        <v>710</v>
      </c>
      <c r="B360" s="462">
        <v>12</v>
      </c>
      <c r="C360" s="462" t="s">
        <v>692</v>
      </c>
      <c r="D360" s="457" t="str">
        <f t="shared" si="30"/>
        <v>NLT-Assoc75053</v>
      </c>
      <c r="E360" s="462">
        <v>75053</v>
      </c>
      <c r="F360" s="462" t="s">
        <v>733</v>
      </c>
      <c r="G360" s="462" t="s">
        <v>61</v>
      </c>
      <c r="H360" s="462">
        <v>75053</v>
      </c>
      <c r="I360" s="462" t="s">
        <v>733</v>
      </c>
      <c r="J360" s="462">
        <v>75053</v>
      </c>
      <c r="L360" s="462">
        <v>300</v>
      </c>
      <c r="O360" s="462">
        <v>9999</v>
      </c>
      <c r="P360" s="462" t="s">
        <v>636</v>
      </c>
      <c r="Q360" s="462">
        <v>10521</v>
      </c>
      <c r="S360" s="462">
        <v>999999</v>
      </c>
      <c r="U360" s="462">
        <v>9999</v>
      </c>
      <c r="V360" s="462" t="str">
        <f t="shared" si="31"/>
        <v>BAR03</v>
      </c>
      <c r="AA360" s="457" t="str">
        <f t="shared" si="27"/>
        <v>NLT-Assoc</v>
      </c>
      <c r="AB360" s="457">
        <f t="shared" si="27"/>
        <v>12</v>
      </c>
      <c r="AC360" s="457" t="str">
        <f t="shared" si="27"/>
        <v>BAR03</v>
      </c>
      <c r="AI360" s="465" t="str">
        <f t="shared" si="29"/>
        <v>1275053</v>
      </c>
      <c r="AJ360" s="462" t="str">
        <f t="shared" si="28"/>
        <v>Stud. Affairs-Stud. Life&amp;Devel</v>
      </c>
    </row>
    <row r="361" spans="1:36" x14ac:dyDescent="0.25">
      <c r="A361" s="462" t="s">
        <v>710</v>
      </c>
      <c r="B361" s="462">
        <v>12</v>
      </c>
      <c r="C361" s="462" t="s">
        <v>692</v>
      </c>
      <c r="D361" s="457" t="str">
        <f t="shared" si="30"/>
        <v>NLT-Assoc75053</v>
      </c>
      <c r="E361" s="462">
        <v>75053</v>
      </c>
      <c r="F361" s="462" t="s">
        <v>733</v>
      </c>
      <c r="G361" s="462" t="s">
        <v>61</v>
      </c>
      <c r="H361" s="462">
        <v>75053</v>
      </c>
      <c r="I361" s="462" t="s">
        <v>733</v>
      </c>
      <c r="J361" s="462">
        <v>75053</v>
      </c>
      <c r="L361" s="462">
        <v>300</v>
      </c>
      <c r="O361" s="462">
        <v>9999</v>
      </c>
      <c r="P361" s="462" t="s">
        <v>648</v>
      </c>
      <c r="Q361" s="462">
        <v>10531</v>
      </c>
      <c r="S361" s="462">
        <v>999999</v>
      </c>
      <c r="U361" s="462">
        <v>9999</v>
      </c>
      <c r="V361" s="462" t="str">
        <f t="shared" si="31"/>
        <v>BAR03</v>
      </c>
      <c r="AA361" s="457" t="str">
        <f t="shared" si="27"/>
        <v>NLT-Assoc</v>
      </c>
      <c r="AB361" s="457">
        <f t="shared" si="27"/>
        <v>12</v>
      </c>
      <c r="AC361" s="457" t="str">
        <f t="shared" si="27"/>
        <v>BAR03</v>
      </c>
      <c r="AI361" s="465" t="str">
        <f t="shared" si="29"/>
        <v>1275053</v>
      </c>
      <c r="AJ361" s="462" t="str">
        <f t="shared" si="28"/>
        <v>Stud. Affairs-Stud. Life&amp;Devel</v>
      </c>
    </row>
    <row r="362" spans="1:36" x14ac:dyDescent="0.25">
      <c r="A362" s="462" t="s">
        <v>710</v>
      </c>
      <c r="B362" s="462">
        <v>12</v>
      </c>
      <c r="C362" s="462" t="s">
        <v>692</v>
      </c>
      <c r="D362" s="457" t="str">
        <f t="shared" si="30"/>
        <v>NLT-Assoc75053</v>
      </c>
      <c r="E362" s="462">
        <v>75053</v>
      </c>
      <c r="F362" s="462" t="s">
        <v>733</v>
      </c>
      <c r="G362" s="462" t="s">
        <v>61</v>
      </c>
      <c r="H362" s="462">
        <v>75053</v>
      </c>
      <c r="I362" s="462" t="s">
        <v>733</v>
      </c>
      <c r="J362" s="462">
        <v>75053</v>
      </c>
      <c r="L362" s="462">
        <v>300</v>
      </c>
      <c r="O362" s="462">
        <v>9999</v>
      </c>
      <c r="P362" s="462" t="s">
        <v>294</v>
      </c>
      <c r="Q362" s="462">
        <v>40003</v>
      </c>
      <c r="S362" s="462">
        <v>999999</v>
      </c>
      <c r="U362" s="462">
        <v>9999</v>
      </c>
      <c r="V362" s="462" t="str">
        <f t="shared" si="31"/>
        <v>BAR03</v>
      </c>
      <c r="AA362" s="457" t="str">
        <f t="shared" si="27"/>
        <v>NLT-Assoc</v>
      </c>
      <c r="AB362" s="457">
        <f t="shared" si="27"/>
        <v>12</v>
      </c>
      <c r="AC362" s="457" t="str">
        <f t="shared" si="27"/>
        <v>BAR03</v>
      </c>
      <c r="AI362" s="465" t="str">
        <f t="shared" si="29"/>
        <v>1275053</v>
      </c>
      <c r="AJ362" s="462" t="str">
        <f t="shared" si="28"/>
        <v>Stud. Affairs-Stud. Life&amp;Devel</v>
      </c>
    </row>
    <row r="363" spans="1:36" x14ac:dyDescent="0.25">
      <c r="A363" s="462" t="s">
        <v>710</v>
      </c>
      <c r="B363" s="462">
        <v>12</v>
      </c>
      <c r="C363" s="462" t="s">
        <v>692</v>
      </c>
      <c r="D363" s="457" t="str">
        <f t="shared" si="30"/>
        <v>NLT-Assoc75053</v>
      </c>
      <c r="E363" s="462">
        <v>75053</v>
      </c>
      <c r="F363" s="462" t="s">
        <v>733</v>
      </c>
      <c r="G363" s="462" t="s">
        <v>61</v>
      </c>
      <c r="H363" s="462">
        <v>75053</v>
      </c>
      <c r="I363" s="462" t="s">
        <v>733</v>
      </c>
      <c r="J363" s="462">
        <v>75053</v>
      </c>
      <c r="L363" s="462">
        <v>300</v>
      </c>
      <c r="O363" s="462">
        <v>9999</v>
      </c>
      <c r="P363" s="462" t="s">
        <v>730</v>
      </c>
      <c r="Q363" s="462">
        <v>99999</v>
      </c>
      <c r="S363" s="462">
        <v>400082</v>
      </c>
      <c r="U363" s="462">
        <v>9999</v>
      </c>
      <c r="V363" s="462" t="str">
        <f t="shared" si="31"/>
        <v>BAR03</v>
      </c>
      <c r="AA363" s="457" t="str">
        <f t="shared" si="27"/>
        <v>NLT-Assoc</v>
      </c>
      <c r="AB363" s="457">
        <f t="shared" si="27"/>
        <v>12</v>
      </c>
      <c r="AC363" s="457" t="str">
        <f t="shared" si="27"/>
        <v>BAR03</v>
      </c>
      <c r="AI363" s="465" t="str">
        <f t="shared" si="29"/>
        <v>1275053</v>
      </c>
      <c r="AJ363" s="462" t="str">
        <f t="shared" si="28"/>
        <v>Stud. Affairs-Stud. Life&amp;Devel</v>
      </c>
    </row>
    <row r="364" spans="1:36" x14ac:dyDescent="0.25">
      <c r="A364" s="462" t="s">
        <v>710</v>
      </c>
      <c r="B364" s="462">
        <v>12</v>
      </c>
      <c r="C364" s="462" t="s">
        <v>692</v>
      </c>
      <c r="D364" s="457" t="str">
        <f t="shared" si="30"/>
        <v>NLT-Assoc75054</v>
      </c>
      <c r="E364" s="462">
        <v>75054</v>
      </c>
      <c r="F364" s="462" t="s">
        <v>734</v>
      </c>
      <c r="G364" s="462" t="s">
        <v>61</v>
      </c>
      <c r="H364" s="462">
        <v>75054</v>
      </c>
      <c r="I364" s="462" t="s">
        <v>734</v>
      </c>
      <c r="J364" s="462">
        <v>75054</v>
      </c>
      <c r="L364" s="462">
        <v>300</v>
      </c>
      <c r="O364" s="462">
        <v>9999</v>
      </c>
      <c r="P364" s="462" t="s">
        <v>636</v>
      </c>
      <c r="Q364" s="462">
        <v>10521</v>
      </c>
      <c r="S364" s="462">
        <v>999999</v>
      </c>
      <c r="U364" s="462">
        <v>9999</v>
      </c>
      <c r="V364" s="462" t="str">
        <f t="shared" si="31"/>
        <v>BAR03</v>
      </c>
      <c r="AA364" s="457" t="str">
        <f t="shared" si="27"/>
        <v>NLT-Assoc</v>
      </c>
      <c r="AB364" s="457">
        <f t="shared" si="27"/>
        <v>12</v>
      </c>
      <c r="AC364" s="457" t="str">
        <f t="shared" si="27"/>
        <v>BAR03</v>
      </c>
      <c r="AI364" s="465" t="str">
        <f t="shared" si="29"/>
        <v>1275054</v>
      </c>
      <c r="AJ364" s="462" t="str">
        <f t="shared" si="28"/>
        <v>Student Activities</v>
      </c>
    </row>
    <row r="365" spans="1:36" x14ac:dyDescent="0.25">
      <c r="A365" s="462" t="s">
        <v>710</v>
      </c>
      <c r="B365" s="462">
        <v>12</v>
      </c>
      <c r="C365" s="462" t="s">
        <v>692</v>
      </c>
      <c r="D365" s="457" t="str">
        <f t="shared" si="30"/>
        <v>NLT-Assoc75054</v>
      </c>
      <c r="E365" s="462">
        <v>75054</v>
      </c>
      <c r="F365" s="462" t="s">
        <v>734</v>
      </c>
      <c r="G365" s="462" t="s">
        <v>61</v>
      </c>
      <c r="H365" s="462">
        <v>75054</v>
      </c>
      <c r="I365" s="462" t="s">
        <v>734</v>
      </c>
      <c r="J365" s="462">
        <v>75054</v>
      </c>
      <c r="L365" s="462">
        <v>300</v>
      </c>
      <c r="O365" s="462">
        <v>9999</v>
      </c>
      <c r="P365" s="462" t="s">
        <v>648</v>
      </c>
      <c r="Q365" s="462">
        <v>10531</v>
      </c>
      <c r="S365" s="462">
        <v>999999</v>
      </c>
      <c r="U365" s="462">
        <v>9999</v>
      </c>
      <c r="V365" s="462" t="str">
        <f t="shared" si="31"/>
        <v>BAR03</v>
      </c>
      <c r="AA365" s="457" t="str">
        <f t="shared" si="27"/>
        <v>NLT-Assoc</v>
      </c>
      <c r="AB365" s="457">
        <f t="shared" si="27"/>
        <v>12</v>
      </c>
      <c r="AC365" s="457" t="str">
        <f t="shared" si="27"/>
        <v>BAR03</v>
      </c>
      <c r="AI365" s="465" t="str">
        <f t="shared" si="29"/>
        <v>1275054</v>
      </c>
      <c r="AJ365" s="462" t="str">
        <f t="shared" si="28"/>
        <v>Student Activities</v>
      </c>
    </row>
    <row r="366" spans="1:36" x14ac:dyDescent="0.25">
      <c r="A366" s="462" t="s">
        <v>710</v>
      </c>
      <c r="B366" s="462">
        <v>12</v>
      </c>
      <c r="C366" s="462" t="s">
        <v>692</v>
      </c>
      <c r="D366" s="457" t="str">
        <f t="shared" si="30"/>
        <v>NLT-Assoc75054</v>
      </c>
      <c r="E366" s="462">
        <v>75054</v>
      </c>
      <c r="F366" s="462" t="s">
        <v>734</v>
      </c>
      <c r="G366" s="462" t="s">
        <v>61</v>
      </c>
      <c r="H366" s="462">
        <v>75054</v>
      </c>
      <c r="I366" s="462" t="s">
        <v>734</v>
      </c>
      <c r="J366" s="462">
        <v>75054</v>
      </c>
      <c r="L366" s="462">
        <v>300</v>
      </c>
      <c r="O366" s="462">
        <v>9999</v>
      </c>
      <c r="P366" s="462" t="s">
        <v>735</v>
      </c>
      <c r="Q366" s="462">
        <v>20001</v>
      </c>
      <c r="S366" s="462">
        <v>400002</v>
      </c>
      <c r="U366" s="462">
        <v>9999</v>
      </c>
      <c r="V366" s="462" t="str">
        <f t="shared" si="31"/>
        <v>BAR03</v>
      </c>
      <c r="AA366" s="457" t="str">
        <f t="shared" si="27"/>
        <v>NLT-Assoc</v>
      </c>
      <c r="AB366" s="457">
        <f t="shared" si="27"/>
        <v>12</v>
      </c>
      <c r="AC366" s="457" t="str">
        <f t="shared" si="27"/>
        <v>BAR03</v>
      </c>
      <c r="AI366" s="465" t="str">
        <f t="shared" si="29"/>
        <v>1275054</v>
      </c>
      <c r="AJ366" s="462" t="str">
        <f t="shared" si="28"/>
        <v>Student Activities</v>
      </c>
    </row>
    <row r="367" spans="1:36" x14ac:dyDescent="0.25">
      <c r="A367" s="462" t="s">
        <v>710</v>
      </c>
      <c r="B367" s="462">
        <v>12</v>
      </c>
      <c r="C367" s="462" t="s">
        <v>692</v>
      </c>
      <c r="D367" s="457" t="str">
        <f t="shared" si="30"/>
        <v>NLT-Assoc75054</v>
      </c>
      <c r="E367" s="462">
        <v>75054</v>
      </c>
      <c r="F367" s="462" t="s">
        <v>734</v>
      </c>
      <c r="G367" s="462" t="s">
        <v>61</v>
      </c>
      <c r="H367" s="462">
        <v>75054</v>
      </c>
      <c r="I367" s="462" t="s">
        <v>734</v>
      </c>
      <c r="J367" s="462">
        <v>75054</v>
      </c>
      <c r="L367" s="462">
        <v>300</v>
      </c>
      <c r="O367" s="462">
        <v>9999</v>
      </c>
      <c r="P367" s="462" t="s">
        <v>735</v>
      </c>
      <c r="Q367" s="462">
        <v>20001</v>
      </c>
      <c r="S367" s="462">
        <v>400004</v>
      </c>
      <c r="U367" s="462">
        <v>9999</v>
      </c>
      <c r="V367" s="462" t="str">
        <f t="shared" si="31"/>
        <v>BAR03</v>
      </c>
      <c r="AA367" s="457" t="str">
        <f t="shared" si="27"/>
        <v>NLT-Assoc</v>
      </c>
      <c r="AB367" s="457">
        <f t="shared" si="27"/>
        <v>12</v>
      </c>
      <c r="AC367" s="457" t="str">
        <f t="shared" si="27"/>
        <v>BAR03</v>
      </c>
      <c r="AI367" s="465" t="str">
        <f t="shared" si="29"/>
        <v>1275054</v>
      </c>
      <c r="AJ367" s="462" t="str">
        <f t="shared" si="28"/>
        <v>Student Activities</v>
      </c>
    </row>
    <row r="368" spans="1:36" x14ac:dyDescent="0.25">
      <c r="A368" s="462" t="s">
        <v>710</v>
      </c>
      <c r="B368" s="462">
        <v>12</v>
      </c>
      <c r="C368" s="462" t="s">
        <v>692</v>
      </c>
      <c r="D368" s="457" t="str">
        <f t="shared" si="30"/>
        <v>NLT-Assoc75054</v>
      </c>
      <c r="E368" s="462">
        <v>75054</v>
      </c>
      <c r="F368" s="462" t="s">
        <v>734</v>
      </c>
      <c r="G368" s="462" t="s">
        <v>61</v>
      </c>
      <c r="H368" s="462">
        <v>75054</v>
      </c>
      <c r="I368" s="462" t="s">
        <v>734</v>
      </c>
      <c r="J368" s="462">
        <v>75054</v>
      </c>
      <c r="L368" s="462">
        <v>300</v>
      </c>
      <c r="O368" s="462">
        <v>9999</v>
      </c>
      <c r="P368" s="462" t="s">
        <v>735</v>
      </c>
      <c r="Q368" s="462">
        <v>20001</v>
      </c>
      <c r="S368" s="462">
        <v>400005</v>
      </c>
      <c r="U368" s="462">
        <v>9999</v>
      </c>
      <c r="V368" s="462" t="str">
        <f t="shared" si="31"/>
        <v>BAR03</v>
      </c>
      <c r="AA368" s="457" t="str">
        <f t="shared" si="27"/>
        <v>NLT-Assoc</v>
      </c>
      <c r="AB368" s="457">
        <f t="shared" si="27"/>
        <v>12</v>
      </c>
      <c r="AC368" s="457" t="str">
        <f t="shared" si="27"/>
        <v>BAR03</v>
      </c>
      <c r="AI368" s="465" t="str">
        <f t="shared" si="29"/>
        <v>1275054</v>
      </c>
      <c r="AJ368" s="462" t="str">
        <f t="shared" si="28"/>
        <v>Student Activities</v>
      </c>
    </row>
    <row r="369" spans="1:36" x14ac:dyDescent="0.25">
      <c r="A369" s="462" t="s">
        <v>710</v>
      </c>
      <c r="B369" s="462">
        <v>12</v>
      </c>
      <c r="C369" s="462" t="s">
        <v>692</v>
      </c>
      <c r="D369" s="457" t="str">
        <f t="shared" si="30"/>
        <v>NLT-Assoc75054</v>
      </c>
      <c r="E369" s="462">
        <v>75054</v>
      </c>
      <c r="F369" s="462" t="s">
        <v>734</v>
      </c>
      <c r="G369" s="462" t="s">
        <v>61</v>
      </c>
      <c r="H369" s="462">
        <v>75054</v>
      </c>
      <c r="I369" s="462" t="s">
        <v>734</v>
      </c>
      <c r="J369" s="462">
        <v>75054</v>
      </c>
      <c r="L369" s="462">
        <v>300</v>
      </c>
      <c r="O369" s="462">
        <v>9999</v>
      </c>
      <c r="P369" s="462" t="s">
        <v>735</v>
      </c>
      <c r="Q369" s="462">
        <v>20001</v>
      </c>
      <c r="S369" s="462">
        <v>400008</v>
      </c>
      <c r="U369" s="462">
        <v>9999</v>
      </c>
      <c r="V369" s="462" t="str">
        <f t="shared" si="31"/>
        <v>BAR03</v>
      </c>
      <c r="AA369" s="457" t="str">
        <f t="shared" si="27"/>
        <v>NLT-Assoc</v>
      </c>
      <c r="AB369" s="457">
        <f t="shared" si="27"/>
        <v>12</v>
      </c>
      <c r="AC369" s="457" t="str">
        <f t="shared" si="27"/>
        <v>BAR03</v>
      </c>
      <c r="AI369" s="465" t="str">
        <f t="shared" si="29"/>
        <v>1275054</v>
      </c>
      <c r="AJ369" s="462" t="str">
        <f t="shared" si="28"/>
        <v>Student Activities</v>
      </c>
    </row>
    <row r="370" spans="1:36" x14ac:dyDescent="0.25">
      <c r="A370" s="462" t="s">
        <v>710</v>
      </c>
      <c r="B370" s="462">
        <v>12</v>
      </c>
      <c r="C370" s="462" t="s">
        <v>692</v>
      </c>
      <c r="D370" s="457" t="str">
        <f t="shared" si="30"/>
        <v>NLT-Assoc75054</v>
      </c>
      <c r="E370" s="462">
        <v>75054</v>
      </c>
      <c r="F370" s="462" t="s">
        <v>734</v>
      </c>
      <c r="G370" s="462" t="s">
        <v>61</v>
      </c>
      <c r="H370" s="462">
        <v>75054</v>
      </c>
      <c r="I370" s="462" t="s">
        <v>734</v>
      </c>
      <c r="J370" s="462">
        <v>75054</v>
      </c>
      <c r="L370" s="462">
        <v>300</v>
      </c>
      <c r="O370" s="462">
        <v>9999</v>
      </c>
      <c r="P370" s="462" t="s">
        <v>735</v>
      </c>
      <c r="Q370" s="462">
        <v>20001</v>
      </c>
      <c r="S370" s="462">
        <v>400010</v>
      </c>
      <c r="U370" s="462">
        <v>9999</v>
      </c>
      <c r="V370" s="462" t="str">
        <f t="shared" si="31"/>
        <v>BAR03</v>
      </c>
      <c r="AA370" s="457" t="str">
        <f t="shared" si="27"/>
        <v>NLT-Assoc</v>
      </c>
      <c r="AB370" s="457">
        <f t="shared" si="27"/>
        <v>12</v>
      </c>
      <c r="AC370" s="457" t="str">
        <f t="shared" si="27"/>
        <v>BAR03</v>
      </c>
      <c r="AI370" s="465" t="str">
        <f t="shared" si="29"/>
        <v>1275054</v>
      </c>
      <c r="AJ370" s="462" t="str">
        <f t="shared" si="28"/>
        <v>Student Activities</v>
      </c>
    </row>
    <row r="371" spans="1:36" x14ac:dyDescent="0.25">
      <c r="A371" s="462" t="s">
        <v>710</v>
      </c>
      <c r="B371" s="462">
        <v>12</v>
      </c>
      <c r="C371" s="462" t="s">
        <v>692</v>
      </c>
      <c r="D371" s="457" t="str">
        <f t="shared" si="30"/>
        <v>NLT-Assoc75054</v>
      </c>
      <c r="E371" s="462">
        <v>75054</v>
      </c>
      <c r="F371" s="462" t="s">
        <v>734</v>
      </c>
      <c r="G371" s="462" t="s">
        <v>61</v>
      </c>
      <c r="H371" s="462">
        <v>75054</v>
      </c>
      <c r="I371" s="462" t="s">
        <v>734</v>
      </c>
      <c r="J371" s="462">
        <v>75054</v>
      </c>
      <c r="L371" s="462">
        <v>300</v>
      </c>
      <c r="O371" s="462">
        <v>9999</v>
      </c>
      <c r="P371" s="462" t="s">
        <v>735</v>
      </c>
      <c r="Q371" s="462">
        <v>20001</v>
      </c>
      <c r="S371" s="462">
        <v>400012</v>
      </c>
      <c r="U371" s="462">
        <v>9999</v>
      </c>
      <c r="V371" s="462" t="str">
        <f t="shared" si="31"/>
        <v>BAR03</v>
      </c>
      <c r="AA371" s="457" t="str">
        <f t="shared" si="27"/>
        <v>NLT-Assoc</v>
      </c>
      <c r="AB371" s="457">
        <f t="shared" si="27"/>
        <v>12</v>
      </c>
      <c r="AC371" s="457" t="str">
        <f t="shared" si="27"/>
        <v>BAR03</v>
      </c>
      <c r="AI371" s="465" t="str">
        <f t="shared" si="29"/>
        <v>1275054</v>
      </c>
      <c r="AJ371" s="462" t="str">
        <f t="shared" si="28"/>
        <v>Student Activities</v>
      </c>
    </row>
    <row r="372" spans="1:36" x14ac:dyDescent="0.25">
      <c r="A372" s="462" t="s">
        <v>710</v>
      </c>
      <c r="B372" s="462">
        <v>12</v>
      </c>
      <c r="C372" s="462" t="s">
        <v>692</v>
      </c>
      <c r="D372" s="457" t="str">
        <f t="shared" si="30"/>
        <v>NLT-Assoc75054</v>
      </c>
      <c r="E372" s="462">
        <v>75054</v>
      </c>
      <c r="F372" s="462" t="s">
        <v>734</v>
      </c>
      <c r="G372" s="462" t="s">
        <v>61</v>
      </c>
      <c r="H372" s="462">
        <v>75054</v>
      </c>
      <c r="I372" s="462" t="s">
        <v>734</v>
      </c>
      <c r="J372" s="462">
        <v>75054</v>
      </c>
      <c r="L372" s="462">
        <v>300</v>
      </c>
      <c r="O372" s="462">
        <v>9999</v>
      </c>
      <c r="P372" s="462" t="s">
        <v>735</v>
      </c>
      <c r="Q372" s="462">
        <v>20001</v>
      </c>
      <c r="S372" s="462">
        <v>400013</v>
      </c>
      <c r="U372" s="462">
        <v>9999</v>
      </c>
      <c r="V372" s="462" t="str">
        <f t="shared" si="31"/>
        <v>BAR03</v>
      </c>
      <c r="AA372" s="457" t="str">
        <f t="shared" si="27"/>
        <v>NLT-Assoc</v>
      </c>
      <c r="AB372" s="457">
        <f t="shared" si="27"/>
        <v>12</v>
      </c>
      <c r="AC372" s="457" t="str">
        <f t="shared" si="27"/>
        <v>BAR03</v>
      </c>
      <c r="AI372" s="465" t="str">
        <f t="shared" si="29"/>
        <v>1275054</v>
      </c>
      <c r="AJ372" s="462" t="str">
        <f t="shared" si="28"/>
        <v>Student Activities</v>
      </c>
    </row>
    <row r="373" spans="1:36" x14ac:dyDescent="0.25">
      <c r="A373" s="462" t="s">
        <v>710</v>
      </c>
      <c r="B373" s="462">
        <v>12</v>
      </c>
      <c r="C373" s="462" t="s">
        <v>692</v>
      </c>
      <c r="D373" s="457" t="str">
        <f t="shared" si="30"/>
        <v>NLT-Assoc75054</v>
      </c>
      <c r="E373" s="462">
        <v>75054</v>
      </c>
      <c r="F373" s="462" t="s">
        <v>734</v>
      </c>
      <c r="G373" s="462" t="s">
        <v>61</v>
      </c>
      <c r="H373" s="462">
        <v>75054</v>
      </c>
      <c r="I373" s="462" t="s">
        <v>734</v>
      </c>
      <c r="J373" s="462">
        <v>75054</v>
      </c>
      <c r="L373" s="462">
        <v>300</v>
      </c>
      <c r="O373" s="462">
        <v>9999</v>
      </c>
      <c r="P373" s="462" t="s">
        <v>735</v>
      </c>
      <c r="Q373" s="462">
        <v>20001</v>
      </c>
      <c r="S373" s="462">
        <v>400014</v>
      </c>
      <c r="U373" s="462">
        <v>9999</v>
      </c>
      <c r="V373" s="462" t="str">
        <f t="shared" si="31"/>
        <v>BAR03</v>
      </c>
      <c r="AA373" s="457" t="str">
        <f t="shared" si="27"/>
        <v>NLT-Assoc</v>
      </c>
      <c r="AB373" s="457">
        <f t="shared" si="27"/>
        <v>12</v>
      </c>
      <c r="AC373" s="457" t="str">
        <f t="shared" si="27"/>
        <v>BAR03</v>
      </c>
      <c r="AI373" s="465" t="str">
        <f t="shared" si="29"/>
        <v>1275054</v>
      </c>
      <c r="AJ373" s="462" t="str">
        <f t="shared" si="28"/>
        <v>Student Activities</v>
      </c>
    </row>
    <row r="374" spans="1:36" x14ac:dyDescent="0.25">
      <c r="A374" s="462" t="s">
        <v>710</v>
      </c>
      <c r="B374" s="462">
        <v>12</v>
      </c>
      <c r="C374" s="462" t="s">
        <v>692</v>
      </c>
      <c r="D374" s="457" t="str">
        <f t="shared" si="30"/>
        <v>NLT-Assoc75054</v>
      </c>
      <c r="E374" s="462">
        <v>75054</v>
      </c>
      <c r="F374" s="462" t="s">
        <v>734</v>
      </c>
      <c r="G374" s="462" t="s">
        <v>61</v>
      </c>
      <c r="H374" s="462">
        <v>75054</v>
      </c>
      <c r="I374" s="462" t="s">
        <v>734</v>
      </c>
      <c r="J374" s="462">
        <v>75054</v>
      </c>
      <c r="L374" s="462">
        <v>300</v>
      </c>
      <c r="O374" s="462">
        <v>9999</v>
      </c>
      <c r="P374" s="462" t="s">
        <v>735</v>
      </c>
      <c r="Q374" s="462">
        <v>20001</v>
      </c>
      <c r="S374" s="462">
        <v>400015</v>
      </c>
      <c r="U374" s="462">
        <v>9999</v>
      </c>
      <c r="V374" s="462" t="str">
        <f t="shared" si="31"/>
        <v>BAR03</v>
      </c>
      <c r="AA374" s="457" t="str">
        <f t="shared" si="27"/>
        <v>NLT-Assoc</v>
      </c>
      <c r="AB374" s="457">
        <f t="shared" si="27"/>
        <v>12</v>
      </c>
      <c r="AC374" s="457" t="str">
        <f t="shared" si="27"/>
        <v>BAR03</v>
      </c>
      <c r="AI374" s="465" t="str">
        <f t="shared" si="29"/>
        <v>1275054</v>
      </c>
      <c r="AJ374" s="462" t="str">
        <f t="shared" si="28"/>
        <v>Student Activities</v>
      </c>
    </row>
    <row r="375" spans="1:36" x14ac:dyDescent="0.25">
      <c r="A375" s="462" t="s">
        <v>710</v>
      </c>
      <c r="B375" s="462">
        <v>12</v>
      </c>
      <c r="C375" s="462" t="s">
        <v>692</v>
      </c>
      <c r="D375" s="457" t="str">
        <f t="shared" si="30"/>
        <v>NLT-Assoc75054</v>
      </c>
      <c r="E375" s="462">
        <v>75054</v>
      </c>
      <c r="F375" s="462" t="s">
        <v>734</v>
      </c>
      <c r="G375" s="462" t="s">
        <v>61</v>
      </c>
      <c r="H375" s="462">
        <v>75054</v>
      </c>
      <c r="I375" s="462" t="s">
        <v>734</v>
      </c>
      <c r="J375" s="462">
        <v>75054</v>
      </c>
      <c r="L375" s="462">
        <v>300</v>
      </c>
      <c r="O375" s="462">
        <v>9999</v>
      </c>
      <c r="P375" s="462" t="s">
        <v>735</v>
      </c>
      <c r="Q375" s="462">
        <v>20001</v>
      </c>
      <c r="S375" s="462">
        <v>400016</v>
      </c>
      <c r="U375" s="462">
        <v>9999</v>
      </c>
      <c r="V375" s="462" t="str">
        <f t="shared" si="31"/>
        <v>BAR03</v>
      </c>
      <c r="AA375" s="457" t="str">
        <f t="shared" si="27"/>
        <v>NLT-Assoc</v>
      </c>
      <c r="AB375" s="457">
        <f t="shared" si="27"/>
        <v>12</v>
      </c>
      <c r="AC375" s="457" t="str">
        <f t="shared" si="27"/>
        <v>BAR03</v>
      </c>
      <c r="AI375" s="465" t="str">
        <f t="shared" si="29"/>
        <v>1275054</v>
      </c>
      <c r="AJ375" s="462" t="str">
        <f t="shared" si="28"/>
        <v>Student Activities</v>
      </c>
    </row>
    <row r="376" spans="1:36" x14ac:dyDescent="0.25">
      <c r="A376" s="462" t="s">
        <v>710</v>
      </c>
      <c r="B376" s="462">
        <v>12</v>
      </c>
      <c r="C376" s="462" t="s">
        <v>692</v>
      </c>
      <c r="D376" s="457" t="str">
        <f t="shared" si="30"/>
        <v>NLT-Assoc75054</v>
      </c>
      <c r="E376" s="462">
        <v>75054</v>
      </c>
      <c r="F376" s="462" t="s">
        <v>734</v>
      </c>
      <c r="G376" s="462" t="s">
        <v>61</v>
      </c>
      <c r="H376" s="462">
        <v>75054</v>
      </c>
      <c r="I376" s="462" t="s">
        <v>734</v>
      </c>
      <c r="J376" s="462">
        <v>75054</v>
      </c>
      <c r="L376" s="462">
        <v>300</v>
      </c>
      <c r="O376" s="462">
        <v>9999</v>
      </c>
      <c r="P376" s="462" t="s">
        <v>735</v>
      </c>
      <c r="Q376" s="462">
        <v>20001</v>
      </c>
      <c r="S376" s="462">
        <v>400017</v>
      </c>
      <c r="U376" s="462">
        <v>9999</v>
      </c>
      <c r="V376" s="462" t="str">
        <f t="shared" si="31"/>
        <v>BAR03</v>
      </c>
      <c r="AA376" s="457" t="str">
        <f t="shared" si="27"/>
        <v>NLT-Assoc</v>
      </c>
      <c r="AB376" s="457">
        <f t="shared" si="27"/>
        <v>12</v>
      </c>
      <c r="AC376" s="457" t="str">
        <f t="shared" si="27"/>
        <v>BAR03</v>
      </c>
      <c r="AI376" s="465" t="str">
        <f t="shared" si="29"/>
        <v>1275054</v>
      </c>
      <c r="AJ376" s="462" t="str">
        <f t="shared" si="28"/>
        <v>Student Activities</v>
      </c>
    </row>
    <row r="377" spans="1:36" x14ac:dyDescent="0.25">
      <c r="A377" s="462" t="s">
        <v>710</v>
      </c>
      <c r="B377" s="462">
        <v>12</v>
      </c>
      <c r="C377" s="462" t="s">
        <v>692</v>
      </c>
      <c r="D377" s="457" t="str">
        <f t="shared" si="30"/>
        <v>NLT-Assoc75054</v>
      </c>
      <c r="E377" s="462">
        <v>75054</v>
      </c>
      <c r="F377" s="462" t="s">
        <v>734</v>
      </c>
      <c r="G377" s="462" t="s">
        <v>61</v>
      </c>
      <c r="H377" s="462">
        <v>75054</v>
      </c>
      <c r="I377" s="462" t="s">
        <v>734</v>
      </c>
      <c r="J377" s="462">
        <v>75054</v>
      </c>
      <c r="L377" s="462">
        <v>300</v>
      </c>
      <c r="O377" s="462">
        <v>9999</v>
      </c>
      <c r="P377" s="462" t="s">
        <v>735</v>
      </c>
      <c r="Q377" s="462">
        <v>20001</v>
      </c>
      <c r="S377" s="462">
        <v>400018</v>
      </c>
      <c r="U377" s="462">
        <v>9999</v>
      </c>
      <c r="V377" s="462" t="str">
        <f t="shared" si="31"/>
        <v>BAR03</v>
      </c>
      <c r="AA377" s="457" t="str">
        <f t="shared" si="27"/>
        <v>NLT-Assoc</v>
      </c>
      <c r="AB377" s="457">
        <f t="shared" si="27"/>
        <v>12</v>
      </c>
      <c r="AC377" s="457" t="str">
        <f t="shared" si="27"/>
        <v>BAR03</v>
      </c>
      <c r="AI377" s="465" t="str">
        <f t="shared" si="29"/>
        <v>1275054</v>
      </c>
      <c r="AJ377" s="462" t="str">
        <f t="shared" si="28"/>
        <v>Student Activities</v>
      </c>
    </row>
    <row r="378" spans="1:36" x14ac:dyDescent="0.25">
      <c r="A378" s="462" t="s">
        <v>710</v>
      </c>
      <c r="B378" s="462">
        <v>12</v>
      </c>
      <c r="C378" s="462" t="s">
        <v>692</v>
      </c>
      <c r="D378" s="457" t="str">
        <f t="shared" si="30"/>
        <v>NLT-Assoc75054</v>
      </c>
      <c r="E378" s="462">
        <v>75054</v>
      </c>
      <c r="F378" s="462" t="s">
        <v>734</v>
      </c>
      <c r="G378" s="462" t="s">
        <v>61</v>
      </c>
      <c r="H378" s="462">
        <v>75054</v>
      </c>
      <c r="I378" s="462" t="s">
        <v>734</v>
      </c>
      <c r="J378" s="462">
        <v>75054</v>
      </c>
      <c r="L378" s="462">
        <v>300</v>
      </c>
      <c r="O378" s="462">
        <v>9999</v>
      </c>
      <c r="P378" s="462" t="s">
        <v>735</v>
      </c>
      <c r="Q378" s="462">
        <v>20001</v>
      </c>
      <c r="S378" s="462">
        <v>400019</v>
      </c>
      <c r="U378" s="462">
        <v>9999</v>
      </c>
      <c r="V378" s="462" t="str">
        <f t="shared" si="31"/>
        <v>BAR03</v>
      </c>
      <c r="AA378" s="457" t="str">
        <f t="shared" si="27"/>
        <v>NLT-Assoc</v>
      </c>
      <c r="AB378" s="457">
        <f t="shared" si="27"/>
        <v>12</v>
      </c>
      <c r="AC378" s="457" t="str">
        <f t="shared" si="27"/>
        <v>BAR03</v>
      </c>
      <c r="AI378" s="465" t="str">
        <f t="shared" si="29"/>
        <v>1275054</v>
      </c>
      <c r="AJ378" s="462" t="str">
        <f t="shared" si="28"/>
        <v>Student Activities</v>
      </c>
    </row>
    <row r="379" spans="1:36" x14ac:dyDescent="0.25">
      <c r="A379" s="462" t="s">
        <v>710</v>
      </c>
      <c r="B379" s="462">
        <v>12</v>
      </c>
      <c r="C379" s="462" t="s">
        <v>692</v>
      </c>
      <c r="D379" s="457" t="str">
        <f t="shared" si="30"/>
        <v>NLT-Assoc75054</v>
      </c>
      <c r="E379" s="462">
        <v>75054</v>
      </c>
      <c r="F379" s="462" t="s">
        <v>734</v>
      </c>
      <c r="G379" s="462" t="s">
        <v>61</v>
      </c>
      <c r="H379" s="462">
        <v>75054</v>
      </c>
      <c r="I379" s="462" t="s">
        <v>734</v>
      </c>
      <c r="J379" s="462">
        <v>75054</v>
      </c>
      <c r="L379" s="462">
        <v>300</v>
      </c>
      <c r="O379" s="462">
        <v>9999</v>
      </c>
      <c r="P379" s="462" t="s">
        <v>735</v>
      </c>
      <c r="Q379" s="462">
        <v>20001</v>
      </c>
      <c r="S379" s="462">
        <v>400020</v>
      </c>
      <c r="U379" s="462">
        <v>9999</v>
      </c>
      <c r="V379" s="462" t="str">
        <f t="shared" si="31"/>
        <v>BAR03</v>
      </c>
      <c r="AA379" s="457" t="str">
        <f t="shared" si="27"/>
        <v>NLT-Assoc</v>
      </c>
      <c r="AB379" s="457">
        <f t="shared" si="27"/>
        <v>12</v>
      </c>
      <c r="AC379" s="457" t="str">
        <f t="shared" si="27"/>
        <v>BAR03</v>
      </c>
      <c r="AI379" s="465" t="str">
        <f t="shared" si="29"/>
        <v>1275054</v>
      </c>
      <c r="AJ379" s="462" t="str">
        <f t="shared" si="28"/>
        <v>Student Activities</v>
      </c>
    </row>
    <row r="380" spans="1:36" x14ac:dyDescent="0.25">
      <c r="A380" s="462" t="s">
        <v>710</v>
      </c>
      <c r="B380" s="462">
        <v>12</v>
      </c>
      <c r="C380" s="462" t="s">
        <v>692</v>
      </c>
      <c r="D380" s="457" t="str">
        <f t="shared" si="30"/>
        <v>NLT-Assoc75054</v>
      </c>
      <c r="E380" s="462">
        <v>75054</v>
      </c>
      <c r="F380" s="462" t="s">
        <v>734</v>
      </c>
      <c r="G380" s="462" t="s">
        <v>61</v>
      </c>
      <c r="H380" s="462">
        <v>75054</v>
      </c>
      <c r="I380" s="462" t="s">
        <v>734</v>
      </c>
      <c r="J380" s="462">
        <v>75054</v>
      </c>
      <c r="L380" s="462">
        <v>300</v>
      </c>
      <c r="O380" s="462">
        <v>9999</v>
      </c>
      <c r="P380" s="462" t="s">
        <v>735</v>
      </c>
      <c r="Q380" s="462">
        <v>20001</v>
      </c>
      <c r="S380" s="462">
        <v>400021</v>
      </c>
      <c r="U380" s="462">
        <v>9999</v>
      </c>
      <c r="V380" s="462" t="str">
        <f t="shared" si="31"/>
        <v>BAR03</v>
      </c>
      <c r="AA380" s="457" t="str">
        <f t="shared" si="27"/>
        <v>NLT-Assoc</v>
      </c>
      <c r="AB380" s="457">
        <f t="shared" si="27"/>
        <v>12</v>
      </c>
      <c r="AC380" s="457" t="str">
        <f t="shared" si="27"/>
        <v>BAR03</v>
      </c>
      <c r="AI380" s="465" t="str">
        <f t="shared" si="29"/>
        <v>1275054</v>
      </c>
      <c r="AJ380" s="462" t="str">
        <f t="shared" si="28"/>
        <v>Student Activities</v>
      </c>
    </row>
    <row r="381" spans="1:36" x14ac:dyDescent="0.25">
      <c r="A381" s="462" t="s">
        <v>710</v>
      </c>
      <c r="B381" s="462">
        <v>12</v>
      </c>
      <c r="C381" s="462" t="s">
        <v>692</v>
      </c>
      <c r="D381" s="457" t="str">
        <f t="shared" si="30"/>
        <v>NLT-Assoc75054</v>
      </c>
      <c r="E381" s="462">
        <v>75054</v>
      </c>
      <c r="F381" s="462" t="s">
        <v>734</v>
      </c>
      <c r="G381" s="462" t="s">
        <v>61</v>
      </c>
      <c r="H381" s="462">
        <v>75054</v>
      </c>
      <c r="I381" s="462" t="s">
        <v>734</v>
      </c>
      <c r="J381" s="462">
        <v>75054</v>
      </c>
      <c r="L381" s="462">
        <v>300</v>
      </c>
      <c r="O381" s="462">
        <v>9999</v>
      </c>
      <c r="P381" s="462" t="s">
        <v>735</v>
      </c>
      <c r="Q381" s="462">
        <v>20001</v>
      </c>
      <c r="S381" s="462">
        <v>400022</v>
      </c>
      <c r="U381" s="462">
        <v>9999</v>
      </c>
      <c r="V381" s="462" t="str">
        <f t="shared" si="31"/>
        <v>BAR03</v>
      </c>
      <c r="AA381" s="457" t="str">
        <f t="shared" si="27"/>
        <v>NLT-Assoc</v>
      </c>
      <c r="AB381" s="457">
        <f t="shared" si="27"/>
        <v>12</v>
      </c>
      <c r="AC381" s="457" t="str">
        <f t="shared" si="27"/>
        <v>BAR03</v>
      </c>
      <c r="AI381" s="465" t="str">
        <f t="shared" si="29"/>
        <v>1275054</v>
      </c>
      <c r="AJ381" s="462" t="str">
        <f t="shared" si="28"/>
        <v>Student Activities</v>
      </c>
    </row>
    <row r="382" spans="1:36" x14ac:dyDescent="0.25">
      <c r="A382" s="462" t="s">
        <v>710</v>
      </c>
      <c r="B382" s="462">
        <v>12</v>
      </c>
      <c r="C382" s="462" t="s">
        <v>692</v>
      </c>
      <c r="D382" s="457" t="str">
        <f t="shared" si="30"/>
        <v>NLT-Assoc75054</v>
      </c>
      <c r="E382" s="462">
        <v>75054</v>
      </c>
      <c r="F382" s="462" t="s">
        <v>734</v>
      </c>
      <c r="G382" s="462" t="s">
        <v>61</v>
      </c>
      <c r="H382" s="462">
        <v>75054</v>
      </c>
      <c r="I382" s="462" t="s">
        <v>734</v>
      </c>
      <c r="J382" s="462">
        <v>75054</v>
      </c>
      <c r="L382" s="462">
        <v>300</v>
      </c>
      <c r="O382" s="462">
        <v>9999</v>
      </c>
      <c r="P382" s="462" t="s">
        <v>735</v>
      </c>
      <c r="Q382" s="462">
        <v>20001</v>
      </c>
      <c r="S382" s="462">
        <v>400023</v>
      </c>
      <c r="U382" s="462">
        <v>9999</v>
      </c>
      <c r="V382" s="462" t="str">
        <f t="shared" si="31"/>
        <v>BAR03</v>
      </c>
      <c r="AA382" s="457" t="str">
        <f t="shared" si="27"/>
        <v>NLT-Assoc</v>
      </c>
      <c r="AB382" s="457">
        <f t="shared" si="27"/>
        <v>12</v>
      </c>
      <c r="AC382" s="457" t="str">
        <f t="shared" si="27"/>
        <v>BAR03</v>
      </c>
      <c r="AI382" s="465" t="str">
        <f t="shared" si="29"/>
        <v>1275054</v>
      </c>
      <c r="AJ382" s="462" t="str">
        <f t="shared" si="28"/>
        <v>Student Activities</v>
      </c>
    </row>
    <row r="383" spans="1:36" x14ac:dyDescent="0.25">
      <c r="A383" s="462" t="s">
        <v>710</v>
      </c>
      <c r="B383" s="462">
        <v>12</v>
      </c>
      <c r="C383" s="462" t="s">
        <v>692</v>
      </c>
      <c r="D383" s="457" t="str">
        <f t="shared" si="30"/>
        <v>NLT-Assoc75054</v>
      </c>
      <c r="E383" s="462">
        <v>75054</v>
      </c>
      <c r="F383" s="462" t="s">
        <v>734</v>
      </c>
      <c r="G383" s="462" t="s">
        <v>61</v>
      </c>
      <c r="H383" s="462">
        <v>75054</v>
      </c>
      <c r="I383" s="462" t="s">
        <v>734</v>
      </c>
      <c r="J383" s="462">
        <v>75054</v>
      </c>
      <c r="L383" s="462">
        <v>300</v>
      </c>
      <c r="O383" s="462">
        <v>9999</v>
      </c>
      <c r="P383" s="462" t="s">
        <v>735</v>
      </c>
      <c r="Q383" s="462">
        <v>20001</v>
      </c>
      <c r="S383" s="462">
        <v>400024</v>
      </c>
      <c r="U383" s="462">
        <v>9999</v>
      </c>
      <c r="V383" s="462" t="str">
        <f t="shared" si="31"/>
        <v>BAR03</v>
      </c>
      <c r="AA383" s="457" t="str">
        <f t="shared" si="27"/>
        <v>NLT-Assoc</v>
      </c>
      <c r="AB383" s="457">
        <f t="shared" si="27"/>
        <v>12</v>
      </c>
      <c r="AC383" s="457" t="str">
        <f t="shared" si="27"/>
        <v>BAR03</v>
      </c>
      <c r="AI383" s="465" t="str">
        <f t="shared" si="29"/>
        <v>1275054</v>
      </c>
      <c r="AJ383" s="462" t="str">
        <f t="shared" si="28"/>
        <v>Student Activities</v>
      </c>
    </row>
    <row r="384" spans="1:36" x14ac:dyDescent="0.25">
      <c r="A384" s="462" t="s">
        <v>710</v>
      </c>
      <c r="B384" s="462">
        <v>12</v>
      </c>
      <c r="C384" s="462" t="s">
        <v>692</v>
      </c>
      <c r="D384" s="457" t="str">
        <f t="shared" si="30"/>
        <v>NLT-Assoc75054</v>
      </c>
      <c r="E384" s="462">
        <v>75054</v>
      </c>
      <c r="F384" s="462" t="s">
        <v>734</v>
      </c>
      <c r="G384" s="462" t="s">
        <v>61</v>
      </c>
      <c r="H384" s="462">
        <v>75054</v>
      </c>
      <c r="I384" s="462" t="s">
        <v>734</v>
      </c>
      <c r="J384" s="462">
        <v>75054</v>
      </c>
      <c r="L384" s="462">
        <v>300</v>
      </c>
      <c r="O384" s="462">
        <v>9999</v>
      </c>
      <c r="P384" s="462" t="s">
        <v>735</v>
      </c>
      <c r="Q384" s="462">
        <v>20001</v>
      </c>
      <c r="S384" s="462">
        <v>400025</v>
      </c>
      <c r="U384" s="462">
        <v>9999</v>
      </c>
      <c r="V384" s="462" t="str">
        <f t="shared" si="31"/>
        <v>BAR03</v>
      </c>
      <c r="AA384" s="457" t="str">
        <f t="shared" si="27"/>
        <v>NLT-Assoc</v>
      </c>
      <c r="AB384" s="457">
        <f t="shared" si="27"/>
        <v>12</v>
      </c>
      <c r="AC384" s="457" t="str">
        <f t="shared" si="27"/>
        <v>BAR03</v>
      </c>
      <c r="AI384" s="465" t="str">
        <f t="shared" si="29"/>
        <v>1275054</v>
      </c>
      <c r="AJ384" s="462" t="str">
        <f t="shared" si="28"/>
        <v>Student Activities</v>
      </c>
    </row>
    <row r="385" spans="1:36" x14ac:dyDescent="0.25">
      <c r="A385" s="462" t="s">
        <v>710</v>
      </c>
      <c r="B385" s="462">
        <v>12</v>
      </c>
      <c r="C385" s="462" t="s">
        <v>692</v>
      </c>
      <c r="D385" s="457" t="str">
        <f t="shared" si="30"/>
        <v>NLT-Assoc75054</v>
      </c>
      <c r="E385" s="462">
        <v>75054</v>
      </c>
      <c r="F385" s="462" t="s">
        <v>734</v>
      </c>
      <c r="G385" s="462" t="s">
        <v>61</v>
      </c>
      <c r="H385" s="462">
        <v>75054</v>
      </c>
      <c r="I385" s="462" t="s">
        <v>734</v>
      </c>
      <c r="J385" s="462">
        <v>75054</v>
      </c>
      <c r="L385" s="462">
        <v>300</v>
      </c>
      <c r="O385" s="462">
        <v>9999</v>
      </c>
      <c r="P385" s="462" t="s">
        <v>735</v>
      </c>
      <c r="Q385" s="462">
        <v>20001</v>
      </c>
      <c r="S385" s="462">
        <v>400027</v>
      </c>
      <c r="U385" s="462">
        <v>9999</v>
      </c>
      <c r="V385" s="462" t="str">
        <f t="shared" si="31"/>
        <v>BAR03</v>
      </c>
      <c r="AA385" s="457" t="str">
        <f t="shared" si="27"/>
        <v>NLT-Assoc</v>
      </c>
      <c r="AB385" s="457">
        <f t="shared" si="27"/>
        <v>12</v>
      </c>
      <c r="AC385" s="457" t="str">
        <f t="shared" si="27"/>
        <v>BAR03</v>
      </c>
      <c r="AI385" s="465" t="str">
        <f t="shared" si="29"/>
        <v>1275054</v>
      </c>
      <c r="AJ385" s="462" t="str">
        <f t="shared" si="28"/>
        <v>Student Activities</v>
      </c>
    </row>
    <row r="386" spans="1:36" x14ac:dyDescent="0.25">
      <c r="A386" s="462" t="s">
        <v>710</v>
      </c>
      <c r="B386" s="462">
        <v>12</v>
      </c>
      <c r="C386" s="462" t="s">
        <v>692</v>
      </c>
      <c r="D386" s="457" t="str">
        <f t="shared" si="30"/>
        <v>NLT-Assoc75054</v>
      </c>
      <c r="E386" s="462">
        <v>75054</v>
      </c>
      <c r="F386" s="462" t="s">
        <v>734</v>
      </c>
      <c r="G386" s="462" t="s">
        <v>61</v>
      </c>
      <c r="H386" s="462">
        <v>75054</v>
      </c>
      <c r="I386" s="462" t="s">
        <v>734</v>
      </c>
      <c r="J386" s="462">
        <v>75054</v>
      </c>
      <c r="L386" s="462">
        <v>300</v>
      </c>
      <c r="O386" s="462">
        <v>9999</v>
      </c>
      <c r="P386" s="462" t="s">
        <v>735</v>
      </c>
      <c r="Q386" s="462">
        <v>20001</v>
      </c>
      <c r="S386" s="462">
        <v>400028</v>
      </c>
      <c r="U386" s="462">
        <v>9999</v>
      </c>
      <c r="V386" s="462" t="str">
        <f t="shared" si="31"/>
        <v>BAR03</v>
      </c>
      <c r="AA386" s="457" t="str">
        <f t="shared" si="27"/>
        <v>NLT-Assoc</v>
      </c>
      <c r="AB386" s="457">
        <f t="shared" si="27"/>
        <v>12</v>
      </c>
      <c r="AC386" s="457" t="str">
        <f t="shared" si="27"/>
        <v>BAR03</v>
      </c>
      <c r="AI386" s="465" t="str">
        <f t="shared" si="29"/>
        <v>1275054</v>
      </c>
      <c r="AJ386" s="462" t="str">
        <f t="shared" si="28"/>
        <v>Student Activities</v>
      </c>
    </row>
    <row r="387" spans="1:36" x14ac:dyDescent="0.25">
      <c r="A387" s="462" t="s">
        <v>710</v>
      </c>
      <c r="B387" s="462">
        <v>12</v>
      </c>
      <c r="C387" s="462" t="s">
        <v>692</v>
      </c>
      <c r="D387" s="457" t="str">
        <f t="shared" si="30"/>
        <v>NLT-Assoc75054</v>
      </c>
      <c r="E387" s="462">
        <v>75054</v>
      </c>
      <c r="F387" s="462" t="s">
        <v>734</v>
      </c>
      <c r="G387" s="462" t="s">
        <v>61</v>
      </c>
      <c r="H387" s="462">
        <v>75054</v>
      </c>
      <c r="I387" s="462" t="s">
        <v>734</v>
      </c>
      <c r="J387" s="462">
        <v>75054</v>
      </c>
      <c r="L387" s="462">
        <v>300</v>
      </c>
      <c r="O387" s="462">
        <v>9999</v>
      </c>
      <c r="P387" s="462" t="s">
        <v>735</v>
      </c>
      <c r="Q387" s="462">
        <v>20001</v>
      </c>
      <c r="S387" s="462">
        <v>400030</v>
      </c>
      <c r="U387" s="462">
        <v>9999</v>
      </c>
      <c r="V387" s="462" t="str">
        <f t="shared" si="31"/>
        <v>BAR03</v>
      </c>
      <c r="AA387" s="457" t="str">
        <f t="shared" si="27"/>
        <v>NLT-Assoc</v>
      </c>
      <c r="AB387" s="457">
        <f t="shared" si="27"/>
        <v>12</v>
      </c>
      <c r="AC387" s="457" t="str">
        <f t="shared" si="27"/>
        <v>BAR03</v>
      </c>
      <c r="AI387" s="465" t="str">
        <f t="shared" si="29"/>
        <v>1275054</v>
      </c>
      <c r="AJ387" s="462" t="str">
        <f t="shared" si="28"/>
        <v>Student Activities</v>
      </c>
    </row>
    <row r="388" spans="1:36" x14ac:dyDescent="0.25">
      <c r="A388" s="462" t="s">
        <v>710</v>
      </c>
      <c r="B388" s="462">
        <v>12</v>
      </c>
      <c r="C388" s="462" t="s">
        <v>692</v>
      </c>
      <c r="D388" s="457" t="str">
        <f t="shared" si="30"/>
        <v>NLT-Assoc75054</v>
      </c>
      <c r="E388" s="462">
        <v>75054</v>
      </c>
      <c r="F388" s="462" t="s">
        <v>734</v>
      </c>
      <c r="G388" s="462" t="s">
        <v>61</v>
      </c>
      <c r="H388" s="462">
        <v>75054</v>
      </c>
      <c r="I388" s="462" t="s">
        <v>734</v>
      </c>
      <c r="J388" s="462">
        <v>75054</v>
      </c>
      <c r="L388" s="462">
        <v>300</v>
      </c>
      <c r="O388" s="462">
        <v>9999</v>
      </c>
      <c r="P388" s="462" t="s">
        <v>735</v>
      </c>
      <c r="Q388" s="462">
        <v>20001</v>
      </c>
      <c r="S388" s="462">
        <v>400031</v>
      </c>
      <c r="U388" s="462">
        <v>9999</v>
      </c>
      <c r="V388" s="462" t="str">
        <f t="shared" si="31"/>
        <v>BAR03</v>
      </c>
      <c r="AA388" s="457" t="str">
        <f t="shared" si="27"/>
        <v>NLT-Assoc</v>
      </c>
      <c r="AB388" s="457">
        <f t="shared" si="27"/>
        <v>12</v>
      </c>
      <c r="AC388" s="457" t="str">
        <f t="shared" si="27"/>
        <v>BAR03</v>
      </c>
      <c r="AI388" s="465" t="str">
        <f t="shared" si="29"/>
        <v>1275054</v>
      </c>
      <c r="AJ388" s="462" t="str">
        <f t="shared" si="28"/>
        <v>Student Activities</v>
      </c>
    </row>
    <row r="389" spans="1:36" x14ac:dyDescent="0.25">
      <c r="A389" s="462" t="s">
        <v>710</v>
      </c>
      <c r="B389" s="462">
        <v>12</v>
      </c>
      <c r="C389" s="462" t="s">
        <v>692</v>
      </c>
      <c r="D389" s="457" t="str">
        <f t="shared" si="30"/>
        <v>NLT-Assoc75054</v>
      </c>
      <c r="E389" s="462">
        <v>75054</v>
      </c>
      <c r="F389" s="462" t="s">
        <v>734</v>
      </c>
      <c r="G389" s="462" t="s">
        <v>61</v>
      </c>
      <c r="H389" s="462">
        <v>75054</v>
      </c>
      <c r="I389" s="462" t="s">
        <v>734</v>
      </c>
      <c r="J389" s="462">
        <v>75054</v>
      </c>
      <c r="L389" s="462">
        <v>300</v>
      </c>
      <c r="O389" s="462">
        <v>9999</v>
      </c>
      <c r="P389" s="462" t="s">
        <v>735</v>
      </c>
      <c r="Q389" s="462">
        <v>20001</v>
      </c>
      <c r="S389" s="462">
        <v>400032</v>
      </c>
      <c r="U389" s="462">
        <v>9999</v>
      </c>
      <c r="V389" s="462" t="str">
        <f t="shared" si="31"/>
        <v>BAR03</v>
      </c>
      <c r="AA389" s="457" t="str">
        <f t="shared" si="27"/>
        <v>NLT-Assoc</v>
      </c>
      <c r="AB389" s="457">
        <f t="shared" si="27"/>
        <v>12</v>
      </c>
      <c r="AC389" s="457" t="str">
        <f t="shared" si="27"/>
        <v>BAR03</v>
      </c>
      <c r="AI389" s="465" t="str">
        <f t="shared" si="29"/>
        <v>1275054</v>
      </c>
      <c r="AJ389" s="462" t="str">
        <f t="shared" si="28"/>
        <v>Student Activities</v>
      </c>
    </row>
    <row r="390" spans="1:36" x14ac:dyDescent="0.25">
      <c r="A390" s="462" t="s">
        <v>710</v>
      </c>
      <c r="B390" s="462">
        <v>12</v>
      </c>
      <c r="C390" s="462" t="s">
        <v>692</v>
      </c>
      <c r="D390" s="457" t="str">
        <f t="shared" si="30"/>
        <v>NLT-Assoc75054</v>
      </c>
      <c r="E390" s="462">
        <v>75054</v>
      </c>
      <c r="F390" s="462" t="s">
        <v>734</v>
      </c>
      <c r="G390" s="462" t="s">
        <v>61</v>
      </c>
      <c r="H390" s="462">
        <v>75054</v>
      </c>
      <c r="I390" s="462" t="s">
        <v>734</v>
      </c>
      <c r="J390" s="462">
        <v>75054</v>
      </c>
      <c r="L390" s="462">
        <v>300</v>
      </c>
      <c r="O390" s="462">
        <v>9999</v>
      </c>
      <c r="P390" s="462" t="s">
        <v>735</v>
      </c>
      <c r="Q390" s="462">
        <v>20001</v>
      </c>
      <c r="S390" s="462">
        <v>400033</v>
      </c>
      <c r="U390" s="462">
        <v>9999</v>
      </c>
      <c r="V390" s="462" t="str">
        <f t="shared" si="31"/>
        <v>BAR03</v>
      </c>
      <c r="AA390" s="457" t="str">
        <f t="shared" si="27"/>
        <v>NLT-Assoc</v>
      </c>
      <c r="AB390" s="457">
        <f t="shared" si="27"/>
        <v>12</v>
      </c>
      <c r="AC390" s="457" t="str">
        <f t="shared" si="27"/>
        <v>BAR03</v>
      </c>
      <c r="AI390" s="465" t="str">
        <f t="shared" si="29"/>
        <v>1275054</v>
      </c>
      <c r="AJ390" s="462" t="str">
        <f t="shared" si="28"/>
        <v>Student Activities</v>
      </c>
    </row>
    <row r="391" spans="1:36" x14ac:dyDescent="0.25">
      <c r="A391" s="462" t="s">
        <v>710</v>
      </c>
      <c r="B391" s="462">
        <v>12</v>
      </c>
      <c r="C391" s="462" t="s">
        <v>692</v>
      </c>
      <c r="D391" s="457" t="str">
        <f t="shared" si="30"/>
        <v>NLT-Assoc75054</v>
      </c>
      <c r="E391" s="462">
        <v>75054</v>
      </c>
      <c r="F391" s="462" t="s">
        <v>734</v>
      </c>
      <c r="G391" s="462" t="s">
        <v>61</v>
      </c>
      <c r="H391" s="462">
        <v>75054</v>
      </c>
      <c r="I391" s="462" t="s">
        <v>734</v>
      </c>
      <c r="J391" s="462">
        <v>75054</v>
      </c>
      <c r="L391" s="462">
        <v>300</v>
      </c>
      <c r="O391" s="462">
        <v>9999</v>
      </c>
      <c r="P391" s="462" t="s">
        <v>735</v>
      </c>
      <c r="Q391" s="462">
        <v>20001</v>
      </c>
      <c r="S391" s="462">
        <v>400034</v>
      </c>
      <c r="U391" s="462">
        <v>9999</v>
      </c>
      <c r="V391" s="462" t="str">
        <f t="shared" si="31"/>
        <v>BAR03</v>
      </c>
      <c r="AA391" s="457" t="str">
        <f t="shared" si="27"/>
        <v>NLT-Assoc</v>
      </c>
      <c r="AB391" s="457">
        <f t="shared" si="27"/>
        <v>12</v>
      </c>
      <c r="AC391" s="457" t="str">
        <f t="shared" si="27"/>
        <v>BAR03</v>
      </c>
      <c r="AI391" s="465" t="str">
        <f t="shared" si="29"/>
        <v>1275054</v>
      </c>
      <c r="AJ391" s="462" t="str">
        <f t="shared" si="28"/>
        <v>Student Activities</v>
      </c>
    </row>
    <row r="392" spans="1:36" x14ac:dyDescent="0.25">
      <c r="A392" s="462" t="s">
        <v>710</v>
      </c>
      <c r="B392" s="462">
        <v>12</v>
      </c>
      <c r="C392" s="462" t="s">
        <v>692</v>
      </c>
      <c r="D392" s="457" t="str">
        <f t="shared" si="30"/>
        <v>NLT-Assoc75054</v>
      </c>
      <c r="E392" s="462">
        <v>75054</v>
      </c>
      <c r="F392" s="462" t="s">
        <v>734</v>
      </c>
      <c r="G392" s="462" t="s">
        <v>61</v>
      </c>
      <c r="H392" s="462">
        <v>75054</v>
      </c>
      <c r="I392" s="462" t="s">
        <v>734</v>
      </c>
      <c r="J392" s="462">
        <v>75054</v>
      </c>
      <c r="L392" s="462">
        <v>300</v>
      </c>
      <c r="O392" s="462">
        <v>9999</v>
      </c>
      <c r="P392" s="462" t="s">
        <v>735</v>
      </c>
      <c r="Q392" s="462">
        <v>20001</v>
      </c>
      <c r="S392" s="462">
        <v>400035</v>
      </c>
      <c r="U392" s="462">
        <v>9999</v>
      </c>
      <c r="V392" s="462" t="str">
        <f t="shared" si="31"/>
        <v>BAR03</v>
      </c>
      <c r="AA392" s="457" t="str">
        <f t="shared" ref="AA392:AC455" si="32">A392</f>
        <v>NLT-Assoc</v>
      </c>
      <c r="AB392" s="457">
        <f t="shared" si="32"/>
        <v>12</v>
      </c>
      <c r="AC392" s="457" t="str">
        <f t="shared" si="32"/>
        <v>BAR03</v>
      </c>
      <c r="AI392" s="465" t="str">
        <f t="shared" si="29"/>
        <v>1275054</v>
      </c>
      <c r="AJ392" s="462" t="str">
        <f t="shared" ref="AJ392:AJ455" si="33">I392</f>
        <v>Student Activities</v>
      </c>
    </row>
    <row r="393" spans="1:36" x14ac:dyDescent="0.25">
      <c r="A393" s="462" t="s">
        <v>710</v>
      </c>
      <c r="B393" s="462">
        <v>12</v>
      </c>
      <c r="C393" s="462" t="s">
        <v>692</v>
      </c>
      <c r="D393" s="457" t="str">
        <f t="shared" si="30"/>
        <v>NLT-Assoc75054</v>
      </c>
      <c r="E393" s="462">
        <v>75054</v>
      </c>
      <c r="F393" s="462" t="s">
        <v>734</v>
      </c>
      <c r="G393" s="462" t="s">
        <v>61</v>
      </c>
      <c r="H393" s="462">
        <v>75054</v>
      </c>
      <c r="I393" s="462" t="s">
        <v>734</v>
      </c>
      <c r="J393" s="462">
        <v>75054</v>
      </c>
      <c r="L393" s="462">
        <v>300</v>
      </c>
      <c r="O393" s="462">
        <v>9999</v>
      </c>
      <c r="P393" s="462" t="s">
        <v>735</v>
      </c>
      <c r="Q393" s="462">
        <v>20001</v>
      </c>
      <c r="S393" s="462">
        <v>400036</v>
      </c>
      <c r="U393" s="462">
        <v>9999</v>
      </c>
      <c r="V393" s="462" t="str">
        <f t="shared" si="31"/>
        <v>BAR03</v>
      </c>
      <c r="AA393" s="457" t="str">
        <f t="shared" si="32"/>
        <v>NLT-Assoc</v>
      </c>
      <c r="AB393" s="457">
        <f t="shared" si="32"/>
        <v>12</v>
      </c>
      <c r="AC393" s="457" t="str">
        <f t="shared" si="32"/>
        <v>BAR03</v>
      </c>
      <c r="AI393" s="465" t="str">
        <f t="shared" si="29"/>
        <v>1275054</v>
      </c>
      <c r="AJ393" s="462" t="str">
        <f t="shared" si="33"/>
        <v>Student Activities</v>
      </c>
    </row>
    <row r="394" spans="1:36" x14ac:dyDescent="0.25">
      <c r="A394" s="462" t="s">
        <v>710</v>
      </c>
      <c r="B394" s="462">
        <v>12</v>
      </c>
      <c r="C394" s="462" t="s">
        <v>692</v>
      </c>
      <c r="D394" s="457" t="str">
        <f t="shared" si="30"/>
        <v>NLT-Assoc75054</v>
      </c>
      <c r="E394" s="462">
        <v>75054</v>
      </c>
      <c r="F394" s="462" t="s">
        <v>734</v>
      </c>
      <c r="G394" s="462" t="s">
        <v>61</v>
      </c>
      <c r="H394" s="462">
        <v>75054</v>
      </c>
      <c r="I394" s="462" t="s">
        <v>734</v>
      </c>
      <c r="J394" s="462">
        <v>75054</v>
      </c>
      <c r="L394" s="462">
        <v>300</v>
      </c>
      <c r="O394" s="462">
        <v>9999</v>
      </c>
      <c r="P394" s="462" t="s">
        <v>735</v>
      </c>
      <c r="Q394" s="462">
        <v>20001</v>
      </c>
      <c r="S394" s="462">
        <v>400037</v>
      </c>
      <c r="U394" s="462">
        <v>9999</v>
      </c>
      <c r="V394" s="462" t="str">
        <f t="shared" si="31"/>
        <v>BAR03</v>
      </c>
      <c r="AA394" s="457" t="str">
        <f t="shared" si="32"/>
        <v>NLT-Assoc</v>
      </c>
      <c r="AB394" s="457">
        <f t="shared" si="32"/>
        <v>12</v>
      </c>
      <c r="AC394" s="457" t="str">
        <f t="shared" si="32"/>
        <v>BAR03</v>
      </c>
      <c r="AI394" s="465" t="str">
        <f t="shared" si="29"/>
        <v>1275054</v>
      </c>
      <c r="AJ394" s="462" t="str">
        <f t="shared" si="33"/>
        <v>Student Activities</v>
      </c>
    </row>
    <row r="395" spans="1:36" x14ac:dyDescent="0.25">
      <c r="A395" s="462" t="s">
        <v>710</v>
      </c>
      <c r="B395" s="462">
        <v>12</v>
      </c>
      <c r="C395" s="462" t="s">
        <v>692</v>
      </c>
      <c r="D395" s="457" t="str">
        <f t="shared" si="30"/>
        <v>NLT-Assoc75054</v>
      </c>
      <c r="E395" s="462">
        <v>75054</v>
      </c>
      <c r="F395" s="462" t="s">
        <v>734</v>
      </c>
      <c r="G395" s="462" t="s">
        <v>61</v>
      </c>
      <c r="H395" s="462">
        <v>75054</v>
      </c>
      <c r="I395" s="462" t="s">
        <v>734</v>
      </c>
      <c r="J395" s="462">
        <v>75054</v>
      </c>
      <c r="L395" s="462">
        <v>300</v>
      </c>
      <c r="O395" s="462">
        <v>9999</v>
      </c>
      <c r="P395" s="462" t="s">
        <v>735</v>
      </c>
      <c r="Q395" s="462">
        <v>20001</v>
      </c>
      <c r="S395" s="462">
        <v>400038</v>
      </c>
      <c r="U395" s="462">
        <v>9999</v>
      </c>
      <c r="V395" s="462" t="str">
        <f t="shared" si="31"/>
        <v>BAR03</v>
      </c>
      <c r="AA395" s="457" t="str">
        <f t="shared" si="32"/>
        <v>NLT-Assoc</v>
      </c>
      <c r="AB395" s="457">
        <f t="shared" si="32"/>
        <v>12</v>
      </c>
      <c r="AC395" s="457" t="str">
        <f t="shared" si="32"/>
        <v>BAR03</v>
      </c>
      <c r="AI395" s="465" t="str">
        <f t="shared" ref="AI395:AI458" si="34">B395&amp;E395</f>
        <v>1275054</v>
      </c>
      <c r="AJ395" s="462" t="str">
        <f t="shared" si="33"/>
        <v>Student Activities</v>
      </c>
    </row>
    <row r="396" spans="1:36" x14ac:dyDescent="0.25">
      <c r="A396" s="462" t="s">
        <v>710</v>
      </c>
      <c r="B396" s="462">
        <v>12</v>
      </c>
      <c r="C396" s="462" t="s">
        <v>692</v>
      </c>
      <c r="D396" s="457" t="str">
        <f t="shared" si="30"/>
        <v>NLT-Assoc75054</v>
      </c>
      <c r="E396" s="462">
        <v>75054</v>
      </c>
      <c r="F396" s="462" t="s">
        <v>734</v>
      </c>
      <c r="G396" s="462" t="s">
        <v>61</v>
      </c>
      <c r="H396" s="462">
        <v>75054</v>
      </c>
      <c r="I396" s="462" t="s">
        <v>734</v>
      </c>
      <c r="J396" s="462">
        <v>75054</v>
      </c>
      <c r="L396" s="462">
        <v>300</v>
      </c>
      <c r="O396" s="462">
        <v>9999</v>
      </c>
      <c r="P396" s="462" t="s">
        <v>735</v>
      </c>
      <c r="Q396" s="462">
        <v>20001</v>
      </c>
      <c r="S396" s="462">
        <v>400041</v>
      </c>
      <c r="U396" s="462">
        <v>9999</v>
      </c>
      <c r="V396" s="462" t="str">
        <f t="shared" si="31"/>
        <v>BAR03</v>
      </c>
      <c r="AA396" s="457" t="str">
        <f t="shared" si="32"/>
        <v>NLT-Assoc</v>
      </c>
      <c r="AB396" s="457">
        <f t="shared" si="32"/>
        <v>12</v>
      </c>
      <c r="AC396" s="457" t="str">
        <f t="shared" si="32"/>
        <v>BAR03</v>
      </c>
      <c r="AI396" s="465" t="str">
        <f t="shared" si="34"/>
        <v>1275054</v>
      </c>
      <c r="AJ396" s="462" t="str">
        <f t="shared" si="33"/>
        <v>Student Activities</v>
      </c>
    </row>
    <row r="397" spans="1:36" x14ac:dyDescent="0.25">
      <c r="A397" s="462" t="s">
        <v>710</v>
      </c>
      <c r="B397" s="462">
        <v>12</v>
      </c>
      <c r="C397" s="462" t="s">
        <v>692</v>
      </c>
      <c r="D397" s="457" t="str">
        <f t="shared" si="30"/>
        <v>NLT-Assoc75054</v>
      </c>
      <c r="E397" s="462">
        <v>75054</v>
      </c>
      <c r="F397" s="462" t="s">
        <v>734</v>
      </c>
      <c r="G397" s="462" t="s">
        <v>61</v>
      </c>
      <c r="H397" s="462">
        <v>75054</v>
      </c>
      <c r="I397" s="462" t="s">
        <v>734</v>
      </c>
      <c r="J397" s="462">
        <v>75054</v>
      </c>
      <c r="L397" s="462">
        <v>300</v>
      </c>
      <c r="O397" s="462">
        <v>9999</v>
      </c>
      <c r="P397" s="462" t="s">
        <v>735</v>
      </c>
      <c r="Q397" s="462">
        <v>20001</v>
      </c>
      <c r="S397" s="462">
        <v>400042</v>
      </c>
      <c r="U397" s="462">
        <v>9999</v>
      </c>
      <c r="V397" s="462" t="str">
        <f t="shared" si="31"/>
        <v>BAR03</v>
      </c>
      <c r="AA397" s="457" t="str">
        <f t="shared" si="32"/>
        <v>NLT-Assoc</v>
      </c>
      <c r="AB397" s="457">
        <f t="shared" si="32"/>
        <v>12</v>
      </c>
      <c r="AC397" s="457" t="str">
        <f t="shared" si="32"/>
        <v>BAR03</v>
      </c>
      <c r="AI397" s="465" t="str">
        <f t="shared" si="34"/>
        <v>1275054</v>
      </c>
      <c r="AJ397" s="462" t="str">
        <f t="shared" si="33"/>
        <v>Student Activities</v>
      </c>
    </row>
    <row r="398" spans="1:36" x14ac:dyDescent="0.25">
      <c r="A398" s="462" t="s">
        <v>710</v>
      </c>
      <c r="B398" s="462">
        <v>12</v>
      </c>
      <c r="C398" s="462" t="s">
        <v>692</v>
      </c>
      <c r="D398" s="457" t="str">
        <f t="shared" si="30"/>
        <v>NLT-Assoc75054</v>
      </c>
      <c r="E398" s="462">
        <v>75054</v>
      </c>
      <c r="F398" s="462" t="s">
        <v>734</v>
      </c>
      <c r="G398" s="462" t="s">
        <v>61</v>
      </c>
      <c r="H398" s="462">
        <v>75054</v>
      </c>
      <c r="I398" s="462" t="s">
        <v>734</v>
      </c>
      <c r="J398" s="462">
        <v>75054</v>
      </c>
      <c r="L398" s="462">
        <v>300</v>
      </c>
      <c r="O398" s="462">
        <v>9999</v>
      </c>
      <c r="P398" s="462" t="s">
        <v>735</v>
      </c>
      <c r="Q398" s="462">
        <v>20001</v>
      </c>
      <c r="S398" s="462">
        <v>400043</v>
      </c>
      <c r="U398" s="462">
        <v>9999</v>
      </c>
      <c r="V398" s="462" t="str">
        <f t="shared" si="31"/>
        <v>BAR03</v>
      </c>
      <c r="AA398" s="457" t="str">
        <f t="shared" si="32"/>
        <v>NLT-Assoc</v>
      </c>
      <c r="AB398" s="457">
        <f t="shared" si="32"/>
        <v>12</v>
      </c>
      <c r="AC398" s="457" t="str">
        <f t="shared" si="32"/>
        <v>BAR03</v>
      </c>
      <c r="AI398" s="465" t="str">
        <f t="shared" si="34"/>
        <v>1275054</v>
      </c>
      <c r="AJ398" s="462" t="str">
        <f t="shared" si="33"/>
        <v>Student Activities</v>
      </c>
    </row>
    <row r="399" spans="1:36" x14ac:dyDescent="0.25">
      <c r="A399" s="462" t="s">
        <v>710</v>
      </c>
      <c r="B399" s="462">
        <v>12</v>
      </c>
      <c r="C399" s="462" t="s">
        <v>692</v>
      </c>
      <c r="D399" s="457" t="str">
        <f t="shared" ref="D399:D462" si="35">+A399&amp;""&amp;E399</f>
        <v>NLT-Assoc75054</v>
      </c>
      <c r="E399" s="462">
        <v>75054</v>
      </c>
      <c r="F399" s="462" t="s">
        <v>734</v>
      </c>
      <c r="G399" s="462" t="s">
        <v>61</v>
      </c>
      <c r="H399" s="462">
        <v>75054</v>
      </c>
      <c r="I399" s="462" t="s">
        <v>734</v>
      </c>
      <c r="J399" s="462">
        <v>75054</v>
      </c>
      <c r="L399" s="462">
        <v>300</v>
      </c>
      <c r="O399" s="462">
        <v>9999</v>
      </c>
      <c r="P399" s="462" t="s">
        <v>735</v>
      </c>
      <c r="Q399" s="462">
        <v>20001</v>
      </c>
      <c r="S399" s="462">
        <v>400044</v>
      </c>
      <c r="U399" s="462">
        <v>9999</v>
      </c>
      <c r="V399" s="462" t="str">
        <f t="shared" si="31"/>
        <v>BAR03</v>
      </c>
      <c r="AA399" s="457" t="str">
        <f t="shared" si="32"/>
        <v>NLT-Assoc</v>
      </c>
      <c r="AB399" s="457">
        <f t="shared" si="32"/>
        <v>12</v>
      </c>
      <c r="AC399" s="457" t="str">
        <f t="shared" si="32"/>
        <v>BAR03</v>
      </c>
      <c r="AI399" s="465" t="str">
        <f t="shared" si="34"/>
        <v>1275054</v>
      </c>
      <c r="AJ399" s="462" t="str">
        <f t="shared" si="33"/>
        <v>Student Activities</v>
      </c>
    </row>
    <row r="400" spans="1:36" x14ac:dyDescent="0.25">
      <c r="A400" s="462" t="s">
        <v>710</v>
      </c>
      <c r="B400" s="462">
        <v>12</v>
      </c>
      <c r="C400" s="462" t="s">
        <v>692</v>
      </c>
      <c r="D400" s="457" t="str">
        <f t="shared" si="35"/>
        <v>NLT-Assoc75054</v>
      </c>
      <c r="E400" s="462">
        <v>75054</v>
      </c>
      <c r="F400" s="462" t="s">
        <v>734</v>
      </c>
      <c r="G400" s="462" t="s">
        <v>61</v>
      </c>
      <c r="H400" s="462">
        <v>75054</v>
      </c>
      <c r="I400" s="462" t="s">
        <v>734</v>
      </c>
      <c r="J400" s="462">
        <v>75054</v>
      </c>
      <c r="L400" s="462">
        <v>300</v>
      </c>
      <c r="O400" s="462">
        <v>9999</v>
      </c>
      <c r="P400" s="462" t="s">
        <v>735</v>
      </c>
      <c r="Q400" s="462">
        <v>20001</v>
      </c>
      <c r="S400" s="462">
        <v>400045</v>
      </c>
      <c r="U400" s="462">
        <v>9999</v>
      </c>
      <c r="V400" s="462" t="str">
        <f t="shared" si="31"/>
        <v>BAR03</v>
      </c>
      <c r="AA400" s="457" t="str">
        <f t="shared" si="32"/>
        <v>NLT-Assoc</v>
      </c>
      <c r="AB400" s="457">
        <f t="shared" si="32"/>
        <v>12</v>
      </c>
      <c r="AC400" s="457" t="str">
        <f t="shared" si="32"/>
        <v>BAR03</v>
      </c>
      <c r="AI400" s="465" t="str">
        <f t="shared" si="34"/>
        <v>1275054</v>
      </c>
      <c r="AJ400" s="462" t="str">
        <f t="shared" si="33"/>
        <v>Student Activities</v>
      </c>
    </row>
    <row r="401" spans="1:36" x14ac:dyDescent="0.25">
      <c r="A401" s="462" t="s">
        <v>710</v>
      </c>
      <c r="B401" s="462">
        <v>12</v>
      </c>
      <c r="C401" s="462" t="s">
        <v>692</v>
      </c>
      <c r="D401" s="457" t="str">
        <f t="shared" si="35"/>
        <v>NLT-Assoc75054</v>
      </c>
      <c r="E401" s="462">
        <v>75054</v>
      </c>
      <c r="F401" s="462" t="s">
        <v>734</v>
      </c>
      <c r="G401" s="462" t="s">
        <v>61</v>
      </c>
      <c r="H401" s="462">
        <v>75054</v>
      </c>
      <c r="I401" s="462" t="s">
        <v>734</v>
      </c>
      <c r="J401" s="462">
        <v>75054</v>
      </c>
      <c r="L401" s="462">
        <v>300</v>
      </c>
      <c r="O401" s="462">
        <v>9999</v>
      </c>
      <c r="P401" s="462" t="s">
        <v>735</v>
      </c>
      <c r="Q401" s="462">
        <v>20001</v>
      </c>
      <c r="S401" s="462">
        <v>400059</v>
      </c>
      <c r="U401" s="462">
        <v>9999</v>
      </c>
      <c r="V401" s="462" t="str">
        <f t="shared" si="31"/>
        <v>BAR03</v>
      </c>
      <c r="AA401" s="457" t="str">
        <f t="shared" si="32"/>
        <v>NLT-Assoc</v>
      </c>
      <c r="AB401" s="457">
        <f t="shared" si="32"/>
        <v>12</v>
      </c>
      <c r="AC401" s="457" t="str">
        <f t="shared" si="32"/>
        <v>BAR03</v>
      </c>
      <c r="AI401" s="465" t="str">
        <f t="shared" si="34"/>
        <v>1275054</v>
      </c>
      <c r="AJ401" s="462" t="str">
        <f t="shared" si="33"/>
        <v>Student Activities</v>
      </c>
    </row>
    <row r="402" spans="1:36" x14ac:dyDescent="0.25">
      <c r="A402" s="462" t="s">
        <v>710</v>
      </c>
      <c r="B402" s="462">
        <v>12</v>
      </c>
      <c r="C402" s="462" t="s">
        <v>692</v>
      </c>
      <c r="D402" s="457" t="str">
        <f t="shared" si="35"/>
        <v>NLT-Assoc75054</v>
      </c>
      <c r="E402" s="462">
        <v>75054</v>
      </c>
      <c r="F402" s="462" t="s">
        <v>734</v>
      </c>
      <c r="G402" s="462" t="s">
        <v>61</v>
      </c>
      <c r="H402" s="462">
        <v>75054</v>
      </c>
      <c r="I402" s="462" t="s">
        <v>734</v>
      </c>
      <c r="J402" s="462">
        <v>75054</v>
      </c>
      <c r="L402" s="462">
        <v>300</v>
      </c>
      <c r="O402" s="462">
        <v>9999</v>
      </c>
      <c r="P402" s="462" t="s">
        <v>735</v>
      </c>
      <c r="Q402" s="462">
        <v>20001</v>
      </c>
      <c r="S402" s="462">
        <v>400060</v>
      </c>
      <c r="U402" s="462">
        <v>9999</v>
      </c>
      <c r="V402" s="462" t="str">
        <f t="shared" si="31"/>
        <v>BAR03</v>
      </c>
      <c r="AA402" s="457" t="str">
        <f t="shared" si="32"/>
        <v>NLT-Assoc</v>
      </c>
      <c r="AB402" s="457">
        <f t="shared" si="32"/>
        <v>12</v>
      </c>
      <c r="AC402" s="457" t="str">
        <f t="shared" si="32"/>
        <v>BAR03</v>
      </c>
      <c r="AI402" s="465" t="str">
        <f t="shared" si="34"/>
        <v>1275054</v>
      </c>
      <c r="AJ402" s="462" t="str">
        <f t="shared" si="33"/>
        <v>Student Activities</v>
      </c>
    </row>
    <row r="403" spans="1:36" x14ac:dyDescent="0.25">
      <c r="A403" s="462" t="s">
        <v>710</v>
      </c>
      <c r="B403" s="462">
        <v>12</v>
      </c>
      <c r="C403" s="462" t="s">
        <v>692</v>
      </c>
      <c r="D403" s="457" t="str">
        <f t="shared" si="35"/>
        <v>NLT-Assoc75054</v>
      </c>
      <c r="E403" s="462">
        <v>75054</v>
      </c>
      <c r="F403" s="462" t="s">
        <v>734</v>
      </c>
      <c r="G403" s="462" t="s">
        <v>61</v>
      </c>
      <c r="H403" s="462">
        <v>75054</v>
      </c>
      <c r="I403" s="462" t="s">
        <v>734</v>
      </c>
      <c r="J403" s="462">
        <v>75054</v>
      </c>
      <c r="L403" s="462">
        <v>300</v>
      </c>
      <c r="O403" s="462">
        <v>9999</v>
      </c>
      <c r="P403" s="462" t="s">
        <v>735</v>
      </c>
      <c r="Q403" s="462">
        <v>20001</v>
      </c>
      <c r="S403" s="462">
        <v>400061</v>
      </c>
      <c r="U403" s="462">
        <v>9999</v>
      </c>
      <c r="V403" s="462" t="str">
        <f t="shared" si="31"/>
        <v>BAR03</v>
      </c>
      <c r="AA403" s="457" t="str">
        <f t="shared" si="32"/>
        <v>NLT-Assoc</v>
      </c>
      <c r="AB403" s="457">
        <f t="shared" si="32"/>
        <v>12</v>
      </c>
      <c r="AC403" s="457" t="str">
        <f t="shared" si="32"/>
        <v>BAR03</v>
      </c>
      <c r="AI403" s="465" t="str">
        <f t="shared" si="34"/>
        <v>1275054</v>
      </c>
      <c r="AJ403" s="462" t="str">
        <f t="shared" si="33"/>
        <v>Student Activities</v>
      </c>
    </row>
    <row r="404" spans="1:36" x14ac:dyDescent="0.25">
      <c r="A404" s="462" t="s">
        <v>710</v>
      </c>
      <c r="B404" s="462">
        <v>12</v>
      </c>
      <c r="C404" s="462" t="s">
        <v>692</v>
      </c>
      <c r="D404" s="457" t="str">
        <f t="shared" si="35"/>
        <v>NLT-Assoc75054</v>
      </c>
      <c r="E404" s="462">
        <v>75054</v>
      </c>
      <c r="F404" s="462" t="s">
        <v>734</v>
      </c>
      <c r="G404" s="462" t="s">
        <v>61</v>
      </c>
      <c r="H404" s="462">
        <v>75054</v>
      </c>
      <c r="I404" s="462" t="s">
        <v>734</v>
      </c>
      <c r="J404" s="462">
        <v>75054</v>
      </c>
      <c r="L404" s="462">
        <v>300</v>
      </c>
      <c r="O404" s="462">
        <v>9999</v>
      </c>
      <c r="P404" s="462" t="s">
        <v>735</v>
      </c>
      <c r="Q404" s="462">
        <v>20001</v>
      </c>
      <c r="S404" s="462">
        <v>400062</v>
      </c>
      <c r="U404" s="462">
        <v>9999</v>
      </c>
      <c r="V404" s="462" t="str">
        <f t="shared" si="31"/>
        <v>BAR03</v>
      </c>
      <c r="AA404" s="457" t="str">
        <f t="shared" si="32"/>
        <v>NLT-Assoc</v>
      </c>
      <c r="AB404" s="457">
        <f t="shared" si="32"/>
        <v>12</v>
      </c>
      <c r="AC404" s="457" t="str">
        <f t="shared" si="32"/>
        <v>BAR03</v>
      </c>
      <c r="AI404" s="465" t="str">
        <f t="shared" si="34"/>
        <v>1275054</v>
      </c>
      <c r="AJ404" s="462" t="str">
        <f t="shared" si="33"/>
        <v>Student Activities</v>
      </c>
    </row>
    <row r="405" spans="1:36" x14ac:dyDescent="0.25">
      <c r="A405" s="462" t="s">
        <v>710</v>
      </c>
      <c r="B405" s="462">
        <v>12</v>
      </c>
      <c r="C405" s="462" t="s">
        <v>692</v>
      </c>
      <c r="D405" s="457" t="str">
        <f t="shared" si="35"/>
        <v>NLT-Assoc75054</v>
      </c>
      <c r="E405" s="462">
        <v>75054</v>
      </c>
      <c r="F405" s="462" t="s">
        <v>734</v>
      </c>
      <c r="G405" s="462" t="s">
        <v>61</v>
      </c>
      <c r="H405" s="462">
        <v>75054</v>
      </c>
      <c r="I405" s="462" t="s">
        <v>734</v>
      </c>
      <c r="J405" s="462">
        <v>75054</v>
      </c>
      <c r="L405" s="462">
        <v>300</v>
      </c>
      <c r="O405" s="462">
        <v>9999</v>
      </c>
      <c r="P405" s="462" t="s">
        <v>735</v>
      </c>
      <c r="Q405" s="462">
        <v>20001</v>
      </c>
      <c r="S405" s="462">
        <v>400063</v>
      </c>
      <c r="U405" s="462">
        <v>9999</v>
      </c>
      <c r="V405" s="462" t="str">
        <f t="shared" si="31"/>
        <v>BAR03</v>
      </c>
      <c r="AA405" s="457" t="str">
        <f t="shared" si="32"/>
        <v>NLT-Assoc</v>
      </c>
      <c r="AB405" s="457">
        <f t="shared" si="32"/>
        <v>12</v>
      </c>
      <c r="AC405" s="457" t="str">
        <f t="shared" si="32"/>
        <v>BAR03</v>
      </c>
      <c r="AI405" s="465" t="str">
        <f t="shared" si="34"/>
        <v>1275054</v>
      </c>
      <c r="AJ405" s="462" t="str">
        <f t="shared" si="33"/>
        <v>Student Activities</v>
      </c>
    </row>
    <row r="406" spans="1:36" x14ac:dyDescent="0.25">
      <c r="A406" s="462" t="s">
        <v>710</v>
      </c>
      <c r="B406" s="462">
        <v>12</v>
      </c>
      <c r="C406" s="462" t="s">
        <v>692</v>
      </c>
      <c r="D406" s="457" t="str">
        <f t="shared" si="35"/>
        <v>NLT-Assoc75054</v>
      </c>
      <c r="E406" s="462">
        <v>75054</v>
      </c>
      <c r="F406" s="462" t="s">
        <v>734</v>
      </c>
      <c r="G406" s="462" t="s">
        <v>61</v>
      </c>
      <c r="H406" s="462">
        <v>75054</v>
      </c>
      <c r="I406" s="462" t="s">
        <v>734</v>
      </c>
      <c r="J406" s="462">
        <v>75054</v>
      </c>
      <c r="L406" s="462">
        <v>300</v>
      </c>
      <c r="O406" s="462">
        <v>9999</v>
      </c>
      <c r="P406" s="462" t="s">
        <v>735</v>
      </c>
      <c r="Q406" s="462">
        <v>20001</v>
      </c>
      <c r="S406" s="462">
        <v>400064</v>
      </c>
      <c r="U406" s="462">
        <v>9999</v>
      </c>
      <c r="V406" s="462" t="str">
        <f t="shared" si="31"/>
        <v>BAR03</v>
      </c>
      <c r="AA406" s="457" t="str">
        <f t="shared" si="32"/>
        <v>NLT-Assoc</v>
      </c>
      <c r="AB406" s="457">
        <f t="shared" si="32"/>
        <v>12</v>
      </c>
      <c r="AC406" s="457" t="str">
        <f t="shared" si="32"/>
        <v>BAR03</v>
      </c>
      <c r="AI406" s="465" t="str">
        <f t="shared" si="34"/>
        <v>1275054</v>
      </c>
      <c r="AJ406" s="462" t="str">
        <f t="shared" si="33"/>
        <v>Student Activities</v>
      </c>
    </row>
    <row r="407" spans="1:36" x14ac:dyDescent="0.25">
      <c r="A407" s="462" t="s">
        <v>710</v>
      </c>
      <c r="B407" s="462">
        <v>12</v>
      </c>
      <c r="C407" s="462" t="s">
        <v>692</v>
      </c>
      <c r="D407" s="457" t="str">
        <f t="shared" si="35"/>
        <v>NLT-Assoc75054</v>
      </c>
      <c r="E407" s="462">
        <v>75054</v>
      </c>
      <c r="F407" s="462" t="s">
        <v>734</v>
      </c>
      <c r="G407" s="462" t="s">
        <v>61</v>
      </c>
      <c r="H407" s="462">
        <v>75054</v>
      </c>
      <c r="I407" s="462" t="s">
        <v>734</v>
      </c>
      <c r="J407" s="462">
        <v>75054</v>
      </c>
      <c r="L407" s="462">
        <v>300</v>
      </c>
      <c r="O407" s="462">
        <v>9999</v>
      </c>
      <c r="P407" s="462" t="s">
        <v>735</v>
      </c>
      <c r="Q407" s="462">
        <v>20001</v>
      </c>
      <c r="S407" s="462">
        <v>400065</v>
      </c>
      <c r="U407" s="462">
        <v>9999</v>
      </c>
      <c r="V407" s="462" t="str">
        <f t="shared" si="31"/>
        <v>BAR03</v>
      </c>
      <c r="AA407" s="457" t="str">
        <f t="shared" si="32"/>
        <v>NLT-Assoc</v>
      </c>
      <c r="AB407" s="457">
        <f t="shared" si="32"/>
        <v>12</v>
      </c>
      <c r="AC407" s="457" t="str">
        <f t="shared" si="32"/>
        <v>BAR03</v>
      </c>
      <c r="AI407" s="465" t="str">
        <f t="shared" si="34"/>
        <v>1275054</v>
      </c>
      <c r="AJ407" s="462" t="str">
        <f t="shared" si="33"/>
        <v>Student Activities</v>
      </c>
    </row>
    <row r="408" spans="1:36" x14ac:dyDescent="0.25">
      <c r="A408" s="462" t="s">
        <v>710</v>
      </c>
      <c r="B408" s="462">
        <v>12</v>
      </c>
      <c r="C408" s="462" t="s">
        <v>692</v>
      </c>
      <c r="D408" s="457" t="str">
        <f t="shared" si="35"/>
        <v>NLT-Assoc75054</v>
      </c>
      <c r="E408" s="462">
        <v>75054</v>
      </c>
      <c r="F408" s="462" t="s">
        <v>734</v>
      </c>
      <c r="G408" s="462" t="s">
        <v>61</v>
      </c>
      <c r="H408" s="462">
        <v>75054</v>
      </c>
      <c r="I408" s="462" t="s">
        <v>734</v>
      </c>
      <c r="J408" s="462">
        <v>75054</v>
      </c>
      <c r="L408" s="462">
        <v>300</v>
      </c>
      <c r="O408" s="462">
        <v>9999</v>
      </c>
      <c r="P408" s="462" t="s">
        <v>735</v>
      </c>
      <c r="Q408" s="462">
        <v>20001</v>
      </c>
      <c r="S408" s="462">
        <v>400066</v>
      </c>
      <c r="U408" s="462">
        <v>9999</v>
      </c>
      <c r="V408" s="462" t="str">
        <f t="shared" si="31"/>
        <v>BAR03</v>
      </c>
      <c r="AA408" s="457" t="str">
        <f t="shared" si="32"/>
        <v>NLT-Assoc</v>
      </c>
      <c r="AB408" s="457">
        <f t="shared" si="32"/>
        <v>12</v>
      </c>
      <c r="AC408" s="457" t="str">
        <f t="shared" si="32"/>
        <v>BAR03</v>
      </c>
      <c r="AI408" s="465" t="str">
        <f t="shared" si="34"/>
        <v>1275054</v>
      </c>
      <c r="AJ408" s="462" t="str">
        <f t="shared" si="33"/>
        <v>Student Activities</v>
      </c>
    </row>
    <row r="409" spans="1:36" x14ac:dyDescent="0.25">
      <c r="A409" s="462" t="s">
        <v>710</v>
      </c>
      <c r="B409" s="462">
        <v>12</v>
      </c>
      <c r="C409" s="462" t="s">
        <v>692</v>
      </c>
      <c r="D409" s="457" t="str">
        <f t="shared" si="35"/>
        <v>NLT-Assoc75054</v>
      </c>
      <c r="E409" s="462">
        <v>75054</v>
      </c>
      <c r="F409" s="462" t="s">
        <v>734</v>
      </c>
      <c r="G409" s="462" t="s">
        <v>61</v>
      </c>
      <c r="H409" s="462">
        <v>75054</v>
      </c>
      <c r="I409" s="462" t="s">
        <v>734</v>
      </c>
      <c r="J409" s="462">
        <v>75054</v>
      </c>
      <c r="L409" s="462">
        <v>300</v>
      </c>
      <c r="O409" s="462">
        <v>9999</v>
      </c>
      <c r="P409" s="462" t="s">
        <v>735</v>
      </c>
      <c r="Q409" s="462">
        <v>20001</v>
      </c>
      <c r="S409" s="462">
        <v>400067</v>
      </c>
      <c r="U409" s="462">
        <v>9999</v>
      </c>
      <c r="V409" s="462" t="str">
        <f t="shared" si="31"/>
        <v>BAR03</v>
      </c>
      <c r="AA409" s="457" t="str">
        <f t="shared" si="32"/>
        <v>NLT-Assoc</v>
      </c>
      <c r="AB409" s="457">
        <f t="shared" si="32"/>
        <v>12</v>
      </c>
      <c r="AC409" s="457" t="str">
        <f t="shared" si="32"/>
        <v>BAR03</v>
      </c>
      <c r="AI409" s="465" t="str">
        <f t="shared" si="34"/>
        <v>1275054</v>
      </c>
      <c r="AJ409" s="462" t="str">
        <f t="shared" si="33"/>
        <v>Student Activities</v>
      </c>
    </row>
    <row r="410" spans="1:36" x14ac:dyDescent="0.25">
      <c r="A410" s="462" t="s">
        <v>710</v>
      </c>
      <c r="B410" s="462">
        <v>12</v>
      </c>
      <c r="C410" s="462" t="s">
        <v>692</v>
      </c>
      <c r="D410" s="457" t="str">
        <f t="shared" si="35"/>
        <v>NLT-Assoc75054</v>
      </c>
      <c r="E410" s="462">
        <v>75054</v>
      </c>
      <c r="F410" s="462" t="s">
        <v>734</v>
      </c>
      <c r="G410" s="462" t="s">
        <v>61</v>
      </c>
      <c r="H410" s="462">
        <v>75054</v>
      </c>
      <c r="I410" s="462" t="s">
        <v>734</v>
      </c>
      <c r="J410" s="462">
        <v>75054</v>
      </c>
      <c r="L410" s="462">
        <v>300</v>
      </c>
      <c r="O410" s="462">
        <v>9999</v>
      </c>
      <c r="P410" s="462" t="s">
        <v>735</v>
      </c>
      <c r="Q410" s="462">
        <v>20001</v>
      </c>
      <c r="S410" s="462">
        <v>400068</v>
      </c>
      <c r="U410" s="462">
        <v>9999</v>
      </c>
      <c r="V410" s="462" t="str">
        <f t="shared" si="31"/>
        <v>BAR03</v>
      </c>
      <c r="AA410" s="457" t="str">
        <f t="shared" si="32"/>
        <v>NLT-Assoc</v>
      </c>
      <c r="AB410" s="457">
        <f t="shared" si="32"/>
        <v>12</v>
      </c>
      <c r="AC410" s="457" t="str">
        <f t="shared" si="32"/>
        <v>BAR03</v>
      </c>
      <c r="AI410" s="465" t="str">
        <f t="shared" si="34"/>
        <v>1275054</v>
      </c>
      <c r="AJ410" s="462" t="str">
        <f t="shared" si="33"/>
        <v>Student Activities</v>
      </c>
    </row>
    <row r="411" spans="1:36" x14ac:dyDescent="0.25">
      <c r="A411" s="462" t="s">
        <v>710</v>
      </c>
      <c r="B411" s="462">
        <v>12</v>
      </c>
      <c r="C411" s="462" t="s">
        <v>692</v>
      </c>
      <c r="D411" s="457" t="str">
        <f t="shared" si="35"/>
        <v>NLT-Assoc75054</v>
      </c>
      <c r="E411" s="462">
        <v>75054</v>
      </c>
      <c r="F411" s="462" t="s">
        <v>734</v>
      </c>
      <c r="G411" s="462" t="s">
        <v>61</v>
      </c>
      <c r="H411" s="462">
        <v>75054</v>
      </c>
      <c r="I411" s="462" t="s">
        <v>734</v>
      </c>
      <c r="J411" s="462">
        <v>75054</v>
      </c>
      <c r="L411" s="462">
        <v>300</v>
      </c>
      <c r="O411" s="462">
        <v>9999</v>
      </c>
      <c r="P411" s="462" t="s">
        <v>735</v>
      </c>
      <c r="Q411" s="462">
        <v>20001</v>
      </c>
      <c r="S411" s="462">
        <v>400070</v>
      </c>
      <c r="U411" s="462">
        <v>9999</v>
      </c>
      <c r="V411" s="462" t="str">
        <f t="shared" si="31"/>
        <v>BAR03</v>
      </c>
      <c r="AA411" s="457" t="str">
        <f t="shared" si="32"/>
        <v>NLT-Assoc</v>
      </c>
      <c r="AB411" s="457">
        <f t="shared" si="32"/>
        <v>12</v>
      </c>
      <c r="AC411" s="457" t="str">
        <f t="shared" si="32"/>
        <v>BAR03</v>
      </c>
      <c r="AI411" s="465" t="str">
        <f t="shared" si="34"/>
        <v>1275054</v>
      </c>
      <c r="AJ411" s="462" t="str">
        <f t="shared" si="33"/>
        <v>Student Activities</v>
      </c>
    </row>
    <row r="412" spans="1:36" x14ac:dyDescent="0.25">
      <c r="A412" s="462" t="s">
        <v>710</v>
      </c>
      <c r="B412" s="462">
        <v>12</v>
      </c>
      <c r="C412" s="462" t="s">
        <v>692</v>
      </c>
      <c r="D412" s="457" t="str">
        <f t="shared" si="35"/>
        <v>NLT-Assoc75054</v>
      </c>
      <c r="E412" s="462">
        <v>75054</v>
      </c>
      <c r="F412" s="462" t="s">
        <v>734</v>
      </c>
      <c r="G412" s="462" t="s">
        <v>61</v>
      </c>
      <c r="H412" s="462">
        <v>75054</v>
      </c>
      <c r="I412" s="462" t="s">
        <v>734</v>
      </c>
      <c r="J412" s="462">
        <v>75054</v>
      </c>
      <c r="L412" s="462">
        <v>300</v>
      </c>
      <c r="O412" s="462">
        <v>9999</v>
      </c>
      <c r="P412" s="462" t="s">
        <v>735</v>
      </c>
      <c r="Q412" s="462">
        <v>20001</v>
      </c>
      <c r="S412" s="462">
        <v>400072</v>
      </c>
      <c r="U412" s="462">
        <v>9999</v>
      </c>
      <c r="V412" s="462" t="str">
        <f t="shared" si="31"/>
        <v>BAR03</v>
      </c>
      <c r="AA412" s="457" t="str">
        <f t="shared" si="32"/>
        <v>NLT-Assoc</v>
      </c>
      <c r="AB412" s="457">
        <f t="shared" si="32"/>
        <v>12</v>
      </c>
      <c r="AC412" s="457" t="str">
        <f t="shared" si="32"/>
        <v>BAR03</v>
      </c>
      <c r="AI412" s="465" t="str">
        <f t="shared" si="34"/>
        <v>1275054</v>
      </c>
      <c r="AJ412" s="462" t="str">
        <f t="shared" si="33"/>
        <v>Student Activities</v>
      </c>
    </row>
    <row r="413" spans="1:36" x14ac:dyDescent="0.25">
      <c r="A413" s="462" t="s">
        <v>710</v>
      </c>
      <c r="B413" s="462">
        <v>12</v>
      </c>
      <c r="C413" s="462" t="s">
        <v>692</v>
      </c>
      <c r="D413" s="457" t="str">
        <f t="shared" si="35"/>
        <v>NLT-Assoc75054</v>
      </c>
      <c r="E413" s="462">
        <v>75054</v>
      </c>
      <c r="F413" s="462" t="s">
        <v>734</v>
      </c>
      <c r="G413" s="462" t="s">
        <v>61</v>
      </c>
      <c r="H413" s="462">
        <v>75054</v>
      </c>
      <c r="I413" s="462" t="s">
        <v>734</v>
      </c>
      <c r="J413" s="462">
        <v>75054</v>
      </c>
      <c r="L413" s="462">
        <v>300</v>
      </c>
      <c r="O413" s="462">
        <v>9999</v>
      </c>
      <c r="P413" s="462" t="s">
        <v>735</v>
      </c>
      <c r="Q413" s="462">
        <v>20001</v>
      </c>
      <c r="S413" s="462">
        <v>400073</v>
      </c>
      <c r="U413" s="462">
        <v>9999</v>
      </c>
      <c r="V413" s="462" t="str">
        <f t="shared" si="31"/>
        <v>BAR03</v>
      </c>
      <c r="AA413" s="457" t="str">
        <f t="shared" si="32"/>
        <v>NLT-Assoc</v>
      </c>
      <c r="AB413" s="457">
        <f t="shared" si="32"/>
        <v>12</v>
      </c>
      <c r="AC413" s="457" t="str">
        <f t="shared" si="32"/>
        <v>BAR03</v>
      </c>
      <c r="AI413" s="465" t="str">
        <f t="shared" si="34"/>
        <v>1275054</v>
      </c>
      <c r="AJ413" s="462" t="str">
        <f t="shared" si="33"/>
        <v>Student Activities</v>
      </c>
    </row>
    <row r="414" spans="1:36" x14ac:dyDescent="0.25">
      <c r="A414" s="462" t="s">
        <v>710</v>
      </c>
      <c r="B414" s="462">
        <v>12</v>
      </c>
      <c r="C414" s="462" t="s">
        <v>692</v>
      </c>
      <c r="D414" s="457" t="str">
        <f t="shared" si="35"/>
        <v>NLT-Assoc75054</v>
      </c>
      <c r="E414" s="462">
        <v>75054</v>
      </c>
      <c r="F414" s="462" t="s">
        <v>734</v>
      </c>
      <c r="G414" s="462" t="s">
        <v>61</v>
      </c>
      <c r="H414" s="462">
        <v>75054</v>
      </c>
      <c r="I414" s="462" t="s">
        <v>734</v>
      </c>
      <c r="J414" s="462">
        <v>75054</v>
      </c>
      <c r="L414" s="462">
        <v>300</v>
      </c>
      <c r="O414" s="462">
        <v>9999</v>
      </c>
      <c r="P414" s="462" t="s">
        <v>735</v>
      </c>
      <c r="Q414" s="462">
        <v>20001</v>
      </c>
      <c r="S414" s="462">
        <v>400074</v>
      </c>
      <c r="U414" s="462">
        <v>9999</v>
      </c>
      <c r="V414" s="462" t="str">
        <f t="shared" si="31"/>
        <v>BAR03</v>
      </c>
      <c r="AA414" s="457" t="str">
        <f t="shared" si="32"/>
        <v>NLT-Assoc</v>
      </c>
      <c r="AB414" s="457">
        <f t="shared" si="32"/>
        <v>12</v>
      </c>
      <c r="AC414" s="457" t="str">
        <f t="shared" si="32"/>
        <v>BAR03</v>
      </c>
      <c r="AI414" s="465" t="str">
        <f t="shared" si="34"/>
        <v>1275054</v>
      </c>
      <c r="AJ414" s="462" t="str">
        <f t="shared" si="33"/>
        <v>Student Activities</v>
      </c>
    </row>
    <row r="415" spans="1:36" x14ac:dyDescent="0.25">
      <c r="A415" s="462" t="s">
        <v>710</v>
      </c>
      <c r="B415" s="462">
        <v>12</v>
      </c>
      <c r="C415" s="462" t="s">
        <v>692</v>
      </c>
      <c r="D415" s="457" t="str">
        <f t="shared" si="35"/>
        <v>NLT-Assoc75054</v>
      </c>
      <c r="E415" s="462">
        <v>75054</v>
      </c>
      <c r="F415" s="462" t="s">
        <v>734</v>
      </c>
      <c r="G415" s="462" t="s">
        <v>61</v>
      </c>
      <c r="H415" s="462">
        <v>75054</v>
      </c>
      <c r="I415" s="462" t="s">
        <v>734</v>
      </c>
      <c r="J415" s="462">
        <v>75054</v>
      </c>
      <c r="L415" s="462">
        <v>300</v>
      </c>
      <c r="O415" s="462">
        <v>9999</v>
      </c>
      <c r="P415" s="462" t="s">
        <v>735</v>
      </c>
      <c r="Q415" s="462">
        <v>20001</v>
      </c>
      <c r="S415" s="462">
        <v>400075</v>
      </c>
      <c r="U415" s="462">
        <v>9999</v>
      </c>
      <c r="V415" s="462" t="str">
        <f t="shared" si="31"/>
        <v>BAR03</v>
      </c>
      <c r="AA415" s="457" t="str">
        <f t="shared" si="32"/>
        <v>NLT-Assoc</v>
      </c>
      <c r="AB415" s="457">
        <f t="shared" si="32"/>
        <v>12</v>
      </c>
      <c r="AC415" s="457" t="str">
        <f t="shared" si="32"/>
        <v>BAR03</v>
      </c>
      <c r="AI415" s="465" t="str">
        <f t="shared" si="34"/>
        <v>1275054</v>
      </c>
      <c r="AJ415" s="462" t="str">
        <f t="shared" si="33"/>
        <v>Student Activities</v>
      </c>
    </row>
    <row r="416" spans="1:36" x14ac:dyDescent="0.25">
      <c r="A416" s="462" t="s">
        <v>710</v>
      </c>
      <c r="B416" s="462">
        <v>12</v>
      </c>
      <c r="C416" s="462" t="s">
        <v>692</v>
      </c>
      <c r="D416" s="457" t="str">
        <f t="shared" si="35"/>
        <v>NLT-Assoc75054</v>
      </c>
      <c r="E416" s="462">
        <v>75054</v>
      </c>
      <c r="F416" s="462" t="s">
        <v>734</v>
      </c>
      <c r="G416" s="462" t="s">
        <v>61</v>
      </c>
      <c r="H416" s="462">
        <v>75054</v>
      </c>
      <c r="I416" s="462" t="s">
        <v>734</v>
      </c>
      <c r="J416" s="462">
        <v>75054</v>
      </c>
      <c r="L416" s="462">
        <v>300</v>
      </c>
      <c r="O416" s="462">
        <v>9999</v>
      </c>
      <c r="P416" s="462" t="s">
        <v>735</v>
      </c>
      <c r="Q416" s="462">
        <v>20001</v>
      </c>
      <c r="S416" s="462">
        <v>400076</v>
      </c>
      <c r="U416" s="462">
        <v>9999</v>
      </c>
      <c r="V416" s="462" t="str">
        <f t="shared" ref="V416:V479" si="36">C416</f>
        <v>BAR03</v>
      </c>
      <c r="AA416" s="457" t="str">
        <f t="shared" si="32"/>
        <v>NLT-Assoc</v>
      </c>
      <c r="AB416" s="457">
        <f t="shared" si="32"/>
        <v>12</v>
      </c>
      <c r="AC416" s="457" t="str">
        <f t="shared" si="32"/>
        <v>BAR03</v>
      </c>
      <c r="AI416" s="465" t="str">
        <f t="shared" si="34"/>
        <v>1275054</v>
      </c>
      <c r="AJ416" s="462" t="str">
        <f t="shared" si="33"/>
        <v>Student Activities</v>
      </c>
    </row>
    <row r="417" spans="1:36" x14ac:dyDescent="0.25">
      <c r="A417" s="462" t="s">
        <v>710</v>
      </c>
      <c r="B417" s="462">
        <v>12</v>
      </c>
      <c r="C417" s="462" t="s">
        <v>692</v>
      </c>
      <c r="D417" s="457" t="str">
        <f t="shared" si="35"/>
        <v>NLT-Assoc75054</v>
      </c>
      <c r="E417" s="462">
        <v>75054</v>
      </c>
      <c r="F417" s="462" t="s">
        <v>734</v>
      </c>
      <c r="G417" s="462" t="s">
        <v>61</v>
      </c>
      <c r="H417" s="462">
        <v>75054</v>
      </c>
      <c r="I417" s="462" t="s">
        <v>734</v>
      </c>
      <c r="J417" s="462">
        <v>75054</v>
      </c>
      <c r="L417" s="462">
        <v>300</v>
      </c>
      <c r="O417" s="462">
        <v>9999</v>
      </c>
      <c r="P417" s="462" t="s">
        <v>735</v>
      </c>
      <c r="Q417" s="462">
        <v>20001</v>
      </c>
      <c r="S417" s="462">
        <v>400079</v>
      </c>
      <c r="U417" s="462">
        <v>9999</v>
      </c>
      <c r="V417" s="462" t="str">
        <f t="shared" si="36"/>
        <v>BAR03</v>
      </c>
      <c r="AA417" s="457" t="str">
        <f t="shared" si="32"/>
        <v>NLT-Assoc</v>
      </c>
      <c r="AB417" s="457">
        <f t="shared" si="32"/>
        <v>12</v>
      </c>
      <c r="AC417" s="457" t="str">
        <f t="shared" si="32"/>
        <v>BAR03</v>
      </c>
      <c r="AI417" s="465" t="str">
        <f t="shared" si="34"/>
        <v>1275054</v>
      </c>
      <c r="AJ417" s="462" t="str">
        <f t="shared" si="33"/>
        <v>Student Activities</v>
      </c>
    </row>
    <row r="418" spans="1:36" x14ac:dyDescent="0.25">
      <c r="A418" s="462" t="s">
        <v>710</v>
      </c>
      <c r="B418" s="462">
        <v>12</v>
      </c>
      <c r="C418" s="462" t="s">
        <v>692</v>
      </c>
      <c r="D418" s="457" t="str">
        <f t="shared" si="35"/>
        <v>NLT-Assoc75054</v>
      </c>
      <c r="E418" s="462">
        <v>75054</v>
      </c>
      <c r="F418" s="462" t="s">
        <v>734</v>
      </c>
      <c r="G418" s="462" t="s">
        <v>61</v>
      </c>
      <c r="H418" s="462">
        <v>75054</v>
      </c>
      <c r="I418" s="462" t="s">
        <v>734</v>
      </c>
      <c r="J418" s="462">
        <v>75054</v>
      </c>
      <c r="L418" s="462">
        <v>300</v>
      </c>
      <c r="O418" s="462">
        <v>9999</v>
      </c>
      <c r="P418" s="462" t="s">
        <v>735</v>
      </c>
      <c r="Q418" s="462">
        <v>20001</v>
      </c>
      <c r="S418" s="462">
        <v>400080</v>
      </c>
      <c r="U418" s="462">
        <v>9999</v>
      </c>
      <c r="V418" s="462" t="str">
        <f t="shared" si="36"/>
        <v>BAR03</v>
      </c>
      <c r="AA418" s="457" t="str">
        <f t="shared" si="32"/>
        <v>NLT-Assoc</v>
      </c>
      <c r="AB418" s="457">
        <f t="shared" si="32"/>
        <v>12</v>
      </c>
      <c r="AC418" s="457" t="str">
        <f t="shared" si="32"/>
        <v>BAR03</v>
      </c>
      <c r="AI418" s="465" t="str">
        <f t="shared" si="34"/>
        <v>1275054</v>
      </c>
      <c r="AJ418" s="462" t="str">
        <f t="shared" si="33"/>
        <v>Student Activities</v>
      </c>
    </row>
    <row r="419" spans="1:36" x14ac:dyDescent="0.25">
      <c r="A419" s="462" t="s">
        <v>710</v>
      </c>
      <c r="B419" s="462">
        <v>12</v>
      </c>
      <c r="C419" s="462" t="s">
        <v>692</v>
      </c>
      <c r="D419" s="457" t="str">
        <f t="shared" si="35"/>
        <v>NLT-Assoc75054</v>
      </c>
      <c r="E419" s="462">
        <v>75054</v>
      </c>
      <c r="F419" s="462" t="s">
        <v>734</v>
      </c>
      <c r="G419" s="462" t="s">
        <v>61</v>
      </c>
      <c r="H419" s="462">
        <v>75054</v>
      </c>
      <c r="I419" s="462" t="s">
        <v>734</v>
      </c>
      <c r="J419" s="462">
        <v>75054</v>
      </c>
      <c r="L419" s="462">
        <v>300</v>
      </c>
      <c r="O419" s="462">
        <v>9999</v>
      </c>
      <c r="P419" s="462" t="s">
        <v>735</v>
      </c>
      <c r="Q419" s="462">
        <v>20001</v>
      </c>
      <c r="S419" s="462">
        <v>400081</v>
      </c>
      <c r="U419" s="462">
        <v>9999</v>
      </c>
      <c r="V419" s="462" t="str">
        <f t="shared" si="36"/>
        <v>BAR03</v>
      </c>
      <c r="AA419" s="457" t="str">
        <f t="shared" si="32"/>
        <v>NLT-Assoc</v>
      </c>
      <c r="AB419" s="457">
        <f t="shared" si="32"/>
        <v>12</v>
      </c>
      <c r="AC419" s="457" t="str">
        <f t="shared" si="32"/>
        <v>BAR03</v>
      </c>
      <c r="AI419" s="465" t="str">
        <f t="shared" si="34"/>
        <v>1275054</v>
      </c>
      <c r="AJ419" s="462" t="str">
        <f t="shared" si="33"/>
        <v>Student Activities</v>
      </c>
    </row>
    <row r="420" spans="1:36" x14ac:dyDescent="0.25">
      <c r="A420" s="462" t="s">
        <v>710</v>
      </c>
      <c r="B420" s="462">
        <v>12</v>
      </c>
      <c r="C420" s="462" t="s">
        <v>692</v>
      </c>
      <c r="D420" s="457" t="str">
        <f t="shared" si="35"/>
        <v>NLT-Assoc75054</v>
      </c>
      <c r="E420" s="462">
        <v>75054</v>
      </c>
      <c r="F420" s="462" t="s">
        <v>734</v>
      </c>
      <c r="G420" s="462" t="s">
        <v>61</v>
      </c>
      <c r="H420" s="462">
        <v>75054</v>
      </c>
      <c r="I420" s="462" t="s">
        <v>734</v>
      </c>
      <c r="J420" s="462">
        <v>75054</v>
      </c>
      <c r="L420" s="462">
        <v>300</v>
      </c>
      <c r="O420" s="462">
        <v>9999</v>
      </c>
      <c r="P420" s="462" t="s">
        <v>735</v>
      </c>
      <c r="Q420" s="462">
        <v>20001</v>
      </c>
      <c r="S420" s="462">
        <v>400083</v>
      </c>
      <c r="U420" s="462">
        <v>9999</v>
      </c>
      <c r="V420" s="462" t="str">
        <f t="shared" si="36"/>
        <v>BAR03</v>
      </c>
      <c r="AA420" s="457" t="str">
        <f t="shared" si="32"/>
        <v>NLT-Assoc</v>
      </c>
      <c r="AB420" s="457">
        <f t="shared" si="32"/>
        <v>12</v>
      </c>
      <c r="AC420" s="457" t="str">
        <f t="shared" si="32"/>
        <v>BAR03</v>
      </c>
      <c r="AI420" s="465" t="str">
        <f t="shared" si="34"/>
        <v>1275054</v>
      </c>
      <c r="AJ420" s="462" t="str">
        <f t="shared" si="33"/>
        <v>Student Activities</v>
      </c>
    </row>
    <row r="421" spans="1:36" x14ac:dyDescent="0.25">
      <c r="A421" s="462" t="s">
        <v>710</v>
      </c>
      <c r="B421" s="462">
        <v>12</v>
      </c>
      <c r="C421" s="462" t="s">
        <v>692</v>
      </c>
      <c r="D421" s="457" t="str">
        <f t="shared" si="35"/>
        <v>NLT-Assoc75054</v>
      </c>
      <c r="E421" s="462">
        <v>75054</v>
      </c>
      <c r="F421" s="462" t="s">
        <v>734</v>
      </c>
      <c r="G421" s="462" t="s">
        <v>61</v>
      </c>
      <c r="H421" s="462">
        <v>75054</v>
      </c>
      <c r="I421" s="462" t="s">
        <v>734</v>
      </c>
      <c r="J421" s="462">
        <v>75054</v>
      </c>
      <c r="L421" s="462">
        <v>300</v>
      </c>
      <c r="O421" s="462">
        <v>9999</v>
      </c>
      <c r="P421" s="462" t="s">
        <v>735</v>
      </c>
      <c r="Q421" s="462">
        <v>20001</v>
      </c>
      <c r="S421" s="462">
        <v>400084</v>
      </c>
      <c r="U421" s="462">
        <v>9999</v>
      </c>
      <c r="V421" s="462" t="str">
        <f t="shared" si="36"/>
        <v>BAR03</v>
      </c>
      <c r="AA421" s="457" t="str">
        <f t="shared" si="32"/>
        <v>NLT-Assoc</v>
      </c>
      <c r="AB421" s="457">
        <f t="shared" si="32"/>
        <v>12</v>
      </c>
      <c r="AC421" s="457" t="str">
        <f t="shared" si="32"/>
        <v>BAR03</v>
      </c>
      <c r="AI421" s="465" t="str">
        <f t="shared" si="34"/>
        <v>1275054</v>
      </c>
      <c r="AJ421" s="462" t="str">
        <f t="shared" si="33"/>
        <v>Student Activities</v>
      </c>
    </row>
    <row r="422" spans="1:36" x14ac:dyDescent="0.25">
      <c r="A422" s="462" t="s">
        <v>710</v>
      </c>
      <c r="B422" s="462">
        <v>12</v>
      </c>
      <c r="C422" s="462" t="s">
        <v>692</v>
      </c>
      <c r="D422" s="457" t="str">
        <f t="shared" si="35"/>
        <v>NLT-Assoc75054</v>
      </c>
      <c r="E422" s="462">
        <v>75054</v>
      </c>
      <c r="F422" s="462" t="s">
        <v>734</v>
      </c>
      <c r="G422" s="462" t="s">
        <v>61</v>
      </c>
      <c r="H422" s="462">
        <v>75054</v>
      </c>
      <c r="I422" s="462" t="s">
        <v>734</v>
      </c>
      <c r="J422" s="462">
        <v>75054</v>
      </c>
      <c r="L422" s="462">
        <v>300</v>
      </c>
      <c r="O422" s="462">
        <v>9999</v>
      </c>
      <c r="P422" s="462" t="s">
        <v>735</v>
      </c>
      <c r="Q422" s="462">
        <v>20001</v>
      </c>
      <c r="S422" s="462">
        <v>400085</v>
      </c>
      <c r="U422" s="462">
        <v>9999</v>
      </c>
      <c r="V422" s="462" t="str">
        <f t="shared" si="36"/>
        <v>BAR03</v>
      </c>
      <c r="AA422" s="457" t="str">
        <f t="shared" si="32"/>
        <v>NLT-Assoc</v>
      </c>
      <c r="AB422" s="457">
        <f t="shared" si="32"/>
        <v>12</v>
      </c>
      <c r="AC422" s="457" t="str">
        <f t="shared" si="32"/>
        <v>BAR03</v>
      </c>
      <c r="AI422" s="465" t="str">
        <f t="shared" si="34"/>
        <v>1275054</v>
      </c>
      <c r="AJ422" s="462" t="str">
        <f t="shared" si="33"/>
        <v>Student Activities</v>
      </c>
    </row>
    <row r="423" spans="1:36" x14ac:dyDescent="0.25">
      <c r="A423" s="462" t="s">
        <v>710</v>
      </c>
      <c r="B423" s="462">
        <v>12</v>
      </c>
      <c r="C423" s="462" t="s">
        <v>692</v>
      </c>
      <c r="D423" s="457" t="str">
        <f t="shared" si="35"/>
        <v>NLT-Assoc75054</v>
      </c>
      <c r="E423" s="462">
        <v>75054</v>
      </c>
      <c r="F423" s="462" t="s">
        <v>734</v>
      </c>
      <c r="G423" s="462" t="s">
        <v>61</v>
      </c>
      <c r="H423" s="462">
        <v>75054</v>
      </c>
      <c r="I423" s="462" t="s">
        <v>734</v>
      </c>
      <c r="J423" s="462">
        <v>75054</v>
      </c>
      <c r="L423" s="462">
        <v>300</v>
      </c>
      <c r="O423" s="462">
        <v>9999</v>
      </c>
      <c r="P423" s="462" t="s">
        <v>735</v>
      </c>
      <c r="Q423" s="462">
        <v>20001</v>
      </c>
      <c r="S423" s="462">
        <v>400086</v>
      </c>
      <c r="U423" s="462">
        <v>9999</v>
      </c>
      <c r="V423" s="462" t="str">
        <f t="shared" si="36"/>
        <v>BAR03</v>
      </c>
      <c r="AA423" s="457" t="str">
        <f t="shared" si="32"/>
        <v>NLT-Assoc</v>
      </c>
      <c r="AB423" s="457">
        <f t="shared" si="32"/>
        <v>12</v>
      </c>
      <c r="AC423" s="457" t="str">
        <f t="shared" si="32"/>
        <v>BAR03</v>
      </c>
      <c r="AI423" s="465" t="str">
        <f t="shared" si="34"/>
        <v>1275054</v>
      </c>
      <c r="AJ423" s="462" t="str">
        <f t="shared" si="33"/>
        <v>Student Activities</v>
      </c>
    </row>
    <row r="424" spans="1:36" x14ac:dyDescent="0.25">
      <c r="A424" s="462" t="s">
        <v>710</v>
      </c>
      <c r="B424" s="462">
        <v>12</v>
      </c>
      <c r="C424" s="462" t="s">
        <v>692</v>
      </c>
      <c r="D424" s="457" t="str">
        <f t="shared" si="35"/>
        <v>NLT-Assoc75054</v>
      </c>
      <c r="E424" s="462">
        <v>75054</v>
      </c>
      <c r="F424" s="462" t="s">
        <v>734</v>
      </c>
      <c r="G424" s="462" t="s">
        <v>61</v>
      </c>
      <c r="H424" s="462">
        <v>75054</v>
      </c>
      <c r="I424" s="462" t="s">
        <v>734</v>
      </c>
      <c r="J424" s="462">
        <v>75054</v>
      </c>
      <c r="L424" s="462">
        <v>300</v>
      </c>
      <c r="O424" s="462">
        <v>9999</v>
      </c>
      <c r="P424" s="462" t="s">
        <v>735</v>
      </c>
      <c r="Q424" s="462">
        <v>20001</v>
      </c>
      <c r="S424" s="462">
        <v>400087</v>
      </c>
      <c r="U424" s="462">
        <v>9999</v>
      </c>
      <c r="V424" s="462" t="str">
        <f t="shared" si="36"/>
        <v>BAR03</v>
      </c>
      <c r="AA424" s="457" t="str">
        <f t="shared" si="32"/>
        <v>NLT-Assoc</v>
      </c>
      <c r="AB424" s="457">
        <f t="shared" si="32"/>
        <v>12</v>
      </c>
      <c r="AC424" s="457" t="str">
        <f t="shared" si="32"/>
        <v>BAR03</v>
      </c>
      <c r="AI424" s="465" t="str">
        <f t="shared" si="34"/>
        <v>1275054</v>
      </c>
      <c r="AJ424" s="462" t="str">
        <f t="shared" si="33"/>
        <v>Student Activities</v>
      </c>
    </row>
    <row r="425" spans="1:36" x14ac:dyDescent="0.25">
      <c r="A425" s="462" t="s">
        <v>710</v>
      </c>
      <c r="B425" s="462">
        <v>12</v>
      </c>
      <c r="C425" s="462" t="s">
        <v>692</v>
      </c>
      <c r="D425" s="457" t="str">
        <f t="shared" si="35"/>
        <v>NLT-Assoc75054</v>
      </c>
      <c r="E425" s="462">
        <v>75054</v>
      </c>
      <c r="F425" s="462" t="s">
        <v>734</v>
      </c>
      <c r="G425" s="462" t="s">
        <v>61</v>
      </c>
      <c r="H425" s="462">
        <v>75054</v>
      </c>
      <c r="I425" s="462" t="s">
        <v>734</v>
      </c>
      <c r="J425" s="462">
        <v>75054</v>
      </c>
      <c r="L425" s="462">
        <v>300</v>
      </c>
      <c r="O425" s="462">
        <v>9999</v>
      </c>
      <c r="P425" s="462" t="s">
        <v>735</v>
      </c>
      <c r="Q425" s="462">
        <v>20001</v>
      </c>
      <c r="S425" s="462">
        <v>400088</v>
      </c>
      <c r="U425" s="462">
        <v>9999</v>
      </c>
      <c r="V425" s="462" t="str">
        <f t="shared" si="36"/>
        <v>BAR03</v>
      </c>
      <c r="AA425" s="457" t="str">
        <f t="shared" si="32"/>
        <v>NLT-Assoc</v>
      </c>
      <c r="AB425" s="457">
        <f t="shared" si="32"/>
        <v>12</v>
      </c>
      <c r="AC425" s="457" t="str">
        <f t="shared" si="32"/>
        <v>BAR03</v>
      </c>
      <c r="AI425" s="465" t="str">
        <f t="shared" si="34"/>
        <v>1275054</v>
      </c>
      <c r="AJ425" s="462" t="str">
        <f t="shared" si="33"/>
        <v>Student Activities</v>
      </c>
    </row>
    <row r="426" spans="1:36" x14ac:dyDescent="0.25">
      <c r="A426" s="462" t="s">
        <v>710</v>
      </c>
      <c r="B426" s="462">
        <v>12</v>
      </c>
      <c r="C426" s="462" t="s">
        <v>692</v>
      </c>
      <c r="D426" s="457" t="str">
        <f t="shared" si="35"/>
        <v>NLT-Assoc75054</v>
      </c>
      <c r="E426" s="462">
        <v>75054</v>
      </c>
      <c r="F426" s="462" t="s">
        <v>734</v>
      </c>
      <c r="G426" s="462" t="s">
        <v>61</v>
      </c>
      <c r="H426" s="462">
        <v>75054</v>
      </c>
      <c r="I426" s="462" t="s">
        <v>734</v>
      </c>
      <c r="J426" s="462">
        <v>75054</v>
      </c>
      <c r="L426" s="462">
        <v>300</v>
      </c>
      <c r="O426" s="462">
        <v>9999</v>
      </c>
      <c r="P426" s="462" t="s">
        <v>735</v>
      </c>
      <c r="Q426" s="462">
        <v>20001</v>
      </c>
      <c r="S426" s="462">
        <v>400089</v>
      </c>
      <c r="U426" s="462">
        <v>9999</v>
      </c>
      <c r="V426" s="462" t="str">
        <f t="shared" si="36"/>
        <v>BAR03</v>
      </c>
      <c r="AA426" s="457" t="str">
        <f t="shared" si="32"/>
        <v>NLT-Assoc</v>
      </c>
      <c r="AB426" s="457">
        <f t="shared" si="32"/>
        <v>12</v>
      </c>
      <c r="AC426" s="457" t="str">
        <f t="shared" si="32"/>
        <v>BAR03</v>
      </c>
      <c r="AI426" s="465" t="str">
        <f t="shared" si="34"/>
        <v>1275054</v>
      </c>
      <c r="AJ426" s="462" t="str">
        <f t="shared" si="33"/>
        <v>Student Activities</v>
      </c>
    </row>
    <row r="427" spans="1:36" x14ac:dyDescent="0.25">
      <c r="A427" s="462" t="s">
        <v>710</v>
      </c>
      <c r="B427" s="462">
        <v>12</v>
      </c>
      <c r="C427" s="462" t="s">
        <v>692</v>
      </c>
      <c r="D427" s="457" t="str">
        <f t="shared" si="35"/>
        <v>NLT-Assoc75054</v>
      </c>
      <c r="E427" s="462">
        <v>75054</v>
      </c>
      <c r="F427" s="462" t="s">
        <v>734</v>
      </c>
      <c r="G427" s="462" t="s">
        <v>61</v>
      </c>
      <c r="H427" s="462">
        <v>75054</v>
      </c>
      <c r="I427" s="462" t="s">
        <v>734</v>
      </c>
      <c r="J427" s="462">
        <v>75054</v>
      </c>
      <c r="L427" s="462">
        <v>300</v>
      </c>
      <c r="O427" s="462">
        <v>9999</v>
      </c>
      <c r="P427" s="462" t="s">
        <v>735</v>
      </c>
      <c r="Q427" s="462">
        <v>20001</v>
      </c>
      <c r="S427" s="462">
        <v>400090</v>
      </c>
      <c r="U427" s="462">
        <v>9999</v>
      </c>
      <c r="V427" s="462" t="str">
        <f t="shared" si="36"/>
        <v>BAR03</v>
      </c>
      <c r="AA427" s="457" t="str">
        <f t="shared" si="32"/>
        <v>NLT-Assoc</v>
      </c>
      <c r="AB427" s="457">
        <f t="shared" si="32"/>
        <v>12</v>
      </c>
      <c r="AC427" s="457" t="str">
        <f t="shared" si="32"/>
        <v>BAR03</v>
      </c>
      <c r="AI427" s="465" t="str">
        <f t="shared" si="34"/>
        <v>1275054</v>
      </c>
      <c r="AJ427" s="462" t="str">
        <f t="shared" si="33"/>
        <v>Student Activities</v>
      </c>
    </row>
    <row r="428" spans="1:36" x14ac:dyDescent="0.25">
      <c r="A428" s="462" t="s">
        <v>710</v>
      </c>
      <c r="B428" s="462">
        <v>12</v>
      </c>
      <c r="C428" s="462" t="s">
        <v>692</v>
      </c>
      <c r="D428" s="457" t="str">
        <f t="shared" si="35"/>
        <v>NLT-Assoc75054</v>
      </c>
      <c r="E428" s="462">
        <v>75054</v>
      </c>
      <c r="F428" s="462" t="s">
        <v>734</v>
      </c>
      <c r="G428" s="462" t="s">
        <v>61</v>
      </c>
      <c r="H428" s="462">
        <v>75054</v>
      </c>
      <c r="I428" s="462" t="s">
        <v>734</v>
      </c>
      <c r="J428" s="462">
        <v>75054</v>
      </c>
      <c r="L428" s="462">
        <v>300</v>
      </c>
      <c r="O428" s="462">
        <v>9999</v>
      </c>
      <c r="P428" s="462" t="s">
        <v>735</v>
      </c>
      <c r="Q428" s="462">
        <v>20001</v>
      </c>
      <c r="S428" s="462">
        <v>400091</v>
      </c>
      <c r="U428" s="462">
        <v>9999</v>
      </c>
      <c r="V428" s="462" t="str">
        <f t="shared" si="36"/>
        <v>BAR03</v>
      </c>
      <c r="AA428" s="457" t="str">
        <f t="shared" si="32"/>
        <v>NLT-Assoc</v>
      </c>
      <c r="AB428" s="457">
        <f t="shared" si="32"/>
        <v>12</v>
      </c>
      <c r="AC428" s="457" t="str">
        <f t="shared" si="32"/>
        <v>BAR03</v>
      </c>
      <c r="AI428" s="465" t="str">
        <f t="shared" si="34"/>
        <v>1275054</v>
      </c>
      <c r="AJ428" s="462" t="str">
        <f t="shared" si="33"/>
        <v>Student Activities</v>
      </c>
    </row>
    <row r="429" spans="1:36" x14ac:dyDescent="0.25">
      <c r="A429" s="462" t="s">
        <v>710</v>
      </c>
      <c r="B429" s="462">
        <v>12</v>
      </c>
      <c r="C429" s="462" t="s">
        <v>692</v>
      </c>
      <c r="D429" s="457" t="str">
        <f t="shared" si="35"/>
        <v>NLT-Assoc75054</v>
      </c>
      <c r="E429" s="462">
        <v>75054</v>
      </c>
      <c r="F429" s="462" t="s">
        <v>734</v>
      </c>
      <c r="G429" s="462" t="s">
        <v>61</v>
      </c>
      <c r="H429" s="462">
        <v>75054</v>
      </c>
      <c r="I429" s="462" t="s">
        <v>734</v>
      </c>
      <c r="J429" s="462">
        <v>75054</v>
      </c>
      <c r="L429" s="462">
        <v>300</v>
      </c>
      <c r="O429" s="462">
        <v>9999</v>
      </c>
      <c r="P429" s="462" t="s">
        <v>735</v>
      </c>
      <c r="Q429" s="462">
        <v>20001</v>
      </c>
      <c r="S429" s="462">
        <v>400093</v>
      </c>
      <c r="U429" s="462">
        <v>9999</v>
      </c>
      <c r="V429" s="462" t="str">
        <f t="shared" si="36"/>
        <v>BAR03</v>
      </c>
      <c r="AA429" s="457" t="str">
        <f t="shared" si="32"/>
        <v>NLT-Assoc</v>
      </c>
      <c r="AB429" s="457">
        <f t="shared" si="32"/>
        <v>12</v>
      </c>
      <c r="AC429" s="457" t="str">
        <f t="shared" si="32"/>
        <v>BAR03</v>
      </c>
      <c r="AI429" s="465" t="str">
        <f t="shared" si="34"/>
        <v>1275054</v>
      </c>
      <c r="AJ429" s="462" t="str">
        <f t="shared" si="33"/>
        <v>Student Activities</v>
      </c>
    </row>
    <row r="430" spans="1:36" x14ac:dyDescent="0.25">
      <c r="A430" s="462" t="s">
        <v>710</v>
      </c>
      <c r="B430" s="462">
        <v>12</v>
      </c>
      <c r="C430" s="462" t="s">
        <v>692</v>
      </c>
      <c r="D430" s="457" t="str">
        <f t="shared" si="35"/>
        <v>NLT-Assoc75054</v>
      </c>
      <c r="E430" s="462">
        <v>75054</v>
      </c>
      <c r="F430" s="462" t="s">
        <v>734</v>
      </c>
      <c r="G430" s="462" t="s">
        <v>61</v>
      </c>
      <c r="H430" s="462">
        <v>75054</v>
      </c>
      <c r="I430" s="462" t="s">
        <v>734</v>
      </c>
      <c r="J430" s="462">
        <v>75054</v>
      </c>
      <c r="L430" s="462">
        <v>300</v>
      </c>
      <c r="O430" s="462">
        <v>9999</v>
      </c>
      <c r="P430" s="462" t="s">
        <v>735</v>
      </c>
      <c r="Q430" s="462">
        <v>20001</v>
      </c>
      <c r="S430" s="462">
        <v>400098</v>
      </c>
      <c r="U430" s="462">
        <v>9999</v>
      </c>
      <c r="V430" s="462" t="str">
        <f t="shared" si="36"/>
        <v>BAR03</v>
      </c>
      <c r="AA430" s="457" t="str">
        <f t="shared" si="32"/>
        <v>NLT-Assoc</v>
      </c>
      <c r="AB430" s="457">
        <f t="shared" si="32"/>
        <v>12</v>
      </c>
      <c r="AC430" s="457" t="str">
        <f t="shared" si="32"/>
        <v>BAR03</v>
      </c>
      <c r="AI430" s="465" t="str">
        <f t="shared" si="34"/>
        <v>1275054</v>
      </c>
      <c r="AJ430" s="462" t="str">
        <f t="shared" si="33"/>
        <v>Student Activities</v>
      </c>
    </row>
    <row r="431" spans="1:36" x14ac:dyDescent="0.25">
      <c r="A431" s="462" t="s">
        <v>710</v>
      </c>
      <c r="B431" s="462">
        <v>12</v>
      </c>
      <c r="C431" s="462" t="s">
        <v>692</v>
      </c>
      <c r="D431" s="457" t="str">
        <f t="shared" si="35"/>
        <v>NLT-Assoc75054</v>
      </c>
      <c r="E431" s="462">
        <v>75054</v>
      </c>
      <c r="F431" s="462" t="s">
        <v>734</v>
      </c>
      <c r="G431" s="462" t="s">
        <v>61</v>
      </c>
      <c r="H431" s="462">
        <v>75054</v>
      </c>
      <c r="I431" s="462" t="s">
        <v>734</v>
      </c>
      <c r="J431" s="462">
        <v>75054</v>
      </c>
      <c r="L431" s="462">
        <v>300</v>
      </c>
      <c r="O431" s="462">
        <v>9999</v>
      </c>
      <c r="P431" s="462" t="s">
        <v>735</v>
      </c>
      <c r="Q431" s="462">
        <v>20001</v>
      </c>
      <c r="S431" s="462">
        <v>400100</v>
      </c>
      <c r="U431" s="462">
        <v>9999</v>
      </c>
      <c r="V431" s="462" t="str">
        <f t="shared" si="36"/>
        <v>BAR03</v>
      </c>
      <c r="AA431" s="457" t="str">
        <f t="shared" si="32"/>
        <v>NLT-Assoc</v>
      </c>
      <c r="AB431" s="457">
        <f t="shared" si="32"/>
        <v>12</v>
      </c>
      <c r="AC431" s="457" t="str">
        <f t="shared" si="32"/>
        <v>BAR03</v>
      </c>
      <c r="AI431" s="465" t="str">
        <f t="shared" si="34"/>
        <v>1275054</v>
      </c>
      <c r="AJ431" s="462" t="str">
        <f t="shared" si="33"/>
        <v>Student Activities</v>
      </c>
    </row>
    <row r="432" spans="1:36" x14ac:dyDescent="0.25">
      <c r="A432" s="462" t="s">
        <v>710</v>
      </c>
      <c r="B432" s="462">
        <v>12</v>
      </c>
      <c r="C432" s="462" t="s">
        <v>692</v>
      </c>
      <c r="D432" s="457" t="str">
        <f t="shared" si="35"/>
        <v>NLT-Assoc75054</v>
      </c>
      <c r="E432" s="462">
        <v>75054</v>
      </c>
      <c r="F432" s="462" t="s">
        <v>734</v>
      </c>
      <c r="G432" s="462" t="s">
        <v>61</v>
      </c>
      <c r="H432" s="462">
        <v>75054</v>
      </c>
      <c r="I432" s="462" t="s">
        <v>734</v>
      </c>
      <c r="J432" s="462">
        <v>75054</v>
      </c>
      <c r="L432" s="462">
        <v>300</v>
      </c>
      <c r="O432" s="462">
        <v>9999</v>
      </c>
      <c r="P432" s="462" t="s">
        <v>735</v>
      </c>
      <c r="Q432" s="462">
        <v>20001</v>
      </c>
      <c r="S432" s="462">
        <v>400101</v>
      </c>
      <c r="U432" s="462">
        <v>9999</v>
      </c>
      <c r="V432" s="462" t="str">
        <f t="shared" si="36"/>
        <v>BAR03</v>
      </c>
      <c r="AA432" s="457" t="str">
        <f t="shared" si="32"/>
        <v>NLT-Assoc</v>
      </c>
      <c r="AB432" s="457">
        <f t="shared" si="32"/>
        <v>12</v>
      </c>
      <c r="AC432" s="457" t="str">
        <f t="shared" si="32"/>
        <v>BAR03</v>
      </c>
      <c r="AI432" s="465" t="str">
        <f t="shared" si="34"/>
        <v>1275054</v>
      </c>
      <c r="AJ432" s="462" t="str">
        <f t="shared" si="33"/>
        <v>Student Activities</v>
      </c>
    </row>
    <row r="433" spans="1:36" x14ac:dyDescent="0.25">
      <c r="A433" s="462" t="s">
        <v>710</v>
      </c>
      <c r="B433" s="462">
        <v>12</v>
      </c>
      <c r="C433" s="462" t="s">
        <v>692</v>
      </c>
      <c r="D433" s="457" t="str">
        <f t="shared" si="35"/>
        <v>NLT-Assoc75054</v>
      </c>
      <c r="E433" s="462">
        <v>75054</v>
      </c>
      <c r="F433" s="462" t="s">
        <v>734</v>
      </c>
      <c r="G433" s="462" t="s">
        <v>61</v>
      </c>
      <c r="H433" s="462">
        <v>75054</v>
      </c>
      <c r="I433" s="462" t="s">
        <v>734</v>
      </c>
      <c r="J433" s="462">
        <v>75054</v>
      </c>
      <c r="L433" s="462">
        <v>300</v>
      </c>
      <c r="O433" s="462">
        <v>9999</v>
      </c>
      <c r="P433" s="462" t="s">
        <v>735</v>
      </c>
      <c r="Q433" s="462">
        <v>20001</v>
      </c>
      <c r="S433" s="462">
        <v>400102</v>
      </c>
      <c r="U433" s="462">
        <v>9999</v>
      </c>
      <c r="V433" s="462" t="str">
        <f t="shared" si="36"/>
        <v>BAR03</v>
      </c>
      <c r="AA433" s="457" t="str">
        <f t="shared" si="32"/>
        <v>NLT-Assoc</v>
      </c>
      <c r="AB433" s="457">
        <f t="shared" si="32"/>
        <v>12</v>
      </c>
      <c r="AC433" s="457" t="str">
        <f t="shared" si="32"/>
        <v>BAR03</v>
      </c>
      <c r="AI433" s="465" t="str">
        <f t="shared" si="34"/>
        <v>1275054</v>
      </c>
      <c r="AJ433" s="462" t="str">
        <f t="shared" si="33"/>
        <v>Student Activities</v>
      </c>
    </row>
    <row r="434" spans="1:36" x14ac:dyDescent="0.25">
      <c r="A434" s="462" t="s">
        <v>710</v>
      </c>
      <c r="B434" s="462">
        <v>12</v>
      </c>
      <c r="C434" s="462" t="s">
        <v>692</v>
      </c>
      <c r="D434" s="457" t="str">
        <f t="shared" si="35"/>
        <v>NLT-Assoc75054</v>
      </c>
      <c r="E434" s="462">
        <v>75054</v>
      </c>
      <c r="F434" s="462" t="s">
        <v>734</v>
      </c>
      <c r="G434" s="462" t="s">
        <v>61</v>
      </c>
      <c r="H434" s="462">
        <v>75054</v>
      </c>
      <c r="I434" s="462" t="s">
        <v>734</v>
      </c>
      <c r="J434" s="462">
        <v>75054</v>
      </c>
      <c r="L434" s="462">
        <v>300</v>
      </c>
      <c r="O434" s="462">
        <v>9999</v>
      </c>
      <c r="P434" s="462" t="s">
        <v>735</v>
      </c>
      <c r="Q434" s="462">
        <v>20001</v>
      </c>
      <c r="S434" s="462">
        <v>400103</v>
      </c>
      <c r="U434" s="462">
        <v>9999</v>
      </c>
      <c r="V434" s="462" t="str">
        <f t="shared" si="36"/>
        <v>BAR03</v>
      </c>
      <c r="AA434" s="457" t="str">
        <f t="shared" si="32"/>
        <v>NLT-Assoc</v>
      </c>
      <c r="AB434" s="457">
        <f t="shared" si="32"/>
        <v>12</v>
      </c>
      <c r="AC434" s="457" t="str">
        <f t="shared" si="32"/>
        <v>BAR03</v>
      </c>
      <c r="AI434" s="465" t="str">
        <f t="shared" si="34"/>
        <v>1275054</v>
      </c>
      <c r="AJ434" s="462" t="str">
        <f t="shared" si="33"/>
        <v>Student Activities</v>
      </c>
    </row>
    <row r="435" spans="1:36" x14ac:dyDescent="0.25">
      <c r="A435" s="462" t="s">
        <v>710</v>
      </c>
      <c r="B435" s="462">
        <v>12</v>
      </c>
      <c r="C435" s="462" t="s">
        <v>692</v>
      </c>
      <c r="D435" s="457" t="str">
        <f t="shared" si="35"/>
        <v>NLT-Assoc75054</v>
      </c>
      <c r="E435" s="462">
        <v>75054</v>
      </c>
      <c r="F435" s="462" t="s">
        <v>734</v>
      </c>
      <c r="G435" s="462" t="s">
        <v>61</v>
      </c>
      <c r="H435" s="462">
        <v>75054</v>
      </c>
      <c r="I435" s="462" t="s">
        <v>734</v>
      </c>
      <c r="J435" s="462">
        <v>75054</v>
      </c>
      <c r="L435" s="462">
        <v>300</v>
      </c>
      <c r="O435" s="462">
        <v>9999</v>
      </c>
      <c r="P435" s="462" t="s">
        <v>735</v>
      </c>
      <c r="Q435" s="462">
        <v>20001</v>
      </c>
      <c r="S435" s="462">
        <v>400104</v>
      </c>
      <c r="U435" s="462">
        <v>9999</v>
      </c>
      <c r="V435" s="462" t="str">
        <f t="shared" si="36"/>
        <v>BAR03</v>
      </c>
      <c r="AA435" s="457" t="str">
        <f t="shared" si="32"/>
        <v>NLT-Assoc</v>
      </c>
      <c r="AB435" s="457">
        <f t="shared" si="32"/>
        <v>12</v>
      </c>
      <c r="AC435" s="457" t="str">
        <f t="shared" si="32"/>
        <v>BAR03</v>
      </c>
      <c r="AI435" s="465" t="str">
        <f t="shared" si="34"/>
        <v>1275054</v>
      </c>
      <c r="AJ435" s="462" t="str">
        <f t="shared" si="33"/>
        <v>Student Activities</v>
      </c>
    </row>
    <row r="436" spans="1:36" x14ac:dyDescent="0.25">
      <c r="A436" s="462" t="s">
        <v>710</v>
      </c>
      <c r="B436" s="462">
        <v>12</v>
      </c>
      <c r="C436" s="462" t="s">
        <v>692</v>
      </c>
      <c r="D436" s="457" t="str">
        <f t="shared" si="35"/>
        <v>NLT-Assoc75054</v>
      </c>
      <c r="E436" s="462">
        <v>75054</v>
      </c>
      <c r="F436" s="462" t="s">
        <v>734</v>
      </c>
      <c r="G436" s="462" t="s">
        <v>61</v>
      </c>
      <c r="H436" s="462">
        <v>75054</v>
      </c>
      <c r="I436" s="462" t="s">
        <v>734</v>
      </c>
      <c r="J436" s="462">
        <v>75054</v>
      </c>
      <c r="L436" s="462">
        <v>300</v>
      </c>
      <c r="O436" s="462">
        <v>9999</v>
      </c>
      <c r="P436" s="462" t="s">
        <v>735</v>
      </c>
      <c r="Q436" s="462">
        <v>20001</v>
      </c>
      <c r="S436" s="462">
        <v>400105</v>
      </c>
      <c r="U436" s="462">
        <v>9999</v>
      </c>
      <c r="V436" s="462" t="str">
        <f t="shared" si="36"/>
        <v>BAR03</v>
      </c>
      <c r="AA436" s="457" t="str">
        <f t="shared" si="32"/>
        <v>NLT-Assoc</v>
      </c>
      <c r="AB436" s="457">
        <f t="shared" si="32"/>
        <v>12</v>
      </c>
      <c r="AC436" s="457" t="str">
        <f t="shared" si="32"/>
        <v>BAR03</v>
      </c>
      <c r="AI436" s="465" t="str">
        <f t="shared" si="34"/>
        <v>1275054</v>
      </c>
      <c r="AJ436" s="462" t="str">
        <f t="shared" si="33"/>
        <v>Student Activities</v>
      </c>
    </row>
    <row r="437" spans="1:36" x14ac:dyDescent="0.25">
      <c r="A437" s="462" t="s">
        <v>710</v>
      </c>
      <c r="B437" s="462">
        <v>12</v>
      </c>
      <c r="C437" s="462" t="s">
        <v>692</v>
      </c>
      <c r="D437" s="457" t="str">
        <f t="shared" si="35"/>
        <v>NLT-Assoc75054</v>
      </c>
      <c r="E437" s="462">
        <v>75054</v>
      </c>
      <c r="F437" s="462" t="s">
        <v>734</v>
      </c>
      <c r="G437" s="462" t="s">
        <v>61</v>
      </c>
      <c r="H437" s="462">
        <v>75054</v>
      </c>
      <c r="I437" s="462" t="s">
        <v>734</v>
      </c>
      <c r="J437" s="462">
        <v>75054</v>
      </c>
      <c r="L437" s="462">
        <v>300</v>
      </c>
      <c r="O437" s="462">
        <v>9999</v>
      </c>
      <c r="P437" s="462" t="s">
        <v>735</v>
      </c>
      <c r="Q437" s="462">
        <v>20001</v>
      </c>
      <c r="S437" s="462">
        <v>400106</v>
      </c>
      <c r="U437" s="462">
        <v>9999</v>
      </c>
      <c r="V437" s="462" t="str">
        <f t="shared" si="36"/>
        <v>BAR03</v>
      </c>
      <c r="AA437" s="457" t="str">
        <f t="shared" si="32"/>
        <v>NLT-Assoc</v>
      </c>
      <c r="AB437" s="457">
        <f t="shared" si="32"/>
        <v>12</v>
      </c>
      <c r="AC437" s="457" t="str">
        <f t="shared" si="32"/>
        <v>BAR03</v>
      </c>
      <c r="AI437" s="465" t="str">
        <f t="shared" si="34"/>
        <v>1275054</v>
      </c>
      <c r="AJ437" s="462" t="str">
        <f t="shared" si="33"/>
        <v>Student Activities</v>
      </c>
    </row>
    <row r="438" spans="1:36" x14ac:dyDescent="0.25">
      <c r="A438" s="462" t="s">
        <v>710</v>
      </c>
      <c r="B438" s="462">
        <v>12</v>
      </c>
      <c r="C438" s="462" t="s">
        <v>692</v>
      </c>
      <c r="D438" s="457" t="str">
        <f t="shared" si="35"/>
        <v>NLT-Assoc75054</v>
      </c>
      <c r="E438" s="462">
        <v>75054</v>
      </c>
      <c r="F438" s="462" t="s">
        <v>734</v>
      </c>
      <c r="G438" s="462" t="s">
        <v>61</v>
      </c>
      <c r="H438" s="462">
        <v>75054</v>
      </c>
      <c r="I438" s="462" t="s">
        <v>734</v>
      </c>
      <c r="J438" s="462">
        <v>75054</v>
      </c>
      <c r="L438" s="462">
        <v>300</v>
      </c>
      <c r="O438" s="462">
        <v>9999</v>
      </c>
      <c r="P438" s="462" t="s">
        <v>735</v>
      </c>
      <c r="Q438" s="462">
        <v>20001</v>
      </c>
      <c r="S438" s="462">
        <v>400108</v>
      </c>
      <c r="U438" s="462">
        <v>9999</v>
      </c>
      <c r="V438" s="462" t="str">
        <f t="shared" si="36"/>
        <v>BAR03</v>
      </c>
      <c r="AA438" s="457" t="str">
        <f t="shared" si="32"/>
        <v>NLT-Assoc</v>
      </c>
      <c r="AB438" s="457">
        <f t="shared" si="32"/>
        <v>12</v>
      </c>
      <c r="AC438" s="457" t="str">
        <f t="shared" si="32"/>
        <v>BAR03</v>
      </c>
      <c r="AI438" s="465" t="str">
        <f t="shared" si="34"/>
        <v>1275054</v>
      </c>
      <c r="AJ438" s="462" t="str">
        <f t="shared" si="33"/>
        <v>Student Activities</v>
      </c>
    </row>
    <row r="439" spans="1:36" x14ac:dyDescent="0.25">
      <c r="A439" s="462" t="s">
        <v>710</v>
      </c>
      <c r="B439" s="462">
        <v>12</v>
      </c>
      <c r="C439" s="462" t="s">
        <v>692</v>
      </c>
      <c r="D439" s="457" t="str">
        <f t="shared" si="35"/>
        <v>NLT-Assoc75054</v>
      </c>
      <c r="E439" s="462">
        <v>75054</v>
      </c>
      <c r="F439" s="462" t="s">
        <v>734</v>
      </c>
      <c r="G439" s="462" t="s">
        <v>61</v>
      </c>
      <c r="H439" s="462">
        <v>75054</v>
      </c>
      <c r="I439" s="462" t="s">
        <v>734</v>
      </c>
      <c r="J439" s="462">
        <v>75054</v>
      </c>
      <c r="L439" s="462">
        <v>300</v>
      </c>
      <c r="O439" s="462">
        <v>9999</v>
      </c>
      <c r="P439" s="462" t="s">
        <v>735</v>
      </c>
      <c r="Q439" s="462">
        <v>20001</v>
      </c>
      <c r="S439" s="462">
        <v>400109</v>
      </c>
      <c r="U439" s="462">
        <v>9999</v>
      </c>
      <c r="V439" s="462" t="str">
        <f t="shared" si="36"/>
        <v>BAR03</v>
      </c>
      <c r="AA439" s="457" t="str">
        <f t="shared" si="32"/>
        <v>NLT-Assoc</v>
      </c>
      <c r="AB439" s="457">
        <f t="shared" si="32"/>
        <v>12</v>
      </c>
      <c r="AC439" s="457" t="str">
        <f t="shared" si="32"/>
        <v>BAR03</v>
      </c>
      <c r="AI439" s="465" t="str">
        <f t="shared" si="34"/>
        <v>1275054</v>
      </c>
      <c r="AJ439" s="462" t="str">
        <f t="shared" si="33"/>
        <v>Student Activities</v>
      </c>
    </row>
    <row r="440" spans="1:36" x14ac:dyDescent="0.25">
      <c r="A440" s="462" t="s">
        <v>710</v>
      </c>
      <c r="B440" s="462">
        <v>12</v>
      </c>
      <c r="C440" s="462" t="s">
        <v>692</v>
      </c>
      <c r="D440" s="457" t="str">
        <f t="shared" si="35"/>
        <v>NLT-Assoc75054</v>
      </c>
      <c r="E440" s="462">
        <v>75054</v>
      </c>
      <c r="F440" s="462" t="s">
        <v>734</v>
      </c>
      <c r="G440" s="462" t="s">
        <v>61</v>
      </c>
      <c r="H440" s="462">
        <v>75054</v>
      </c>
      <c r="I440" s="462" t="s">
        <v>734</v>
      </c>
      <c r="J440" s="462">
        <v>75054</v>
      </c>
      <c r="L440" s="462">
        <v>300</v>
      </c>
      <c r="O440" s="462">
        <v>9999</v>
      </c>
      <c r="P440" s="462" t="s">
        <v>735</v>
      </c>
      <c r="Q440" s="462">
        <v>20001</v>
      </c>
      <c r="S440" s="462">
        <v>400110</v>
      </c>
      <c r="U440" s="462">
        <v>9999</v>
      </c>
      <c r="V440" s="462" t="str">
        <f t="shared" si="36"/>
        <v>BAR03</v>
      </c>
      <c r="AA440" s="457" t="str">
        <f t="shared" si="32"/>
        <v>NLT-Assoc</v>
      </c>
      <c r="AB440" s="457">
        <f t="shared" si="32"/>
        <v>12</v>
      </c>
      <c r="AC440" s="457" t="str">
        <f t="shared" si="32"/>
        <v>BAR03</v>
      </c>
      <c r="AI440" s="465" t="str">
        <f t="shared" si="34"/>
        <v>1275054</v>
      </c>
      <c r="AJ440" s="462" t="str">
        <f t="shared" si="33"/>
        <v>Student Activities</v>
      </c>
    </row>
    <row r="441" spans="1:36" x14ac:dyDescent="0.25">
      <c r="A441" s="462" t="s">
        <v>710</v>
      </c>
      <c r="B441" s="462">
        <v>12</v>
      </c>
      <c r="C441" s="462" t="s">
        <v>692</v>
      </c>
      <c r="D441" s="457" t="str">
        <f t="shared" si="35"/>
        <v>NLT-Assoc75054</v>
      </c>
      <c r="E441" s="462">
        <v>75054</v>
      </c>
      <c r="F441" s="462" t="s">
        <v>734</v>
      </c>
      <c r="G441" s="462" t="s">
        <v>61</v>
      </c>
      <c r="H441" s="462">
        <v>75054</v>
      </c>
      <c r="I441" s="462" t="s">
        <v>734</v>
      </c>
      <c r="J441" s="462">
        <v>75054</v>
      </c>
      <c r="L441" s="462">
        <v>300</v>
      </c>
      <c r="O441" s="462">
        <v>9999</v>
      </c>
      <c r="P441" s="462" t="s">
        <v>735</v>
      </c>
      <c r="Q441" s="462">
        <v>20001</v>
      </c>
      <c r="S441" s="462">
        <v>400112</v>
      </c>
      <c r="U441" s="462">
        <v>9999</v>
      </c>
      <c r="V441" s="462" t="str">
        <f t="shared" si="36"/>
        <v>BAR03</v>
      </c>
      <c r="AA441" s="457" t="str">
        <f t="shared" si="32"/>
        <v>NLT-Assoc</v>
      </c>
      <c r="AB441" s="457">
        <f t="shared" si="32"/>
        <v>12</v>
      </c>
      <c r="AC441" s="457" t="str">
        <f t="shared" si="32"/>
        <v>BAR03</v>
      </c>
      <c r="AI441" s="465" t="str">
        <f t="shared" si="34"/>
        <v>1275054</v>
      </c>
      <c r="AJ441" s="462" t="str">
        <f t="shared" si="33"/>
        <v>Student Activities</v>
      </c>
    </row>
    <row r="442" spans="1:36" x14ac:dyDescent="0.25">
      <c r="A442" s="462" t="s">
        <v>710</v>
      </c>
      <c r="B442" s="462">
        <v>12</v>
      </c>
      <c r="C442" s="462" t="s">
        <v>692</v>
      </c>
      <c r="D442" s="457" t="str">
        <f t="shared" si="35"/>
        <v>NLT-Assoc75054</v>
      </c>
      <c r="E442" s="462">
        <v>75054</v>
      </c>
      <c r="F442" s="462" t="s">
        <v>734</v>
      </c>
      <c r="G442" s="462" t="s">
        <v>61</v>
      </c>
      <c r="H442" s="462">
        <v>75054</v>
      </c>
      <c r="I442" s="462" t="s">
        <v>734</v>
      </c>
      <c r="J442" s="462">
        <v>75054</v>
      </c>
      <c r="L442" s="462">
        <v>300</v>
      </c>
      <c r="O442" s="462">
        <v>9999</v>
      </c>
      <c r="P442" s="462" t="s">
        <v>735</v>
      </c>
      <c r="Q442" s="462">
        <v>20001</v>
      </c>
      <c r="S442" s="462">
        <v>400116</v>
      </c>
      <c r="U442" s="462">
        <v>9999</v>
      </c>
      <c r="V442" s="462" t="str">
        <f t="shared" si="36"/>
        <v>BAR03</v>
      </c>
      <c r="AA442" s="457" t="str">
        <f t="shared" si="32"/>
        <v>NLT-Assoc</v>
      </c>
      <c r="AB442" s="457">
        <f t="shared" si="32"/>
        <v>12</v>
      </c>
      <c r="AC442" s="457" t="str">
        <f t="shared" si="32"/>
        <v>BAR03</v>
      </c>
      <c r="AI442" s="465" t="str">
        <f t="shared" si="34"/>
        <v>1275054</v>
      </c>
      <c r="AJ442" s="462" t="str">
        <f t="shared" si="33"/>
        <v>Student Activities</v>
      </c>
    </row>
    <row r="443" spans="1:36" x14ac:dyDescent="0.25">
      <c r="A443" s="462" t="s">
        <v>710</v>
      </c>
      <c r="B443" s="462">
        <v>12</v>
      </c>
      <c r="C443" s="462" t="s">
        <v>692</v>
      </c>
      <c r="D443" s="457" t="str">
        <f t="shared" si="35"/>
        <v>NLT-Assoc75054</v>
      </c>
      <c r="E443" s="462">
        <v>75054</v>
      </c>
      <c r="F443" s="462" t="s">
        <v>734</v>
      </c>
      <c r="G443" s="462" t="s">
        <v>61</v>
      </c>
      <c r="H443" s="462">
        <v>75054</v>
      </c>
      <c r="I443" s="462" t="s">
        <v>734</v>
      </c>
      <c r="J443" s="462">
        <v>75054</v>
      </c>
      <c r="L443" s="462">
        <v>300</v>
      </c>
      <c r="O443" s="462">
        <v>9999</v>
      </c>
      <c r="P443" s="462" t="s">
        <v>735</v>
      </c>
      <c r="Q443" s="462">
        <v>20001</v>
      </c>
      <c r="S443" s="462">
        <v>400118</v>
      </c>
      <c r="U443" s="462">
        <v>9999</v>
      </c>
      <c r="V443" s="462" t="str">
        <f t="shared" si="36"/>
        <v>BAR03</v>
      </c>
      <c r="AA443" s="457" t="str">
        <f t="shared" si="32"/>
        <v>NLT-Assoc</v>
      </c>
      <c r="AB443" s="457">
        <f t="shared" si="32"/>
        <v>12</v>
      </c>
      <c r="AC443" s="457" t="str">
        <f t="shared" si="32"/>
        <v>BAR03</v>
      </c>
      <c r="AI443" s="465" t="str">
        <f t="shared" si="34"/>
        <v>1275054</v>
      </c>
      <c r="AJ443" s="462" t="str">
        <f t="shared" si="33"/>
        <v>Student Activities</v>
      </c>
    </row>
    <row r="444" spans="1:36" x14ac:dyDescent="0.25">
      <c r="A444" s="462" t="s">
        <v>710</v>
      </c>
      <c r="B444" s="462">
        <v>12</v>
      </c>
      <c r="C444" s="462" t="s">
        <v>692</v>
      </c>
      <c r="D444" s="457" t="str">
        <f t="shared" si="35"/>
        <v>NLT-Assoc75054</v>
      </c>
      <c r="E444" s="462">
        <v>75054</v>
      </c>
      <c r="F444" s="462" t="s">
        <v>734</v>
      </c>
      <c r="G444" s="462" t="s">
        <v>61</v>
      </c>
      <c r="H444" s="462">
        <v>75054</v>
      </c>
      <c r="I444" s="462" t="s">
        <v>734</v>
      </c>
      <c r="J444" s="462">
        <v>75054</v>
      </c>
      <c r="L444" s="462">
        <v>300</v>
      </c>
      <c r="O444" s="462">
        <v>9999</v>
      </c>
      <c r="P444" s="462" t="s">
        <v>735</v>
      </c>
      <c r="Q444" s="462">
        <v>20001</v>
      </c>
      <c r="S444" s="462">
        <v>400119</v>
      </c>
      <c r="U444" s="462">
        <v>9999</v>
      </c>
      <c r="V444" s="462" t="str">
        <f t="shared" si="36"/>
        <v>BAR03</v>
      </c>
      <c r="AA444" s="457" t="str">
        <f t="shared" si="32"/>
        <v>NLT-Assoc</v>
      </c>
      <c r="AB444" s="457">
        <f t="shared" si="32"/>
        <v>12</v>
      </c>
      <c r="AC444" s="457" t="str">
        <f t="shared" si="32"/>
        <v>BAR03</v>
      </c>
      <c r="AI444" s="465" t="str">
        <f t="shared" si="34"/>
        <v>1275054</v>
      </c>
      <c r="AJ444" s="462" t="str">
        <f t="shared" si="33"/>
        <v>Student Activities</v>
      </c>
    </row>
    <row r="445" spans="1:36" x14ac:dyDescent="0.25">
      <c r="A445" s="462" t="s">
        <v>710</v>
      </c>
      <c r="B445" s="462">
        <v>12</v>
      </c>
      <c r="C445" s="462" t="s">
        <v>692</v>
      </c>
      <c r="D445" s="457" t="str">
        <f t="shared" si="35"/>
        <v>NLT-Assoc75054</v>
      </c>
      <c r="E445" s="462">
        <v>75054</v>
      </c>
      <c r="F445" s="462" t="s">
        <v>734</v>
      </c>
      <c r="G445" s="462" t="s">
        <v>61</v>
      </c>
      <c r="H445" s="462">
        <v>75054</v>
      </c>
      <c r="I445" s="462" t="s">
        <v>734</v>
      </c>
      <c r="J445" s="462">
        <v>75054</v>
      </c>
      <c r="L445" s="462">
        <v>300</v>
      </c>
      <c r="O445" s="462">
        <v>9999</v>
      </c>
      <c r="P445" s="462" t="s">
        <v>735</v>
      </c>
      <c r="Q445" s="462">
        <v>20001</v>
      </c>
      <c r="S445" s="462">
        <v>400120</v>
      </c>
      <c r="U445" s="462">
        <v>9999</v>
      </c>
      <c r="V445" s="462" t="str">
        <f t="shared" si="36"/>
        <v>BAR03</v>
      </c>
      <c r="AA445" s="457" t="str">
        <f t="shared" si="32"/>
        <v>NLT-Assoc</v>
      </c>
      <c r="AB445" s="457">
        <f t="shared" si="32"/>
        <v>12</v>
      </c>
      <c r="AC445" s="457" t="str">
        <f t="shared" si="32"/>
        <v>BAR03</v>
      </c>
      <c r="AI445" s="465" t="str">
        <f t="shared" si="34"/>
        <v>1275054</v>
      </c>
      <c r="AJ445" s="462" t="str">
        <f t="shared" si="33"/>
        <v>Student Activities</v>
      </c>
    </row>
    <row r="446" spans="1:36" x14ac:dyDescent="0.25">
      <c r="A446" s="462" t="s">
        <v>710</v>
      </c>
      <c r="B446" s="462">
        <v>12</v>
      </c>
      <c r="C446" s="462" t="s">
        <v>692</v>
      </c>
      <c r="D446" s="457" t="str">
        <f t="shared" si="35"/>
        <v>NLT-Assoc75054</v>
      </c>
      <c r="E446" s="462">
        <v>75054</v>
      </c>
      <c r="F446" s="462" t="s">
        <v>734</v>
      </c>
      <c r="G446" s="462" t="s">
        <v>61</v>
      </c>
      <c r="H446" s="462">
        <v>75054</v>
      </c>
      <c r="I446" s="462" t="s">
        <v>734</v>
      </c>
      <c r="J446" s="462">
        <v>75054</v>
      </c>
      <c r="L446" s="462">
        <v>300</v>
      </c>
      <c r="O446" s="462">
        <v>9999</v>
      </c>
      <c r="P446" s="462" t="s">
        <v>735</v>
      </c>
      <c r="Q446" s="462">
        <v>20001</v>
      </c>
      <c r="S446" s="462">
        <v>400121</v>
      </c>
      <c r="U446" s="462">
        <v>9999</v>
      </c>
      <c r="V446" s="462" t="str">
        <f t="shared" si="36"/>
        <v>BAR03</v>
      </c>
      <c r="AA446" s="457" t="str">
        <f t="shared" si="32"/>
        <v>NLT-Assoc</v>
      </c>
      <c r="AB446" s="457">
        <f t="shared" si="32"/>
        <v>12</v>
      </c>
      <c r="AC446" s="457" t="str">
        <f t="shared" si="32"/>
        <v>BAR03</v>
      </c>
      <c r="AI446" s="465" t="str">
        <f t="shared" si="34"/>
        <v>1275054</v>
      </c>
      <c r="AJ446" s="462" t="str">
        <f t="shared" si="33"/>
        <v>Student Activities</v>
      </c>
    </row>
    <row r="447" spans="1:36" x14ac:dyDescent="0.25">
      <c r="A447" s="462" t="s">
        <v>710</v>
      </c>
      <c r="B447" s="462">
        <v>12</v>
      </c>
      <c r="C447" s="462" t="s">
        <v>692</v>
      </c>
      <c r="D447" s="457" t="str">
        <f t="shared" si="35"/>
        <v>NLT-Assoc75054</v>
      </c>
      <c r="E447" s="462">
        <v>75054</v>
      </c>
      <c r="F447" s="462" t="s">
        <v>734</v>
      </c>
      <c r="G447" s="462" t="s">
        <v>61</v>
      </c>
      <c r="H447" s="462">
        <v>75054</v>
      </c>
      <c r="I447" s="462" t="s">
        <v>734</v>
      </c>
      <c r="J447" s="462">
        <v>75054</v>
      </c>
      <c r="L447" s="462">
        <v>300</v>
      </c>
      <c r="O447" s="462">
        <v>9999</v>
      </c>
      <c r="P447" s="462" t="s">
        <v>735</v>
      </c>
      <c r="Q447" s="462">
        <v>20001</v>
      </c>
      <c r="S447" s="462">
        <v>400123</v>
      </c>
      <c r="U447" s="462">
        <v>9999</v>
      </c>
      <c r="V447" s="462" t="str">
        <f t="shared" si="36"/>
        <v>BAR03</v>
      </c>
      <c r="AA447" s="457" t="str">
        <f t="shared" si="32"/>
        <v>NLT-Assoc</v>
      </c>
      <c r="AB447" s="457">
        <f t="shared" si="32"/>
        <v>12</v>
      </c>
      <c r="AC447" s="457" t="str">
        <f t="shared" si="32"/>
        <v>BAR03</v>
      </c>
      <c r="AI447" s="465" t="str">
        <f t="shared" si="34"/>
        <v>1275054</v>
      </c>
      <c r="AJ447" s="462" t="str">
        <f t="shared" si="33"/>
        <v>Student Activities</v>
      </c>
    </row>
    <row r="448" spans="1:36" x14ac:dyDescent="0.25">
      <c r="A448" s="462" t="s">
        <v>710</v>
      </c>
      <c r="B448" s="462">
        <v>12</v>
      </c>
      <c r="C448" s="462" t="s">
        <v>692</v>
      </c>
      <c r="D448" s="457" t="str">
        <f t="shared" si="35"/>
        <v>NLT-Assoc75054</v>
      </c>
      <c r="E448" s="462">
        <v>75054</v>
      </c>
      <c r="F448" s="462" t="s">
        <v>734</v>
      </c>
      <c r="G448" s="462" t="s">
        <v>61</v>
      </c>
      <c r="H448" s="462">
        <v>75054</v>
      </c>
      <c r="I448" s="462" t="s">
        <v>734</v>
      </c>
      <c r="J448" s="462">
        <v>75054</v>
      </c>
      <c r="L448" s="462">
        <v>300</v>
      </c>
      <c r="O448" s="462">
        <v>9999</v>
      </c>
      <c r="P448" s="462" t="s">
        <v>736</v>
      </c>
      <c r="Q448" s="462">
        <v>20002</v>
      </c>
      <c r="S448" s="462">
        <v>400002</v>
      </c>
      <c r="U448" s="462">
        <v>9999</v>
      </c>
      <c r="V448" s="462" t="str">
        <f t="shared" si="36"/>
        <v>BAR03</v>
      </c>
      <c r="AA448" s="457" t="str">
        <f t="shared" si="32"/>
        <v>NLT-Assoc</v>
      </c>
      <c r="AB448" s="457">
        <f t="shared" si="32"/>
        <v>12</v>
      </c>
      <c r="AC448" s="457" t="str">
        <f t="shared" si="32"/>
        <v>BAR03</v>
      </c>
      <c r="AI448" s="465" t="str">
        <f t="shared" si="34"/>
        <v>1275054</v>
      </c>
      <c r="AJ448" s="462" t="str">
        <f t="shared" si="33"/>
        <v>Student Activities</v>
      </c>
    </row>
    <row r="449" spans="1:36" x14ac:dyDescent="0.25">
      <c r="A449" s="462" t="s">
        <v>710</v>
      </c>
      <c r="B449" s="462">
        <v>12</v>
      </c>
      <c r="C449" s="462" t="s">
        <v>692</v>
      </c>
      <c r="D449" s="457" t="str">
        <f t="shared" si="35"/>
        <v>NLT-Assoc75054</v>
      </c>
      <c r="E449" s="462">
        <v>75054</v>
      </c>
      <c r="F449" s="462" t="s">
        <v>734</v>
      </c>
      <c r="G449" s="462" t="s">
        <v>61</v>
      </c>
      <c r="H449" s="462">
        <v>75054</v>
      </c>
      <c r="I449" s="462" t="s">
        <v>734</v>
      </c>
      <c r="J449" s="462">
        <v>75054</v>
      </c>
      <c r="L449" s="462">
        <v>300</v>
      </c>
      <c r="O449" s="462">
        <v>9999</v>
      </c>
      <c r="P449" s="462" t="s">
        <v>736</v>
      </c>
      <c r="Q449" s="462">
        <v>20002</v>
      </c>
      <c r="S449" s="462">
        <v>400004</v>
      </c>
      <c r="U449" s="462">
        <v>9999</v>
      </c>
      <c r="V449" s="462" t="str">
        <f t="shared" si="36"/>
        <v>BAR03</v>
      </c>
      <c r="AA449" s="457" t="str">
        <f t="shared" si="32"/>
        <v>NLT-Assoc</v>
      </c>
      <c r="AB449" s="457">
        <f t="shared" si="32"/>
        <v>12</v>
      </c>
      <c r="AC449" s="457" t="str">
        <f t="shared" si="32"/>
        <v>BAR03</v>
      </c>
      <c r="AI449" s="465" t="str">
        <f t="shared" si="34"/>
        <v>1275054</v>
      </c>
      <c r="AJ449" s="462" t="str">
        <f t="shared" si="33"/>
        <v>Student Activities</v>
      </c>
    </row>
    <row r="450" spans="1:36" x14ac:dyDescent="0.25">
      <c r="A450" s="462" t="s">
        <v>710</v>
      </c>
      <c r="B450" s="462">
        <v>12</v>
      </c>
      <c r="C450" s="462" t="s">
        <v>692</v>
      </c>
      <c r="D450" s="457" t="str">
        <f t="shared" si="35"/>
        <v>NLT-Assoc75054</v>
      </c>
      <c r="E450" s="462">
        <v>75054</v>
      </c>
      <c r="F450" s="462" t="s">
        <v>734</v>
      </c>
      <c r="G450" s="462" t="s">
        <v>61</v>
      </c>
      <c r="H450" s="462">
        <v>75054</v>
      </c>
      <c r="I450" s="462" t="s">
        <v>734</v>
      </c>
      <c r="J450" s="462">
        <v>75054</v>
      </c>
      <c r="L450" s="462">
        <v>300</v>
      </c>
      <c r="O450" s="462">
        <v>9999</v>
      </c>
      <c r="P450" s="462" t="s">
        <v>736</v>
      </c>
      <c r="Q450" s="462">
        <v>20002</v>
      </c>
      <c r="S450" s="462">
        <v>400005</v>
      </c>
      <c r="U450" s="462">
        <v>9999</v>
      </c>
      <c r="V450" s="462" t="str">
        <f t="shared" si="36"/>
        <v>BAR03</v>
      </c>
      <c r="AA450" s="457" t="str">
        <f t="shared" si="32"/>
        <v>NLT-Assoc</v>
      </c>
      <c r="AB450" s="457">
        <f t="shared" si="32"/>
        <v>12</v>
      </c>
      <c r="AC450" s="457" t="str">
        <f t="shared" si="32"/>
        <v>BAR03</v>
      </c>
      <c r="AI450" s="465" t="str">
        <f t="shared" si="34"/>
        <v>1275054</v>
      </c>
      <c r="AJ450" s="462" t="str">
        <f t="shared" si="33"/>
        <v>Student Activities</v>
      </c>
    </row>
    <row r="451" spans="1:36" x14ac:dyDescent="0.25">
      <c r="A451" s="462" t="s">
        <v>710</v>
      </c>
      <c r="B451" s="462">
        <v>12</v>
      </c>
      <c r="C451" s="462" t="s">
        <v>692</v>
      </c>
      <c r="D451" s="457" t="str">
        <f t="shared" si="35"/>
        <v>NLT-Assoc75054</v>
      </c>
      <c r="E451" s="462">
        <v>75054</v>
      </c>
      <c r="F451" s="462" t="s">
        <v>734</v>
      </c>
      <c r="G451" s="462" t="s">
        <v>61</v>
      </c>
      <c r="H451" s="462">
        <v>75054</v>
      </c>
      <c r="I451" s="462" t="s">
        <v>734</v>
      </c>
      <c r="J451" s="462">
        <v>75054</v>
      </c>
      <c r="L451" s="462">
        <v>300</v>
      </c>
      <c r="O451" s="462">
        <v>9999</v>
      </c>
      <c r="P451" s="462" t="s">
        <v>736</v>
      </c>
      <c r="Q451" s="462">
        <v>20002</v>
      </c>
      <c r="S451" s="462">
        <v>400008</v>
      </c>
      <c r="U451" s="462">
        <v>9999</v>
      </c>
      <c r="V451" s="462" t="str">
        <f t="shared" si="36"/>
        <v>BAR03</v>
      </c>
      <c r="AA451" s="457" t="str">
        <f t="shared" si="32"/>
        <v>NLT-Assoc</v>
      </c>
      <c r="AB451" s="457">
        <f t="shared" si="32"/>
        <v>12</v>
      </c>
      <c r="AC451" s="457" t="str">
        <f t="shared" si="32"/>
        <v>BAR03</v>
      </c>
      <c r="AI451" s="465" t="str">
        <f t="shared" si="34"/>
        <v>1275054</v>
      </c>
      <c r="AJ451" s="462" t="str">
        <f t="shared" si="33"/>
        <v>Student Activities</v>
      </c>
    </row>
    <row r="452" spans="1:36" x14ac:dyDescent="0.25">
      <c r="A452" s="462" t="s">
        <v>710</v>
      </c>
      <c r="B452" s="462">
        <v>12</v>
      </c>
      <c r="C452" s="462" t="s">
        <v>692</v>
      </c>
      <c r="D452" s="457" t="str">
        <f t="shared" si="35"/>
        <v>NLT-Assoc75054</v>
      </c>
      <c r="E452" s="462">
        <v>75054</v>
      </c>
      <c r="F452" s="462" t="s">
        <v>734</v>
      </c>
      <c r="G452" s="462" t="s">
        <v>61</v>
      </c>
      <c r="H452" s="462">
        <v>75054</v>
      </c>
      <c r="I452" s="462" t="s">
        <v>734</v>
      </c>
      <c r="J452" s="462">
        <v>75054</v>
      </c>
      <c r="L452" s="462">
        <v>300</v>
      </c>
      <c r="O452" s="462">
        <v>9999</v>
      </c>
      <c r="P452" s="462" t="s">
        <v>736</v>
      </c>
      <c r="Q452" s="462">
        <v>20002</v>
      </c>
      <c r="S452" s="462">
        <v>400010</v>
      </c>
      <c r="U452" s="462">
        <v>9999</v>
      </c>
      <c r="V452" s="462" t="str">
        <f t="shared" si="36"/>
        <v>BAR03</v>
      </c>
      <c r="AA452" s="457" t="str">
        <f t="shared" si="32"/>
        <v>NLT-Assoc</v>
      </c>
      <c r="AB452" s="457">
        <f t="shared" si="32"/>
        <v>12</v>
      </c>
      <c r="AC452" s="457" t="str">
        <f t="shared" si="32"/>
        <v>BAR03</v>
      </c>
      <c r="AI452" s="465" t="str">
        <f t="shared" si="34"/>
        <v>1275054</v>
      </c>
      <c r="AJ452" s="462" t="str">
        <f t="shared" si="33"/>
        <v>Student Activities</v>
      </c>
    </row>
    <row r="453" spans="1:36" x14ac:dyDescent="0.25">
      <c r="A453" s="462" t="s">
        <v>710</v>
      </c>
      <c r="B453" s="462">
        <v>12</v>
      </c>
      <c r="C453" s="462" t="s">
        <v>692</v>
      </c>
      <c r="D453" s="457" t="str">
        <f t="shared" si="35"/>
        <v>NLT-Assoc75054</v>
      </c>
      <c r="E453" s="462">
        <v>75054</v>
      </c>
      <c r="F453" s="462" t="s">
        <v>734</v>
      </c>
      <c r="G453" s="462" t="s">
        <v>61</v>
      </c>
      <c r="H453" s="462">
        <v>75054</v>
      </c>
      <c r="I453" s="462" t="s">
        <v>734</v>
      </c>
      <c r="J453" s="462">
        <v>75054</v>
      </c>
      <c r="L453" s="462">
        <v>300</v>
      </c>
      <c r="O453" s="462">
        <v>9999</v>
      </c>
      <c r="P453" s="462" t="s">
        <v>736</v>
      </c>
      <c r="Q453" s="462">
        <v>20002</v>
      </c>
      <c r="S453" s="462">
        <v>400012</v>
      </c>
      <c r="U453" s="462">
        <v>9999</v>
      </c>
      <c r="V453" s="462" t="str">
        <f t="shared" si="36"/>
        <v>BAR03</v>
      </c>
      <c r="AA453" s="457" t="str">
        <f t="shared" si="32"/>
        <v>NLT-Assoc</v>
      </c>
      <c r="AB453" s="457">
        <f t="shared" si="32"/>
        <v>12</v>
      </c>
      <c r="AC453" s="457" t="str">
        <f t="shared" si="32"/>
        <v>BAR03</v>
      </c>
      <c r="AI453" s="465" t="str">
        <f t="shared" si="34"/>
        <v>1275054</v>
      </c>
      <c r="AJ453" s="462" t="str">
        <f t="shared" si="33"/>
        <v>Student Activities</v>
      </c>
    </row>
    <row r="454" spans="1:36" x14ac:dyDescent="0.25">
      <c r="A454" s="462" t="s">
        <v>710</v>
      </c>
      <c r="B454" s="462">
        <v>12</v>
      </c>
      <c r="C454" s="462" t="s">
        <v>692</v>
      </c>
      <c r="D454" s="457" t="str">
        <f t="shared" si="35"/>
        <v>NLT-Assoc75054</v>
      </c>
      <c r="E454" s="462">
        <v>75054</v>
      </c>
      <c r="F454" s="462" t="s">
        <v>734</v>
      </c>
      <c r="G454" s="462" t="s">
        <v>61</v>
      </c>
      <c r="H454" s="462">
        <v>75054</v>
      </c>
      <c r="I454" s="462" t="s">
        <v>734</v>
      </c>
      <c r="J454" s="462">
        <v>75054</v>
      </c>
      <c r="L454" s="462">
        <v>300</v>
      </c>
      <c r="O454" s="462">
        <v>9999</v>
      </c>
      <c r="P454" s="462" t="s">
        <v>736</v>
      </c>
      <c r="Q454" s="462">
        <v>20002</v>
      </c>
      <c r="S454" s="462">
        <v>400013</v>
      </c>
      <c r="U454" s="462">
        <v>9999</v>
      </c>
      <c r="V454" s="462" t="str">
        <f t="shared" si="36"/>
        <v>BAR03</v>
      </c>
      <c r="AA454" s="457" t="str">
        <f t="shared" si="32"/>
        <v>NLT-Assoc</v>
      </c>
      <c r="AB454" s="457">
        <f t="shared" si="32"/>
        <v>12</v>
      </c>
      <c r="AC454" s="457" t="str">
        <f t="shared" si="32"/>
        <v>BAR03</v>
      </c>
      <c r="AI454" s="465" t="str">
        <f t="shared" si="34"/>
        <v>1275054</v>
      </c>
      <c r="AJ454" s="462" t="str">
        <f t="shared" si="33"/>
        <v>Student Activities</v>
      </c>
    </row>
    <row r="455" spans="1:36" x14ac:dyDescent="0.25">
      <c r="A455" s="462" t="s">
        <v>710</v>
      </c>
      <c r="B455" s="462">
        <v>12</v>
      </c>
      <c r="C455" s="462" t="s">
        <v>692</v>
      </c>
      <c r="D455" s="457" t="str">
        <f t="shared" si="35"/>
        <v>NLT-Assoc75054</v>
      </c>
      <c r="E455" s="462">
        <v>75054</v>
      </c>
      <c r="F455" s="462" t="s">
        <v>734</v>
      </c>
      <c r="G455" s="462" t="s">
        <v>61</v>
      </c>
      <c r="H455" s="462">
        <v>75054</v>
      </c>
      <c r="I455" s="462" t="s">
        <v>734</v>
      </c>
      <c r="J455" s="462">
        <v>75054</v>
      </c>
      <c r="L455" s="462">
        <v>300</v>
      </c>
      <c r="O455" s="462">
        <v>9999</v>
      </c>
      <c r="P455" s="462" t="s">
        <v>736</v>
      </c>
      <c r="Q455" s="462">
        <v>20002</v>
      </c>
      <c r="S455" s="462">
        <v>400014</v>
      </c>
      <c r="U455" s="462">
        <v>9999</v>
      </c>
      <c r="V455" s="462" t="str">
        <f t="shared" si="36"/>
        <v>BAR03</v>
      </c>
      <c r="AA455" s="457" t="str">
        <f t="shared" si="32"/>
        <v>NLT-Assoc</v>
      </c>
      <c r="AB455" s="457">
        <f t="shared" si="32"/>
        <v>12</v>
      </c>
      <c r="AC455" s="457" t="str">
        <f t="shared" si="32"/>
        <v>BAR03</v>
      </c>
      <c r="AI455" s="465" t="str">
        <f t="shared" si="34"/>
        <v>1275054</v>
      </c>
      <c r="AJ455" s="462" t="str">
        <f t="shared" si="33"/>
        <v>Student Activities</v>
      </c>
    </row>
    <row r="456" spans="1:36" x14ac:dyDescent="0.25">
      <c r="A456" s="462" t="s">
        <v>710</v>
      </c>
      <c r="B456" s="462">
        <v>12</v>
      </c>
      <c r="C456" s="462" t="s">
        <v>692</v>
      </c>
      <c r="D456" s="457" t="str">
        <f t="shared" si="35"/>
        <v>NLT-Assoc75054</v>
      </c>
      <c r="E456" s="462">
        <v>75054</v>
      </c>
      <c r="F456" s="462" t="s">
        <v>734</v>
      </c>
      <c r="G456" s="462" t="s">
        <v>61</v>
      </c>
      <c r="H456" s="462">
        <v>75054</v>
      </c>
      <c r="I456" s="462" t="s">
        <v>734</v>
      </c>
      <c r="J456" s="462">
        <v>75054</v>
      </c>
      <c r="L456" s="462">
        <v>300</v>
      </c>
      <c r="O456" s="462">
        <v>9999</v>
      </c>
      <c r="P456" s="462" t="s">
        <v>736</v>
      </c>
      <c r="Q456" s="462">
        <v>20002</v>
      </c>
      <c r="S456" s="462">
        <v>400015</v>
      </c>
      <c r="U456" s="462">
        <v>9999</v>
      </c>
      <c r="V456" s="462" t="str">
        <f t="shared" si="36"/>
        <v>BAR03</v>
      </c>
      <c r="AA456" s="457" t="str">
        <f t="shared" ref="AA456:AC519" si="37">A456</f>
        <v>NLT-Assoc</v>
      </c>
      <c r="AB456" s="457">
        <f t="shared" si="37"/>
        <v>12</v>
      </c>
      <c r="AC456" s="457" t="str">
        <f t="shared" si="37"/>
        <v>BAR03</v>
      </c>
      <c r="AI456" s="465" t="str">
        <f t="shared" si="34"/>
        <v>1275054</v>
      </c>
      <c r="AJ456" s="462" t="str">
        <f t="shared" ref="AJ456:AJ519" si="38">I456</f>
        <v>Student Activities</v>
      </c>
    </row>
    <row r="457" spans="1:36" x14ac:dyDescent="0.25">
      <c r="A457" s="462" t="s">
        <v>710</v>
      </c>
      <c r="B457" s="462">
        <v>12</v>
      </c>
      <c r="C457" s="462" t="s">
        <v>692</v>
      </c>
      <c r="D457" s="457" t="str">
        <f t="shared" si="35"/>
        <v>NLT-Assoc75054</v>
      </c>
      <c r="E457" s="462">
        <v>75054</v>
      </c>
      <c r="F457" s="462" t="s">
        <v>734</v>
      </c>
      <c r="G457" s="462" t="s">
        <v>61</v>
      </c>
      <c r="H457" s="462">
        <v>75054</v>
      </c>
      <c r="I457" s="462" t="s">
        <v>734</v>
      </c>
      <c r="J457" s="462">
        <v>75054</v>
      </c>
      <c r="L457" s="462">
        <v>300</v>
      </c>
      <c r="O457" s="462">
        <v>9999</v>
      </c>
      <c r="P457" s="462" t="s">
        <v>736</v>
      </c>
      <c r="Q457" s="462">
        <v>20002</v>
      </c>
      <c r="S457" s="462">
        <v>400016</v>
      </c>
      <c r="U457" s="462">
        <v>9999</v>
      </c>
      <c r="V457" s="462" t="str">
        <f t="shared" si="36"/>
        <v>BAR03</v>
      </c>
      <c r="AA457" s="457" t="str">
        <f t="shared" si="37"/>
        <v>NLT-Assoc</v>
      </c>
      <c r="AB457" s="457">
        <f t="shared" si="37"/>
        <v>12</v>
      </c>
      <c r="AC457" s="457" t="str">
        <f t="shared" si="37"/>
        <v>BAR03</v>
      </c>
      <c r="AI457" s="465" t="str">
        <f t="shared" si="34"/>
        <v>1275054</v>
      </c>
      <c r="AJ457" s="462" t="str">
        <f t="shared" si="38"/>
        <v>Student Activities</v>
      </c>
    </row>
    <row r="458" spans="1:36" x14ac:dyDescent="0.25">
      <c r="A458" s="462" t="s">
        <v>710</v>
      </c>
      <c r="B458" s="462">
        <v>12</v>
      </c>
      <c r="C458" s="462" t="s">
        <v>692</v>
      </c>
      <c r="D458" s="457" t="str">
        <f t="shared" si="35"/>
        <v>NLT-Assoc75054</v>
      </c>
      <c r="E458" s="462">
        <v>75054</v>
      </c>
      <c r="F458" s="462" t="s">
        <v>734</v>
      </c>
      <c r="G458" s="462" t="s">
        <v>61</v>
      </c>
      <c r="H458" s="462">
        <v>75054</v>
      </c>
      <c r="I458" s="462" t="s">
        <v>734</v>
      </c>
      <c r="J458" s="462">
        <v>75054</v>
      </c>
      <c r="L458" s="462">
        <v>300</v>
      </c>
      <c r="O458" s="462">
        <v>9999</v>
      </c>
      <c r="P458" s="462" t="s">
        <v>736</v>
      </c>
      <c r="Q458" s="462">
        <v>20002</v>
      </c>
      <c r="S458" s="462">
        <v>400017</v>
      </c>
      <c r="U458" s="462">
        <v>9999</v>
      </c>
      <c r="V458" s="462" t="str">
        <f t="shared" si="36"/>
        <v>BAR03</v>
      </c>
      <c r="AA458" s="457" t="str">
        <f t="shared" si="37"/>
        <v>NLT-Assoc</v>
      </c>
      <c r="AB458" s="457">
        <f t="shared" si="37"/>
        <v>12</v>
      </c>
      <c r="AC458" s="457" t="str">
        <f t="shared" si="37"/>
        <v>BAR03</v>
      </c>
      <c r="AI458" s="465" t="str">
        <f t="shared" si="34"/>
        <v>1275054</v>
      </c>
      <c r="AJ458" s="462" t="str">
        <f t="shared" si="38"/>
        <v>Student Activities</v>
      </c>
    </row>
    <row r="459" spans="1:36" x14ac:dyDescent="0.25">
      <c r="A459" s="462" t="s">
        <v>710</v>
      </c>
      <c r="B459" s="462">
        <v>12</v>
      </c>
      <c r="C459" s="462" t="s">
        <v>692</v>
      </c>
      <c r="D459" s="457" t="str">
        <f t="shared" si="35"/>
        <v>NLT-Assoc75054</v>
      </c>
      <c r="E459" s="462">
        <v>75054</v>
      </c>
      <c r="F459" s="462" t="s">
        <v>734</v>
      </c>
      <c r="G459" s="462" t="s">
        <v>61</v>
      </c>
      <c r="H459" s="462">
        <v>75054</v>
      </c>
      <c r="I459" s="462" t="s">
        <v>734</v>
      </c>
      <c r="J459" s="462">
        <v>75054</v>
      </c>
      <c r="L459" s="462">
        <v>300</v>
      </c>
      <c r="O459" s="462">
        <v>9999</v>
      </c>
      <c r="P459" s="462" t="s">
        <v>736</v>
      </c>
      <c r="Q459" s="462">
        <v>20002</v>
      </c>
      <c r="S459" s="462">
        <v>400018</v>
      </c>
      <c r="U459" s="462">
        <v>9999</v>
      </c>
      <c r="V459" s="462" t="str">
        <f t="shared" si="36"/>
        <v>BAR03</v>
      </c>
      <c r="AA459" s="457" t="str">
        <f t="shared" si="37"/>
        <v>NLT-Assoc</v>
      </c>
      <c r="AB459" s="457">
        <f t="shared" si="37"/>
        <v>12</v>
      </c>
      <c r="AC459" s="457" t="str">
        <f t="shared" si="37"/>
        <v>BAR03</v>
      </c>
      <c r="AI459" s="465" t="str">
        <f t="shared" ref="AI459:AI522" si="39">B459&amp;E459</f>
        <v>1275054</v>
      </c>
      <c r="AJ459" s="462" t="str">
        <f t="shared" si="38"/>
        <v>Student Activities</v>
      </c>
    </row>
    <row r="460" spans="1:36" x14ac:dyDescent="0.25">
      <c r="A460" s="462" t="s">
        <v>710</v>
      </c>
      <c r="B460" s="462">
        <v>12</v>
      </c>
      <c r="C460" s="462" t="s">
        <v>692</v>
      </c>
      <c r="D460" s="457" t="str">
        <f t="shared" si="35"/>
        <v>NLT-Assoc75054</v>
      </c>
      <c r="E460" s="462">
        <v>75054</v>
      </c>
      <c r="F460" s="462" t="s">
        <v>734</v>
      </c>
      <c r="G460" s="462" t="s">
        <v>61</v>
      </c>
      <c r="H460" s="462">
        <v>75054</v>
      </c>
      <c r="I460" s="462" t="s">
        <v>734</v>
      </c>
      <c r="J460" s="462">
        <v>75054</v>
      </c>
      <c r="L460" s="462">
        <v>300</v>
      </c>
      <c r="O460" s="462">
        <v>9999</v>
      </c>
      <c r="P460" s="462" t="s">
        <v>736</v>
      </c>
      <c r="Q460" s="462">
        <v>20002</v>
      </c>
      <c r="S460" s="462">
        <v>400019</v>
      </c>
      <c r="U460" s="462">
        <v>9999</v>
      </c>
      <c r="V460" s="462" t="str">
        <f t="shared" si="36"/>
        <v>BAR03</v>
      </c>
      <c r="AA460" s="457" t="str">
        <f t="shared" si="37"/>
        <v>NLT-Assoc</v>
      </c>
      <c r="AB460" s="457">
        <f t="shared" si="37"/>
        <v>12</v>
      </c>
      <c r="AC460" s="457" t="str">
        <f t="shared" si="37"/>
        <v>BAR03</v>
      </c>
      <c r="AI460" s="465" t="str">
        <f t="shared" si="39"/>
        <v>1275054</v>
      </c>
      <c r="AJ460" s="462" t="str">
        <f t="shared" si="38"/>
        <v>Student Activities</v>
      </c>
    </row>
    <row r="461" spans="1:36" x14ac:dyDescent="0.25">
      <c r="A461" s="462" t="s">
        <v>710</v>
      </c>
      <c r="B461" s="462">
        <v>12</v>
      </c>
      <c r="C461" s="462" t="s">
        <v>692</v>
      </c>
      <c r="D461" s="457" t="str">
        <f t="shared" si="35"/>
        <v>NLT-Assoc75054</v>
      </c>
      <c r="E461" s="462">
        <v>75054</v>
      </c>
      <c r="F461" s="462" t="s">
        <v>734</v>
      </c>
      <c r="G461" s="462" t="s">
        <v>61</v>
      </c>
      <c r="H461" s="462">
        <v>75054</v>
      </c>
      <c r="I461" s="462" t="s">
        <v>734</v>
      </c>
      <c r="J461" s="462">
        <v>75054</v>
      </c>
      <c r="L461" s="462">
        <v>300</v>
      </c>
      <c r="O461" s="462">
        <v>9999</v>
      </c>
      <c r="P461" s="462" t="s">
        <v>736</v>
      </c>
      <c r="Q461" s="462">
        <v>20002</v>
      </c>
      <c r="S461" s="462">
        <v>400020</v>
      </c>
      <c r="U461" s="462">
        <v>9999</v>
      </c>
      <c r="V461" s="462" t="str">
        <f t="shared" si="36"/>
        <v>BAR03</v>
      </c>
      <c r="AA461" s="457" t="str">
        <f t="shared" si="37"/>
        <v>NLT-Assoc</v>
      </c>
      <c r="AB461" s="457">
        <f t="shared" si="37"/>
        <v>12</v>
      </c>
      <c r="AC461" s="457" t="str">
        <f t="shared" si="37"/>
        <v>BAR03</v>
      </c>
      <c r="AI461" s="465" t="str">
        <f t="shared" si="39"/>
        <v>1275054</v>
      </c>
      <c r="AJ461" s="462" t="str">
        <f t="shared" si="38"/>
        <v>Student Activities</v>
      </c>
    </row>
    <row r="462" spans="1:36" x14ac:dyDescent="0.25">
      <c r="A462" s="462" t="s">
        <v>710</v>
      </c>
      <c r="B462" s="462">
        <v>12</v>
      </c>
      <c r="C462" s="462" t="s">
        <v>692</v>
      </c>
      <c r="D462" s="457" t="str">
        <f t="shared" si="35"/>
        <v>NLT-Assoc75054</v>
      </c>
      <c r="E462" s="462">
        <v>75054</v>
      </c>
      <c r="F462" s="462" t="s">
        <v>734</v>
      </c>
      <c r="G462" s="462" t="s">
        <v>61</v>
      </c>
      <c r="H462" s="462">
        <v>75054</v>
      </c>
      <c r="I462" s="462" t="s">
        <v>734</v>
      </c>
      <c r="J462" s="462">
        <v>75054</v>
      </c>
      <c r="L462" s="462">
        <v>300</v>
      </c>
      <c r="O462" s="462">
        <v>9999</v>
      </c>
      <c r="P462" s="462" t="s">
        <v>736</v>
      </c>
      <c r="Q462" s="462">
        <v>20002</v>
      </c>
      <c r="S462" s="462">
        <v>400022</v>
      </c>
      <c r="U462" s="462">
        <v>9999</v>
      </c>
      <c r="V462" s="462" t="str">
        <f t="shared" si="36"/>
        <v>BAR03</v>
      </c>
      <c r="AA462" s="457" t="str">
        <f t="shared" si="37"/>
        <v>NLT-Assoc</v>
      </c>
      <c r="AB462" s="457">
        <f t="shared" si="37"/>
        <v>12</v>
      </c>
      <c r="AC462" s="457" t="str">
        <f t="shared" si="37"/>
        <v>BAR03</v>
      </c>
      <c r="AI462" s="465" t="str">
        <f t="shared" si="39"/>
        <v>1275054</v>
      </c>
      <c r="AJ462" s="462" t="str">
        <f t="shared" si="38"/>
        <v>Student Activities</v>
      </c>
    </row>
    <row r="463" spans="1:36" x14ac:dyDescent="0.25">
      <c r="A463" s="462" t="s">
        <v>710</v>
      </c>
      <c r="B463" s="462">
        <v>12</v>
      </c>
      <c r="C463" s="462" t="s">
        <v>692</v>
      </c>
      <c r="D463" s="457" t="str">
        <f t="shared" ref="D463:D526" si="40">+A463&amp;""&amp;E463</f>
        <v>NLT-Assoc75054</v>
      </c>
      <c r="E463" s="462">
        <v>75054</v>
      </c>
      <c r="F463" s="462" t="s">
        <v>734</v>
      </c>
      <c r="G463" s="462" t="s">
        <v>61</v>
      </c>
      <c r="H463" s="462">
        <v>75054</v>
      </c>
      <c r="I463" s="462" t="s">
        <v>734</v>
      </c>
      <c r="J463" s="462">
        <v>75054</v>
      </c>
      <c r="L463" s="462">
        <v>300</v>
      </c>
      <c r="O463" s="462">
        <v>9999</v>
      </c>
      <c r="P463" s="462" t="s">
        <v>736</v>
      </c>
      <c r="Q463" s="462">
        <v>20002</v>
      </c>
      <c r="S463" s="462">
        <v>400023</v>
      </c>
      <c r="U463" s="462">
        <v>9999</v>
      </c>
      <c r="V463" s="462" t="str">
        <f t="shared" si="36"/>
        <v>BAR03</v>
      </c>
      <c r="AA463" s="457" t="str">
        <f t="shared" si="37"/>
        <v>NLT-Assoc</v>
      </c>
      <c r="AB463" s="457">
        <f t="shared" si="37"/>
        <v>12</v>
      </c>
      <c r="AC463" s="457" t="str">
        <f t="shared" si="37"/>
        <v>BAR03</v>
      </c>
      <c r="AI463" s="465" t="str">
        <f t="shared" si="39"/>
        <v>1275054</v>
      </c>
      <c r="AJ463" s="462" t="str">
        <f t="shared" si="38"/>
        <v>Student Activities</v>
      </c>
    </row>
    <row r="464" spans="1:36" x14ac:dyDescent="0.25">
      <c r="A464" s="462" t="s">
        <v>710</v>
      </c>
      <c r="B464" s="462">
        <v>12</v>
      </c>
      <c r="C464" s="462" t="s">
        <v>692</v>
      </c>
      <c r="D464" s="457" t="str">
        <f t="shared" si="40"/>
        <v>NLT-Assoc75054</v>
      </c>
      <c r="E464" s="462">
        <v>75054</v>
      </c>
      <c r="F464" s="462" t="s">
        <v>734</v>
      </c>
      <c r="G464" s="462" t="s">
        <v>61</v>
      </c>
      <c r="H464" s="462">
        <v>75054</v>
      </c>
      <c r="I464" s="462" t="s">
        <v>734</v>
      </c>
      <c r="J464" s="462">
        <v>75054</v>
      </c>
      <c r="L464" s="462">
        <v>300</v>
      </c>
      <c r="O464" s="462">
        <v>9999</v>
      </c>
      <c r="P464" s="462" t="s">
        <v>736</v>
      </c>
      <c r="Q464" s="462">
        <v>20002</v>
      </c>
      <c r="S464" s="462">
        <v>400024</v>
      </c>
      <c r="U464" s="462">
        <v>9999</v>
      </c>
      <c r="V464" s="462" t="str">
        <f t="shared" si="36"/>
        <v>BAR03</v>
      </c>
      <c r="AA464" s="457" t="str">
        <f t="shared" si="37"/>
        <v>NLT-Assoc</v>
      </c>
      <c r="AB464" s="457">
        <f t="shared" si="37"/>
        <v>12</v>
      </c>
      <c r="AC464" s="457" t="str">
        <f t="shared" si="37"/>
        <v>BAR03</v>
      </c>
      <c r="AI464" s="465" t="str">
        <f t="shared" si="39"/>
        <v>1275054</v>
      </c>
      <c r="AJ464" s="462" t="str">
        <f t="shared" si="38"/>
        <v>Student Activities</v>
      </c>
    </row>
    <row r="465" spans="1:36" x14ac:dyDescent="0.25">
      <c r="A465" s="462" t="s">
        <v>710</v>
      </c>
      <c r="B465" s="462">
        <v>12</v>
      </c>
      <c r="C465" s="462" t="s">
        <v>692</v>
      </c>
      <c r="D465" s="457" t="str">
        <f t="shared" si="40"/>
        <v>NLT-Assoc75054</v>
      </c>
      <c r="E465" s="462">
        <v>75054</v>
      </c>
      <c r="F465" s="462" t="s">
        <v>734</v>
      </c>
      <c r="G465" s="462" t="s">
        <v>61</v>
      </c>
      <c r="H465" s="462">
        <v>75054</v>
      </c>
      <c r="I465" s="462" t="s">
        <v>734</v>
      </c>
      <c r="J465" s="462">
        <v>75054</v>
      </c>
      <c r="L465" s="462">
        <v>300</v>
      </c>
      <c r="O465" s="462">
        <v>9999</v>
      </c>
      <c r="P465" s="462" t="s">
        <v>736</v>
      </c>
      <c r="Q465" s="462">
        <v>20002</v>
      </c>
      <c r="S465" s="462">
        <v>400025</v>
      </c>
      <c r="U465" s="462">
        <v>9999</v>
      </c>
      <c r="V465" s="462" t="str">
        <f t="shared" si="36"/>
        <v>BAR03</v>
      </c>
      <c r="AA465" s="457" t="str">
        <f t="shared" si="37"/>
        <v>NLT-Assoc</v>
      </c>
      <c r="AB465" s="457">
        <f t="shared" si="37"/>
        <v>12</v>
      </c>
      <c r="AC465" s="457" t="str">
        <f t="shared" si="37"/>
        <v>BAR03</v>
      </c>
      <c r="AI465" s="465" t="str">
        <f t="shared" si="39"/>
        <v>1275054</v>
      </c>
      <c r="AJ465" s="462" t="str">
        <f t="shared" si="38"/>
        <v>Student Activities</v>
      </c>
    </row>
    <row r="466" spans="1:36" x14ac:dyDescent="0.25">
      <c r="A466" s="462" t="s">
        <v>710</v>
      </c>
      <c r="B466" s="462">
        <v>12</v>
      </c>
      <c r="C466" s="462" t="s">
        <v>692</v>
      </c>
      <c r="D466" s="457" t="str">
        <f t="shared" si="40"/>
        <v>NLT-Assoc75054</v>
      </c>
      <c r="E466" s="462">
        <v>75054</v>
      </c>
      <c r="F466" s="462" t="s">
        <v>734</v>
      </c>
      <c r="G466" s="462" t="s">
        <v>61</v>
      </c>
      <c r="H466" s="462">
        <v>75054</v>
      </c>
      <c r="I466" s="462" t="s">
        <v>734</v>
      </c>
      <c r="J466" s="462">
        <v>75054</v>
      </c>
      <c r="L466" s="462">
        <v>300</v>
      </c>
      <c r="O466" s="462">
        <v>9999</v>
      </c>
      <c r="P466" s="462" t="s">
        <v>736</v>
      </c>
      <c r="Q466" s="462">
        <v>20002</v>
      </c>
      <c r="S466" s="462">
        <v>400027</v>
      </c>
      <c r="U466" s="462">
        <v>9999</v>
      </c>
      <c r="V466" s="462" t="str">
        <f t="shared" si="36"/>
        <v>BAR03</v>
      </c>
      <c r="AA466" s="457" t="str">
        <f t="shared" si="37"/>
        <v>NLT-Assoc</v>
      </c>
      <c r="AB466" s="457">
        <f t="shared" si="37"/>
        <v>12</v>
      </c>
      <c r="AC466" s="457" t="str">
        <f t="shared" si="37"/>
        <v>BAR03</v>
      </c>
      <c r="AI466" s="465" t="str">
        <f t="shared" si="39"/>
        <v>1275054</v>
      </c>
      <c r="AJ466" s="462" t="str">
        <f t="shared" si="38"/>
        <v>Student Activities</v>
      </c>
    </row>
    <row r="467" spans="1:36" x14ac:dyDescent="0.25">
      <c r="A467" s="462" t="s">
        <v>710</v>
      </c>
      <c r="B467" s="462">
        <v>12</v>
      </c>
      <c r="C467" s="462" t="s">
        <v>692</v>
      </c>
      <c r="D467" s="457" t="str">
        <f t="shared" si="40"/>
        <v>NLT-Assoc75054</v>
      </c>
      <c r="E467" s="462">
        <v>75054</v>
      </c>
      <c r="F467" s="462" t="s">
        <v>734</v>
      </c>
      <c r="G467" s="462" t="s">
        <v>61</v>
      </c>
      <c r="H467" s="462">
        <v>75054</v>
      </c>
      <c r="I467" s="462" t="s">
        <v>734</v>
      </c>
      <c r="J467" s="462">
        <v>75054</v>
      </c>
      <c r="L467" s="462">
        <v>300</v>
      </c>
      <c r="O467" s="462">
        <v>9999</v>
      </c>
      <c r="P467" s="462" t="s">
        <v>736</v>
      </c>
      <c r="Q467" s="462">
        <v>20002</v>
      </c>
      <c r="S467" s="462">
        <v>400028</v>
      </c>
      <c r="U467" s="462">
        <v>9999</v>
      </c>
      <c r="V467" s="462" t="str">
        <f t="shared" si="36"/>
        <v>BAR03</v>
      </c>
      <c r="AA467" s="457" t="str">
        <f t="shared" si="37"/>
        <v>NLT-Assoc</v>
      </c>
      <c r="AB467" s="457">
        <f t="shared" si="37"/>
        <v>12</v>
      </c>
      <c r="AC467" s="457" t="str">
        <f t="shared" si="37"/>
        <v>BAR03</v>
      </c>
      <c r="AI467" s="465" t="str">
        <f t="shared" si="39"/>
        <v>1275054</v>
      </c>
      <c r="AJ467" s="462" t="str">
        <f t="shared" si="38"/>
        <v>Student Activities</v>
      </c>
    </row>
    <row r="468" spans="1:36" x14ac:dyDescent="0.25">
      <c r="A468" s="462" t="s">
        <v>710</v>
      </c>
      <c r="B468" s="462">
        <v>12</v>
      </c>
      <c r="C468" s="462" t="s">
        <v>692</v>
      </c>
      <c r="D468" s="457" t="str">
        <f t="shared" si="40"/>
        <v>NLT-Assoc75054</v>
      </c>
      <c r="E468" s="462">
        <v>75054</v>
      </c>
      <c r="F468" s="462" t="s">
        <v>734</v>
      </c>
      <c r="G468" s="462" t="s">
        <v>61</v>
      </c>
      <c r="H468" s="462">
        <v>75054</v>
      </c>
      <c r="I468" s="462" t="s">
        <v>734</v>
      </c>
      <c r="J468" s="462">
        <v>75054</v>
      </c>
      <c r="L468" s="462">
        <v>300</v>
      </c>
      <c r="O468" s="462">
        <v>9999</v>
      </c>
      <c r="P468" s="462" t="s">
        <v>736</v>
      </c>
      <c r="Q468" s="462">
        <v>20002</v>
      </c>
      <c r="S468" s="462">
        <v>400030</v>
      </c>
      <c r="U468" s="462">
        <v>9999</v>
      </c>
      <c r="V468" s="462" t="str">
        <f t="shared" si="36"/>
        <v>BAR03</v>
      </c>
      <c r="AA468" s="457" t="str">
        <f t="shared" si="37"/>
        <v>NLT-Assoc</v>
      </c>
      <c r="AB468" s="457">
        <f t="shared" si="37"/>
        <v>12</v>
      </c>
      <c r="AC468" s="457" t="str">
        <f t="shared" si="37"/>
        <v>BAR03</v>
      </c>
      <c r="AI468" s="465" t="str">
        <f t="shared" si="39"/>
        <v>1275054</v>
      </c>
      <c r="AJ468" s="462" t="str">
        <f t="shared" si="38"/>
        <v>Student Activities</v>
      </c>
    </row>
    <row r="469" spans="1:36" x14ac:dyDescent="0.25">
      <c r="A469" s="462" t="s">
        <v>710</v>
      </c>
      <c r="B469" s="462">
        <v>12</v>
      </c>
      <c r="C469" s="462" t="s">
        <v>692</v>
      </c>
      <c r="D469" s="457" t="str">
        <f t="shared" si="40"/>
        <v>NLT-Assoc75054</v>
      </c>
      <c r="E469" s="462">
        <v>75054</v>
      </c>
      <c r="F469" s="462" t="s">
        <v>734</v>
      </c>
      <c r="G469" s="462" t="s">
        <v>61</v>
      </c>
      <c r="H469" s="462">
        <v>75054</v>
      </c>
      <c r="I469" s="462" t="s">
        <v>734</v>
      </c>
      <c r="J469" s="462">
        <v>75054</v>
      </c>
      <c r="L469" s="462">
        <v>300</v>
      </c>
      <c r="O469" s="462">
        <v>9999</v>
      </c>
      <c r="P469" s="462" t="s">
        <v>736</v>
      </c>
      <c r="Q469" s="462">
        <v>20002</v>
      </c>
      <c r="S469" s="462">
        <v>400031</v>
      </c>
      <c r="U469" s="462">
        <v>9999</v>
      </c>
      <c r="V469" s="462" t="str">
        <f t="shared" si="36"/>
        <v>BAR03</v>
      </c>
      <c r="AA469" s="457" t="str">
        <f t="shared" si="37"/>
        <v>NLT-Assoc</v>
      </c>
      <c r="AB469" s="457">
        <f t="shared" si="37"/>
        <v>12</v>
      </c>
      <c r="AC469" s="457" t="str">
        <f t="shared" si="37"/>
        <v>BAR03</v>
      </c>
      <c r="AI469" s="465" t="str">
        <f t="shared" si="39"/>
        <v>1275054</v>
      </c>
      <c r="AJ469" s="462" t="str">
        <f t="shared" si="38"/>
        <v>Student Activities</v>
      </c>
    </row>
    <row r="470" spans="1:36" x14ac:dyDescent="0.25">
      <c r="A470" s="462" t="s">
        <v>710</v>
      </c>
      <c r="B470" s="462">
        <v>12</v>
      </c>
      <c r="C470" s="462" t="s">
        <v>692</v>
      </c>
      <c r="D470" s="457" t="str">
        <f t="shared" si="40"/>
        <v>NLT-Assoc75054</v>
      </c>
      <c r="E470" s="462">
        <v>75054</v>
      </c>
      <c r="F470" s="462" t="s">
        <v>734</v>
      </c>
      <c r="G470" s="462" t="s">
        <v>61</v>
      </c>
      <c r="H470" s="462">
        <v>75054</v>
      </c>
      <c r="I470" s="462" t="s">
        <v>734</v>
      </c>
      <c r="J470" s="462">
        <v>75054</v>
      </c>
      <c r="L470" s="462">
        <v>300</v>
      </c>
      <c r="O470" s="462">
        <v>9999</v>
      </c>
      <c r="P470" s="462" t="s">
        <v>736</v>
      </c>
      <c r="Q470" s="462">
        <v>20002</v>
      </c>
      <c r="S470" s="462">
        <v>400033</v>
      </c>
      <c r="U470" s="462">
        <v>9999</v>
      </c>
      <c r="V470" s="462" t="str">
        <f t="shared" si="36"/>
        <v>BAR03</v>
      </c>
      <c r="AA470" s="457" t="str">
        <f t="shared" si="37"/>
        <v>NLT-Assoc</v>
      </c>
      <c r="AB470" s="457">
        <f t="shared" si="37"/>
        <v>12</v>
      </c>
      <c r="AC470" s="457" t="str">
        <f t="shared" si="37"/>
        <v>BAR03</v>
      </c>
      <c r="AI470" s="465" t="str">
        <f t="shared" si="39"/>
        <v>1275054</v>
      </c>
      <c r="AJ470" s="462" t="str">
        <f t="shared" si="38"/>
        <v>Student Activities</v>
      </c>
    </row>
    <row r="471" spans="1:36" x14ac:dyDescent="0.25">
      <c r="A471" s="462" t="s">
        <v>710</v>
      </c>
      <c r="B471" s="462">
        <v>12</v>
      </c>
      <c r="C471" s="462" t="s">
        <v>692</v>
      </c>
      <c r="D471" s="457" t="str">
        <f t="shared" si="40"/>
        <v>NLT-Assoc75054</v>
      </c>
      <c r="E471" s="462">
        <v>75054</v>
      </c>
      <c r="F471" s="462" t="s">
        <v>734</v>
      </c>
      <c r="G471" s="462" t="s">
        <v>61</v>
      </c>
      <c r="H471" s="462">
        <v>75054</v>
      </c>
      <c r="I471" s="462" t="s">
        <v>734</v>
      </c>
      <c r="J471" s="462">
        <v>75054</v>
      </c>
      <c r="L471" s="462">
        <v>300</v>
      </c>
      <c r="O471" s="462">
        <v>9999</v>
      </c>
      <c r="P471" s="462" t="s">
        <v>736</v>
      </c>
      <c r="Q471" s="462">
        <v>20002</v>
      </c>
      <c r="S471" s="462">
        <v>400034</v>
      </c>
      <c r="U471" s="462">
        <v>9999</v>
      </c>
      <c r="V471" s="462" t="str">
        <f t="shared" si="36"/>
        <v>BAR03</v>
      </c>
      <c r="AA471" s="457" t="str">
        <f t="shared" si="37"/>
        <v>NLT-Assoc</v>
      </c>
      <c r="AB471" s="457">
        <f t="shared" si="37"/>
        <v>12</v>
      </c>
      <c r="AC471" s="457" t="str">
        <f t="shared" si="37"/>
        <v>BAR03</v>
      </c>
      <c r="AI471" s="465" t="str">
        <f t="shared" si="39"/>
        <v>1275054</v>
      </c>
      <c r="AJ471" s="462" t="str">
        <f t="shared" si="38"/>
        <v>Student Activities</v>
      </c>
    </row>
    <row r="472" spans="1:36" x14ac:dyDescent="0.25">
      <c r="A472" s="462" t="s">
        <v>710</v>
      </c>
      <c r="B472" s="462">
        <v>12</v>
      </c>
      <c r="C472" s="462" t="s">
        <v>692</v>
      </c>
      <c r="D472" s="457" t="str">
        <f t="shared" si="40"/>
        <v>NLT-Assoc75054</v>
      </c>
      <c r="E472" s="462">
        <v>75054</v>
      </c>
      <c r="F472" s="462" t="s">
        <v>734</v>
      </c>
      <c r="G472" s="462" t="s">
        <v>61</v>
      </c>
      <c r="H472" s="462">
        <v>75054</v>
      </c>
      <c r="I472" s="462" t="s">
        <v>734</v>
      </c>
      <c r="J472" s="462">
        <v>75054</v>
      </c>
      <c r="L472" s="462">
        <v>300</v>
      </c>
      <c r="O472" s="462">
        <v>9999</v>
      </c>
      <c r="P472" s="462" t="s">
        <v>736</v>
      </c>
      <c r="Q472" s="462">
        <v>20002</v>
      </c>
      <c r="S472" s="462">
        <v>400035</v>
      </c>
      <c r="U472" s="462">
        <v>9999</v>
      </c>
      <c r="V472" s="462" t="str">
        <f t="shared" si="36"/>
        <v>BAR03</v>
      </c>
      <c r="AA472" s="457" t="str">
        <f t="shared" si="37"/>
        <v>NLT-Assoc</v>
      </c>
      <c r="AB472" s="457">
        <f t="shared" si="37"/>
        <v>12</v>
      </c>
      <c r="AC472" s="457" t="str">
        <f t="shared" si="37"/>
        <v>BAR03</v>
      </c>
      <c r="AI472" s="465" t="str">
        <f t="shared" si="39"/>
        <v>1275054</v>
      </c>
      <c r="AJ472" s="462" t="str">
        <f t="shared" si="38"/>
        <v>Student Activities</v>
      </c>
    </row>
    <row r="473" spans="1:36" x14ac:dyDescent="0.25">
      <c r="A473" s="462" t="s">
        <v>710</v>
      </c>
      <c r="B473" s="462">
        <v>12</v>
      </c>
      <c r="C473" s="462" t="s">
        <v>692</v>
      </c>
      <c r="D473" s="457" t="str">
        <f t="shared" si="40"/>
        <v>NLT-Assoc75054</v>
      </c>
      <c r="E473" s="462">
        <v>75054</v>
      </c>
      <c r="F473" s="462" t="s">
        <v>734</v>
      </c>
      <c r="G473" s="462" t="s">
        <v>61</v>
      </c>
      <c r="H473" s="462">
        <v>75054</v>
      </c>
      <c r="I473" s="462" t="s">
        <v>734</v>
      </c>
      <c r="J473" s="462">
        <v>75054</v>
      </c>
      <c r="L473" s="462">
        <v>300</v>
      </c>
      <c r="O473" s="462">
        <v>9999</v>
      </c>
      <c r="P473" s="462" t="s">
        <v>736</v>
      </c>
      <c r="Q473" s="462">
        <v>20002</v>
      </c>
      <c r="S473" s="462">
        <v>400036</v>
      </c>
      <c r="U473" s="462">
        <v>9999</v>
      </c>
      <c r="V473" s="462" t="str">
        <f t="shared" si="36"/>
        <v>BAR03</v>
      </c>
      <c r="AA473" s="457" t="str">
        <f t="shared" si="37"/>
        <v>NLT-Assoc</v>
      </c>
      <c r="AB473" s="457">
        <f t="shared" si="37"/>
        <v>12</v>
      </c>
      <c r="AC473" s="457" t="str">
        <f t="shared" si="37"/>
        <v>BAR03</v>
      </c>
      <c r="AI473" s="465" t="str">
        <f t="shared" si="39"/>
        <v>1275054</v>
      </c>
      <c r="AJ473" s="462" t="str">
        <f t="shared" si="38"/>
        <v>Student Activities</v>
      </c>
    </row>
    <row r="474" spans="1:36" x14ac:dyDescent="0.25">
      <c r="A474" s="462" t="s">
        <v>710</v>
      </c>
      <c r="B474" s="462">
        <v>12</v>
      </c>
      <c r="C474" s="462" t="s">
        <v>692</v>
      </c>
      <c r="D474" s="457" t="str">
        <f t="shared" si="40"/>
        <v>NLT-Assoc75054</v>
      </c>
      <c r="E474" s="462">
        <v>75054</v>
      </c>
      <c r="F474" s="462" t="s">
        <v>734</v>
      </c>
      <c r="G474" s="462" t="s">
        <v>61</v>
      </c>
      <c r="H474" s="462">
        <v>75054</v>
      </c>
      <c r="I474" s="462" t="s">
        <v>734</v>
      </c>
      <c r="J474" s="462">
        <v>75054</v>
      </c>
      <c r="L474" s="462">
        <v>300</v>
      </c>
      <c r="O474" s="462">
        <v>9999</v>
      </c>
      <c r="P474" s="462" t="s">
        <v>736</v>
      </c>
      <c r="Q474" s="462">
        <v>20002</v>
      </c>
      <c r="S474" s="462">
        <v>400037</v>
      </c>
      <c r="U474" s="462">
        <v>9999</v>
      </c>
      <c r="V474" s="462" t="str">
        <f t="shared" si="36"/>
        <v>BAR03</v>
      </c>
      <c r="AA474" s="457" t="str">
        <f t="shared" si="37"/>
        <v>NLT-Assoc</v>
      </c>
      <c r="AB474" s="457">
        <f t="shared" si="37"/>
        <v>12</v>
      </c>
      <c r="AC474" s="457" t="str">
        <f t="shared" si="37"/>
        <v>BAR03</v>
      </c>
      <c r="AI474" s="465" t="str">
        <f t="shared" si="39"/>
        <v>1275054</v>
      </c>
      <c r="AJ474" s="462" t="str">
        <f t="shared" si="38"/>
        <v>Student Activities</v>
      </c>
    </row>
    <row r="475" spans="1:36" x14ac:dyDescent="0.25">
      <c r="A475" s="462" t="s">
        <v>710</v>
      </c>
      <c r="B475" s="462">
        <v>12</v>
      </c>
      <c r="C475" s="462" t="s">
        <v>692</v>
      </c>
      <c r="D475" s="457" t="str">
        <f t="shared" si="40"/>
        <v>NLT-Assoc75054</v>
      </c>
      <c r="E475" s="462">
        <v>75054</v>
      </c>
      <c r="F475" s="462" t="s">
        <v>734</v>
      </c>
      <c r="G475" s="462" t="s">
        <v>61</v>
      </c>
      <c r="H475" s="462">
        <v>75054</v>
      </c>
      <c r="I475" s="462" t="s">
        <v>734</v>
      </c>
      <c r="J475" s="462">
        <v>75054</v>
      </c>
      <c r="L475" s="462">
        <v>300</v>
      </c>
      <c r="O475" s="462">
        <v>9999</v>
      </c>
      <c r="P475" s="462" t="s">
        <v>736</v>
      </c>
      <c r="Q475" s="462">
        <v>20002</v>
      </c>
      <c r="S475" s="462">
        <v>400038</v>
      </c>
      <c r="U475" s="462">
        <v>9999</v>
      </c>
      <c r="V475" s="462" t="str">
        <f t="shared" si="36"/>
        <v>BAR03</v>
      </c>
      <c r="AA475" s="457" t="str">
        <f t="shared" si="37"/>
        <v>NLT-Assoc</v>
      </c>
      <c r="AB475" s="457">
        <f t="shared" si="37"/>
        <v>12</v>
      </c>
      <c r="AC475" s="457" t="str">
        <f t="shared" si="37"/>
        <v>BAR03</v>
      </c>
      <c r="AI475" s="465" t="str">
        <f t="shared" si="39"/>
        <v>1275054</v>
      </c>
      <c r="AJ475" s="462" t="str">
        <f t="shared" si="38"/>
        <v>Student Activities</v>
      </c>
    </row>
    <row r="476" spans="1:36" x14ac:dyDescent="0.25">
      <c r="A476" s="462" t="s">
        <v>710</v>
      </c>
      <c r="B476" s="462">
        <v>12</v>
      </c>
      <c r="C476" s="462" t="s">
        <v>692</v>
      </c>
      <c r="D476" s="457" t="str">
        <f t="shared" si="40"/>
        <v>NLT-Assoc75054</v>
      </c>
      <c r="E476" s="462">
        <v>75054</v>
      </c>
      <c r="F476" s="462" t="s">
        <v>734</v>
      </c>
      <c r="G476" s="462" t="s">
        <v>61</v>
      </c>
      <c r="H476" s="462">
        <v>75054</v>
      </c>
      <c r="I476" s="462" t="s">
        <v>734</v>
      </c>
      <c r="J476" s="462">
        <v>75054</v>
      </c>
      <c r="L476" s="462">
        <v>300</v>
      </c>
      <c r="O476" s="462">
        <v>9999</v>
      </c>
      <c r="P476" s="462" t="s">
        <v>736</v>
      </c>
      <c r="Q476" s="462">
        <v>20002</v>
      </c>
      <c r="S476" s="462">
        <v>400041</v>
      </c>
      <c r="U476" s="462">
        <v>9999</v>
      </c>
      <c r="V476" s="462" t="str">
        <f t="shared" si="36"/>
        <v>BAR03</v>
      </c>
      <c r="AA476" s="457" t="str">
        <f t="shared" si="37"/>
        <v>NLT-Assoc</v>
      </c>
      <c r="AB476" s="457">
        <f t="shared" si="37"/>
        <v>12</v>
      </c>
      <c r="AC476" s="457" t="str">
        <f t="shared" si="37"/>
        <v>BAR03</v>
      </c>
      <c r="AI476" s="465" t="str">
        <f t="shared" si="39"/>
        <v>1275054</v>
      </c>
      <c r="AJ476" s="462" t="str">
        <f t="shared" si="38"/>
        <v>Student Activities</v>
      </c>
    </row>
    <row r="477" spans="1:36" x14ac:dyDescent="0.25">
      <c r="A477" s="462" t="s">
        <v>710</v>
      </c>
      <c r="B477" s="462">
        <v>12</v>
      </c>
      <c r="C477" s="462" t="s">
        <v>692</v>
      </c>
      <c r="D477" s="457" t="str">
        <f t="shared" si="40"/>
        <v>NLT-Assoc75054</v>
      </c>
      <c r="E477" s="462">
        <v>75054</v>
      </c>
      <c r="F477" s="462" t="s">
        <v>734</v>
      </c>
      <c r="G477" s="462" t="s">
        <v>61</v>
      </c>
      <c r="H477" s="462">
        <v>75054</v>
      </c>
      <c r="I477" s="462" t="s">
        <v>734</v>
      </c>
      <c r="J477" s="462">
        <v>75054</v>
      </c>
      <c r="L477" s="462">
        <v>300</v>
      </c>
      <c r="O477" s="462">
        <v>9999</v>
      </c>
      <c r="P477" s="462" t="s">
        <v>736</v>
      </c>
      <c r="Q477" s="462">
        <v>20002</v>
      </c>
      <c r="S477" s="462">
        <v>400042</v>
      </c>
      <c r="U477" s="462">
        <v>9999</v>
      </c>
      <c r="V477" s="462" t="str">
        <f t="shared" si="36"/>
        <v>BAR03</v>
      </c>
      <c r="AA477" s="457" t="str">
        <f t="shared" si="37"/>
        <v>NLT-Assoc</v>
      </c>
      <c r="AB477" s="457">
        <f t="shared" si="37"/>
        <v>12</v>
      </c>
      <c r="AC477" s="457" t="str">
        <f t="shared" si="37"/>
        <v>BAR03</v>
      </c>
      <c r="AI477" s="465" t="str">
        <f t="shared" si="39"/>
        <v>1275054</v>
      </c>
      <c r="AJ477" s="462" t="str">
        <f t="shared" si="38"/>
        <v>Student Activities</v>
      </c>
    </row>
    <row r="478" spans="1:36" x14ac:dyDescent="0.25">
      <c r="A478" s="462" t="s">
        <v>710</v>
      </c>
      <c r="B478" s="462">
        <v>12</v>
      </c>
      <c r="C478" s="462" t="s">
        <v>692</v>
      </c>
      <c r="D478" s="457" t="str">
        <f t="shared" si="40"/>
        <v>NLT-Assoc75054</v>
      </c>
      <c r="E478" s="462">
        <v>75054</v>
      </c>
      <c r="F478" s="462" t="s">
        <v>734</v>
      </c>
      <c r="G478" s="462" t="s">
        <v>61</v>
      </c>
      <c r="H478" s="462">
        <v>75054</v>
      </c>
      <c r="I478" s="462" t="s">
        <v>734</v>
      </c>
      <c r="J478" s="462">
        <v>75054</v>
      </c>
      <c r="L478" s="462">
        <v>300</v>
      </c>
      <c r="O478" s="462">
        <v>9999</v>
      </c>
      <c r="P478" s="462" t="s">
        <v>736</v>
      </c>
      <c r="Q478" s="462">
        <v>20002</v>
      </c>
      <c r="S478" s="462">
        <v>400043</v>
      </c>
      <c r="U478" s="462">
        <v>9999</v>
      </c>
      <c r="V478" s="462" t="str">
        <f t="shared" si="36"/>
        <v>BAR03</v>
      </c>
      <c r="AA478" s="457" t="str">
        <f t="shared" si="37"/>
        <v>NLT-Assoc</v>
      </c>
      <c r="AB478" s="457">
        <f t="shared" si="37"/>
        <v>12</v>
      </c>
      <c r="AC478" s="457" t="str">
        <f t="shared" si="37"/>
        <v>BAR03</v>
      </c>
      <c r="AI478" s="465" t="str">
        <f t="shared" si="39"/>
        <v>1275054</v>
      </c>
      <c r="AJ478" s="462" t="str">
        <f t="shared" si="38"/>
        <v>Student Activities</v>
      </c>
    </row>
    <row r="479" spans="1:36" x14ac:dyDescent="0.25">
      <c r="A479" s="462" t="s">
        <v>710</v>
      </c>
      <c r="B479" s="462">
        <v>12</v>
      </c>
      <c r="C479" s="462" t="s">
        <v>692</v>
      </c>
      <c r="D479" s="457" t="str">
        <f t="shared" si="40"/>
        <v>NLT-Assoc75054</v>
      </c>
      <c r="E479" s="462">
        <v>75054</v>
      </c>
      <c r="F479" s="462" t="s">
        <v>734</v>
      </c>
      <c r="G479" s="462" t="s">
        <v>61</v>
      </c>
      <c r="H479" s="462">
        <v>75054</v>
      </c>
      <c r="I479" s="462" t="s">
        <v>734</v>
      </c>
      <c r="J479" s="462">
        <v>75054</v>
      </c>
      <c r="L479" s="462">
        <v>300</v>
      </c>
      <c r="O479" s="462">
        <v>9999</v>
      </c>
      <c r="P479" s="462" t="s">
        <v>736</v>
      </c>
      <c r="Q479" s="462">
        <v>20002</v>
      </c>
      <c r="S479" s="462">
        <v>400044</v>
      </c>
      <c r="U479" s="462">
        <v>9999</v>
      </c>
      <c r="V479" s="462" t="str">
        <f t="shared" si="36"/>
        <v>BAR03</v>
      </c>
      <c r="AA479" s="457" t="str">
        <f t="shared" si="37"/>
        <v>NLT-Assoc</v>
      </c>
      <c r="AB479" s="457">
        <f t="shared" si="37"/>
        <v>12</v>
      </c>
      <c r="AC479" s="457" t="str">
        <f t="shared" si="37"/>
        <v>BAR03</v>
      </c>
      <c r="AI479" s="465" t="str">
        <f t="shared" si="39"/>
        <v>1275054</v>
      </c>
      <c r="AJ479" s="462" t="str">
        <f t="shared" si="38"/>
        <v>Student Activities</v>
      </c>
    </row>
    <row r="480" spans="1:36" x14ac:dyDescent="0.25">
      <c r="A480" s="462" t="s">
        <v>710</v>
      </c>
      <c r="B480" s="462">
        <v>12</v>
      </c>
      <c r="C480" s="462" t="s">
        <v>692</v>
      </c>
      <c r="D480" s="457" t="str">
        <f t="shared" si="40"/>
        <v>NLT-Assoc75054</v>
      </c>
      <c r="E480" s="462">
        <v>75054</v>
      </c>
      <c r="F480" s="462" t="s">
        <v>734</v>
      </c>
      <c r="G480" s="462" t="s">
        <v>61</v>
      </c>
      <c r="H480" s="462">
        <v>75054</v>
      </c>
      <c r="I480" s="462" t="s">
        <v>734</v>
      </c>
      <c r="J480" s="462">
        <v>75054</v>
      </c>
      <c r="L480" s="462">
        <v>300</v>
      </c>
      <c r="O480" s="462">
        <v>9999</v>
      </c>
      <c r="P480" s="462" t="s">
        <v>736</v>
      </c>
      <c r="Q480" s="462">
        <v>20002</v>
      </c>
      <c r="S480" s="462">
        <v>400045</v>
      </c>
      <c r="U480" s="462">
        <v>9999</v>
      </c>
      <c r="V480" s="462" t="str">
        <f t="shared" ref="V480:V543" si="41">C480</f>
        <v>BAR03</v>
      </c>
      <c r="AA480" s="457" t="str">
        <f t="shared" si="37"/>
        <v>NLT-Assoc</v>
      </c>
      <c r="AB480" s="457">
        <f t="shared" si="37"/>
        <v>12</v>
      </c>
      <c r="AC480" s="457" t="str">
        <f t="shared" si="37"/>
        <v>BAR03</v>
      </c>
      <c r="AI480" s="465" t="str">
        <f t="shared" si="39"/>
        <v>1275054</v>
      </c>
      <c r="AJ480" s="462" t="str">
        <f t="shared" si="38"/>
        <v>Student Activities</v>
      </c>
    </row>
    <row r="481" spans="1:36" x14ac:dyDescent="0.25">
      <c r="A481" s="462" t="s">
        <v>710</v>
      </c>
      <c r="B481" s="462">
        <v>12</v>
      </c>
      <c r="C481" s="462" t="s">
        <v>692</v>
      </c>
      <c r="D481" s="457" t="str">
        <f t="shared" si="40"/>
        <v>NLT-Assoc75054</v>
      </c>
      <c r="E481" s="462">
        <v>75054</v>
      </c>
      <c r="F481" s="462" t="s">
        <v>734</v>
      </c>
      <c r="G481" s="462" t="s">
        <v>61</v>
      </c>
      <c r="H481" s="462">
        <v>75054</v>
      </c>
      <c r="I481" s="462" t="s">
        <v>734</v>
      </c>
      <c r="J481" s="462">
        <v>75054</v>
      </c>
      <c r="L481" s="462">
        <v>300</v>
      </c>
      <c r="O481" s="462">
        <v>9999</v>
      </c>
      <c r="P481" s="462" t="s">
        <v>736</v>
      </c>
      <c r="Q481" s="462">
        <v>20002</v>
      </c>
      <c r="S481" s="462">
        <v>400059</v>
      </c>
      <c r="U481" s="462">
        <v>9999</v>
      </c>
      <c r="V481" s="462" t="str">
        <f t="shared" si="41"/>
        <v>BAR03</v>
      </c>
      <c r="AA481" s="457" t="str">
        <f t="shared" si="37"/>
        <v>NLT-Assoc</v>
      </c>
      <c r="AB481" s="457">
        <f t="shared" si="37"/>
        <v>12</v>
      </c>
      <c r="AC481" s="457" t="str">
        <f t="shared" si="37"/>
        <v>BAR03</v>
      </c>
      <c r="AI481" s="465" t="str">
        <f t="shared" si="39"/>
        <v>1275054</v>
      </c>
      <c r="AJ481" s="462" t="str">
        <f t="shared" si="38"/>
        <v>Student Activities</v>
      </c>
    </row>
    <row r="482" spans="1:36" x14ac:dyDescent="0.25">
      <c r="A482" s="462" t="s">
        <v>710</v>
      </c>
      <c r="B482" s="462">
        <v>12</v>
      </c>
      <c r="C482" s="462" t="s">
        <v>692</v>
      </c>
      <c r="D482" s="457" t="str">
        <f t="shared" si="40"/>
        <v>NLT-Assoc75054</v>
      </c>
      <c r="E482" s="462">
        <v>75054</v>
      </c>
      <c r="F482" s="462" t="s">
        <v>734</v>
      </c>
      <c r="G482" s="462" t="s">
        <v>61</v>
      </c>
      <c r="H482" s="462">
        <v>75054</v>
      </c>
      <c r="I482" s="462" t="s">
        <v>734</v>
      </c>
      <c r="J482" s="462">
        <v>75054</v>
      </c>
      <c r="L482" s="462">
        <v>300</v>
      </c>
      <c r="O482" s="462">
        <v>9999</v>
      </c>
      <c r="P482" s="462" t="s">
        <v>736</v>
      </c>
      <c r="Q482" s="462">
        <v>20002</v>
      </c>
      <c r="S482" s="462">
        <v>400060</v>
      </c>
      <c r="U482" s="462">
        <v>9999</v>
      </c>
      <c r="V482" s="462" t="str">
        <f t="shared" si="41"/>
        <v>BAR03</v>
      </c>
      <c r="AA482" s="457" t="str">
        <f t="shared" si="37"/>
        <v>NLT-Assoc</v>
      </c>
      <c r="AB482" s="457">
        <f t="shared" si="37"/>
        <v>12</v>
      </c>
      <c r="AC482" s="457" t="str">
        <f t="shared" si="37"/>
        <v>BAR03</v>
      </c>
      <c r="AI482" s="465" t="str">
        <f t="shared" si="39"/>
        <v>1275054</v>
      </c>
      <c r="AJ482" s="462" t="str">
        <f t="shared" si="38"/>
        <v>Student Activities</v>
      </c>
    </row>
    <row r="483" spans="1:36" x14ac:dyDescent="0.25">
      <c r="A483" s="462" t="s">
        <v>710</v>
      </c>
      <c r="B483" s="462">
        <v>12</v>
      </c>
      <c r="C483" s="462" t="s">
        <v>692</v>
      </c>
      <c r="D483" s="457" t="str">
        <f t="shared" si="40"/>
        <v>NLT-Assoc75054</v>
      </c>
      <c r="E483" s="462">
        <v>75054</v>
      </c>
      <c r="F483" s="462" t="s">
        <v>734</v>
      </c>
      <c r="G483" s="462" t="s">
        <v>61</v>
      </c>
      <c r="H483" s="462">
        <v>75054</v>
      </c>
      <c r="I483" s="462" t="s">
        <v>734</v>
      </c>
      <c r="J483" s="462">
        <v>75054</v>
      </c>
      <c r="L483" s="462">
        <v>300</v>
      </c>
      <c r="O483" s="462">
        <v>9999</v>
      </c>
      <c r="P483" s="462" t="s">
        <v>736</v>
      </c>
      <c r="Q483" s="462">
        <v>20002</v>
      </c>
      <c r="S483" s="462">
        <v>400061</v>
      </c>
      <c r="U483" s="462">
        <v>9999</v>
      </c>
      <c r="V483" s="462" t="str">
        <f t="shared" si="41"/>
        <v>BAR03</v>
      </c>
      <c r="AA483" s="457" t="str">
        <f t="shared" si="37"/>
        <v>NLT-Assoc</v>
      </c>
      <c r="AB483" s="457">
        <f t="shared" si="37"/>
        <v>12</v>
      </c>
      <c r="AC483" s="457" t="str">
        <f t="shared" si="37"/>
        <v>BAR03</v>
      </c>
      <c r="AI483" s="465" t="str">
        <f t="shared" si="39"/>
        <v>1275054</v>
      </c>
      <c r="AJ483" s="462" t="str">
        <f t="shared" si="38"/>
        <v>Student Activities</v>
      </c>
    </row>
    <row r="484" spans="1:36" x14ac:dyDescent="0.25">
      <c r="A484" s="462" t="s">
        <v>710</v>
      </c>
      <c r="B484" s="462">
        <v>12</v>
      </c>
      <c r="C484" s="462" t="s">
        <v>692</v>
      </c>
      <c r="D484" s="457" t="str">
        <f t="shared" si="40"/>
        <v>NLT-Assoc75054</v>
      </c>
      <c r="E484" s="462">
        <v>75054</v>
      </c>
      <c r="F484" s="462" t="s">
        <v>734</v>
      </c>
      <c r="G484" s="462" t="s">
        <v>61</v>
      </c>
      <c r="H484" s="462">
        <v>75054</v>
      </c>
      <c r="I484" s="462" t="s">
        <v>734</v>
      </c>
      <c r="J484" s="462">
        <v>75054</v>
      </c>
      <c r="L484" s="462">
        <v>300</v>
      </c>
      <c r="O484" s="462">
        <v>9999</v>
      </c>
      <c r="P484" s="462" t="s">
        <v>736</v>
      </c>
      <c r="Q484" s="462">
        <v>20002</v>
      </c>
      <c r="S484" s="462">
        <v>400062</v>
      </c>
      <c r="U484" s="462">
        <v>9999</v>
      </c>
      <c r="V484" s="462" t="str">
        <f t="shared" si="41"/>
        <v>BAR03</v>
      </c>
      <c r="AA484" s="457" t="str">
        <f t="shared" si="37"/>
        <v>NLT-Assoc</v>
      </c>
      <c r="AB484" s="457">
        <f t="shared" si="37"/>
        <v>12</v>
      </c>
      <c r="AC484" s="457" t="str">
        <f t="shared" si="37"/>
        <v>BAR03</v>
      </c>
      <c r="AI484" s="465" t="str">
        <f t="shared" si="39"/>
        <v>1275054</v>
      </c>
      <c r="AJ484" s="462" t="str">
        <f t="shared" si="38"/>
        <v>Student Activities</v>
      </c>
    </row>
    <row r="485" spans="1:36" x14ac:dyDescent="0.25">
      <c r="A485" s="462" t="s">
        <v>710</v>
      </c>
      <c r="B485" s="462">
        <v>12</v>
      </c>
      <c r="C485" s="462" t="s">
        <v>692</v>
      </c>
      <c r="D485" s="457" t="str">
        <f t="shared" si="40"/>
        <v>NLT-Assoc75054</v>
      </c>
      <c r="E485" s="462">
        <v>75054</v>
      </c>
      <c r="F485" s="462" t="s">
        <v>734</v>
      </c>
      <c r="G485" s="462" t="s">
        <v>61</v>
      </c>
      <c r="H485" s="462">
        <v>75054</v>
      </c>
      <c r="I485" s="462" t="s">
        <v>734</v>
      </c>
      <c r="J485" s="462">
        <v>75054</v>
      </c>
      <c r="L485" s="462">
        <v>300</v>
      </c>
      <c r="O485" s="462">
        <v>9999</v>
      </c>
      <c r="P485" s="462" t="s">
        <v>736</v>
      </c>
      <c r="Q485" s="462">
        <v>20002</v>
      </c>
      <c r="S485" s="462">
        <v>400063</v>
      </c>
      <c r="U485" s="462">
        <v>9999</v>
      </c>
      <c r="V485" s="462" t="str">
        <f t="shared" si="41"/>
        <v>BAR03</v>
      </c>
      <c r="AA485" s="457" t="str">
        <f t="shared" si="37"/>
        <v>NLT-Assoc</v>
      </c>
      <c r="AB485" s="457">
        <f t="shared" si="37"/>
        <v>12</v>
      </c>
      <c r="AC485" s="457" t="str">
        <f t="shared" si="37"/>
        <v>BAR03</v>
      </c>
      <c r="AI485" s="465" t="str">
        <f t="shared" si="39"/>
        <v>1275054</v>
      </c>
      <c r="AJ485" s="462" t="str">
        <f t="shared" si="38"/>
        <v>Student Activities</v>
      </c>
    </row>
    <row r="486" spans="1:36" x14ac:dyDescent="0.25">
      <c r="A486" s="462" t="s">
        <v>710</v>
      </c>
      <c r="B486" s="462">
        <v>12</v>
      </c>
      <c r="C486" s="462" t="s">
        <v>692</v>
      </c>
      <c r="D486" s="457" t="str">
        <f t="shared" si="40"/>
        <v>NLT-Assoc75054</v>
      </c>
      <c r="E486" s="462">
        <v>75054</v>
      </c>
      <c r="F486" s="462" t="s">
        <v>734</v>
      </c>
      <c r="G486" s="462" t="s">
        <v>61</v>
      </c>
      <c r="H486" s="462">
        <v>75054</v>
      </c>
      <c r="I486" s="462" t="s">
        <v>734</v>
      </c>
      <c r="J486" s="462">
        <v>75054</v>
      </c>
      <c r="L486" s="462">
        <v>300</v>
      </c>
      <c r="O486" s="462">
        <v>9999</v>
      </c>
      <c r="P486" s="462" t="s">
        <v>736</v>
      </c>
      <c r="Q486" s="462">
        <v>20002</v>
      </c>
      <c r="S486" s="462">
        <v>400064</v>
      </c>
      <c r="U486" s="462">
        <v>9999</v>
      </c>
      <c r="V486" s="462" t="str">
        <f t="shared" si="41"/>
        <v>BAR03</v>
      </c>
      <c r="AA486" s="457" t="str">
        <f t="shared" si="37"/>
        <v>NLT-Assoc</v>
      </c>
      <c r="AB486" s="457">
        <f t="shared" si="37"/>
        <v>12</v>
      </c>
      <c r="AC486" s="457" t="str">
        <f t="shared" si="37"/>
        <v>BAR03</v>
      </c>
      <c r="AI486" s="465" t="str">
        <f t="shared" si="39"/>
        <v>1275054</v>
      </c>
      <c r="AJ486" s="462" t="str">
        <f t="shared" si="38"/>
        <v>Student Activities</v>
      </c>
    </row>
    <row r="487" spans="1:36" x14ac:dyDescent="0.25">
      <c r="A487" s="462" t="s">
        <v>710</v>
      </c>
      <c r="B487" s="462">
        <v>12</v>
      </c>
      <c r="C487" s="462" t="s">
        <v>692</v>
      </c>
      <c r="D487" s="457" t="str">
        <f t="shared" si="40"/>
        <v>NLT-Assoc75054</v>
      </c>
      <c r="E487" s="462">
        <v>75054</v>
      </c>
      <c r="F487" s="462" t="s">
        <v>734</v>
      </c>
      <c r="G487" s="462" t="s">
        <v>61</v>
      </c>
      <c r="H487" s="462">
        <v>75054</v>
      </c>
      <c r="I487" s="462" t="s">
        <v>734</v>
      </c>
      <c r="J487" s="462">
        <v>75054</v>
      </c>
      <c r="L487" s="462">
        <v>300</v>
      </c>
      <c r="O487" s="462">
        <v>9999</v>
      </c>
      <c r="P487" s="462" t="s">
        <v>736</v>
      </c>
      <c r="Q487" s="462">
        <v>20002</v>
      </c>
      <c r="S487" s="462">
        <v>400065</v>
      </c>
      <c r="U487" s="462">
        <v>9999</v>
      </c>
      <c r="V487" s="462" t="str">
        <f t="shared" si="41"/>
        <v>BAR03</v>
      </c>
      <c r="AA487" s="457" t="str">
        <f t="shared" si="37"/>
        <v>NLT-Assoc</v>
      </c>
      <c r="AB487" s="457">
        <f t="shared" si="37"/>
        <v>12</v>
      </c>
      <c r="AC487" s="457" t="str">
        <f t="shared" si="37"/>
        <v>BAR03</v>
      </c>
      <c r="AI487" s="465" t="str">
        <f t="shared" si="39"/>
        <v>1275054</v>
      </c>
      <c r="AJ487" s="462" t="str">
        <f t="shared" si="38"/>
        <v>Student Activities</v>
      </c>
    </row>
    <row r="488" spans="1:36" x14ac:dyDescent="0.25">
      <c r="A488" s="462" t="s">
        <v>710</v>
      </c>
      <c r="B488" s="462">
        <v>12</v>
      </c>
      <c r="C488" s="462" t="s">
        <v>692</v>
      </c>
      <c r="D488" s="457" t="str">
        <f t="shared" si="40"/>
        <v>NLT-Assoc75054</v>
      </c>
      <c r="E488" s="462">
        <v>75054</v>
      </c>
      <c r="F488" s="462" t="s">
        <v>734</v>
      </c>
      <c r="G488" s="462" t="s">
        <v>61</v>
      </c>
      <c r="H488" s="462">
        <v>75054</v>
      </c>
      <c r="I488" s="462" t="s">
        <v>734</v>
      </c>
      <c r="J488" s="462">
        <v>75054</v>
      </c>
      <c r="L488" s="462">
        <v>300</v>
      </c>
      <c r="O488" s="462">
        <v>9999</v>
      </c>
      <c r="P488" s="462" t="s">
        <v>736</v>
      </c>
      <c r="Q488" s="462">
        <v>20002</v>
      </c>
      <c r="S488" s="462">
        <v>400066</v>
      </c>
      <c r="U488" s="462">
        <v>9999</v>
      </c>
      <c r="V488" s="462" t="str">
        <f t="shared" si="41"/>
        <v>BAR03</v>
      </c>
      <c r="AA488" s="457" t="str">
        <f t="shared" si="37"/>
        <v>NLT-Assoc</v>
      </c>
      <c r="AB488" s="457">
        <f t="shared" si="37"/>
        <v>12</v>
      </c>
      <c r="AC488" s="457" t="str">
        <f t="shared" si="37"/>
        <v>BAR03</v>
      </c>
      <c r="AI488" s="465" t="str">
        <f t="shared" si="39"/>
        <v>1275054</v>
      </c>
      <c r="AJ488" s="462" t="str">
        <f t="shared" si="38"/>
        <v>Student Activities</v>
      </c>
    </row>
    <row r="489" spans="1:36" x14ac:dyDescent="0.25">
      <c r="A489" s="462" t="s">
        <v>710</v>
      </c>
      <c r="B489" s="462">
        <v>12</v>
      </c>
      <c r="C489" s="462" t="s">
        <v>692</v>
      </c>
      <c r="D489" s="457" t="str">
        <f t="shared" si="40"/>
        <v>NLT-Assoc75054</v>
      </c>
      <c r="E489" s="462">
        <v>75054</v>
      </c>
      <c r="F489" s="462" t="s">
        <v>734</v>
      </c>
      <c r="G489" s="462" t="s">
        <v>61</v>
      </c>
      <c r="H489" s="462">
        <v>75054</v>
      </c>
      <c r="I489" s="462" t="s">
        <v>734</v>
      </c>
      <c r="J489" s="462">
        <v>75054</v>
      </c>
      <c r="L489" s="462">
        <v>300</v>
      </c>
      <c r="O489" s="462">
        <v>9999</v>
      </c>
      <c r="P489" s="462" t="s">
        <v>736</v>
      </c>
      <c r="Q489" s="462">
        <v>20002</v>
      </c>
      <c r="S489" s="462">
        <v>400067</v>
      </c>
      <c r="U489" s="462">
        <v>9999</v>
      </c>
      <c r="V489" s="462" t="str">
        <f t="shared" si="41"/>
        <v>BAR03</v>
      </c>
      <c r="AA489" s="457" t="str">
        <f t="shared" si="37"/>
        <v>NLT-Assoc</v>
      </c>
      <c r="AB489" s="457">
        <f t="shared" si="37"/>
        <v>12</v>
      </c>
      <c r="AC489" s="457" t="str">
        <f t="shared" si="37"/>
        <v>BAR03</v>
      </c>
      <c r="AI489" s="465" t="str">
        <f t="shared" si="39"/>
        <v>1275054</v>
      </c>
      <c r="AJ489" s="462" t="str">
        <f t="shared" si="38"/>
        <v>Student Activities</v>
      </c>
    </row>
    <row r="490" spans="1:36" x14ac:dyDescent="0.25">
      <c r="A490" s="462" t="s">
        <v>710</v>
      </c>
      <c r="B490" s="462">
        <v>12</v>
      </c>
      <c r="C490" s="462" t="s">
        <v>692</v>
      </c>
      <c r="D490" s="457" t="str">
        <f t="shared" si="40"/>
        <v>NLT-Assoc75054</v>
      </c>
      <c r="E490" s="462">
        <v>75054</v>
      </c>
      <c r="F490" s="462" t="s">
        <v>734</v>
      </c>
      <c r="G490" s="462" t="s">
        <v>61</v>
      </c>
      <c r="H490" s="462">
        <v>75054</v>
      </c>
      <c r="I490" s="462" t="s">
        <v>734</v>
      </c>
      <c r="J490" s="462">
        <v>75054</v>
      </c>
      <c r="L490" s="462">
        <v>300</v>
      </c>
      <c r="O490" s="462">
        <v>9999</v>
      </c>
      <c r="P490" s="462" t="s">
        <v>736</v>
      </c>
      <c r="Q490" s="462">
        <v>20002</v>
      </c>
      <c r="S490" s="462">
        <v>400068</v>
      </c>
      <c r="U490" s="462">
        <v>9999</v>
      </c>
      <c r="V490" s="462" t="str">
        <f t="shared" si="41"/>
        <v>BAR03</v>
      </c>
      <c r="AA490" s="457" t="str">
        <f t="shared" si="37"/>
        <v>NLT-Assoc</v>
      </c>
      <c r="AB490" s="457">
        <f t="shared" si="37"/>
        <v>12</v>
      </c>
      <c r="AC490" s="457" t="str">
        <f t="shared" si="37"/>
        <v>BAR03</v>
      </c>
      <c r="AI490" s="465" t="str">
        <f t="shared" si="39"/>
        <v>1275054</v>
      </c>
      <c r="AJ490" s="462" t="str">
        <f t="shared" si="38"/>
        <v>Student Activities</v>
      </c>
    </row>
    <row r="491" spans="1:36" x14ac:dyDescent="0.25">
      <c r="A491" s="462" t="s">
        <v>710</v>
      </c>
      <c r="B491" s="462">
        <v>12</v>
      </c>
      <c r="C491" s="462" t="s">
        <v>692</v>
      </c>
      <c r="D491" s="457" t="str">
        <f t="shared" si="40"/>
        <v>NLT-Assoc75054</v>
      </c>
      <c r="E491" s="462">
        <v>75054</v>
      </c>
      <c r="F491" s="462" t="s">
        <v>734</v>
      </c>
      <c r="G491" s="462" t="s">
        <v>61</v>
      </c>
      <c r="H491" s="462">
        <v>75054</v>
      </c>
      <c r="I491" s="462" t="s">
        <v>734</v>
      </c>
      <c r="J491" s="462">
        <v>75054</v>
      </c>
      <c r="L491" s="462">
        <v>300</v>
      </c>
      <c r="O491" s="462">
        <v>9999</v>
      </c>
      <c r="P491" s="462" t="s">
        <v>736</v>
      </c>
      <c r="Q491" s="462">
        <v>20002</v>
      </c>
      <c r="S491" s="462">
        <v>400070</v>
      </c>
      <c r="U491" s="462">
        <v>9999</v>
      </c>
      <c r="V491" s="462" t="str">
        <f t="shared" si="41"/>
        <v>BAR03</v>
      </c>
      <c r="AA491" s="457" t="str">
        <f t="shared" si="37"/>
        <v>NLT-Assoc</v>
      </c>
      <c r="AB491" s="457">
        <f t="shared" si="37"/>
        <v>12</v>
      </c>
      <c r="AC491" s="457" t="str">
        <f t="shared" si="37"/>
        <v>BAR03</v>
      </c>
      <c r="AI491" s="465" t="str">
        <f t="shared" si="39"/>
        <v>1275054</v>
      </c>
      <c r="AJ491" s="462" t="str">
        <f t="shared" si="38"/>
        <v>Student Activities</v>
      </c>
    </row>
    <row r="492" spans="1:36" x14ac:dyDescent="0.25">
      <c r="A492" s="462" t="s">
        <v>710</v>
      </c>
      <c r="B492" s="462">
        <v>12</v>
      </c>
      <c r="C492" s="462" t="s">
        <v>692</v>
      </c>
      <c r="D492" s="457" t="str">
        <f t="shared" si="40"/>
        <v>NLT-Assoc75054</v>
      </c>
      <c r="E492" s="462">
        <v>75054</v>
      </c>
      <c r="F492" s="462" t="s">
        <v>734</v>
      </c>
      <c r="G492" s="462" t="s">
        <v>61</v>
      </c>
      <c r="H492" s="462">
        <v>75054</v>
      </c>
      <c r="I492" s="462" t="s">
        <v>734</v>
      </c>
      <c r="J492" s="462">
        <v>75054</v>
      </c>
      <c r="L492" s="462">
        <v>300</v>
      </c>
      <c r="O492" s="462">
        <v>9999</v>
      </c>
      <c r="P492" s="462" t="s">
        <v>736</v>
      </c>
      <c r="Q492" s="462">
        <v>20002</v>
      </c>
      <c r="S492" s="462">
        <v>400072</v>
      </c>
      <c r="U492" s="462">
        <v>9999</v>
      </c>
      <c r="V492" s="462" t="str">
        <f t="shared" si="41"/>
        <v>BAR03</v>
      </c>
      <c r="AA492" s="457" t="str">
        <f t="shared" si="37"/>
        <v>NLT-Assoc</v>
      </c>
      <c r="AB492" s="457">
        <f t="shared" si="37"/>
        <v>12</v>
      </c>
      <c r="AC492" s="457" t="str">
        <f t="shared" si="37"/>
        <v>BAR03</v>
      </c>
      <c r="AI492" s="465" t="str">
        <f t="shared" si="39"/>
        <v>1275054</v>
      </c>
      <c r="AJ492" s="462" t="str">
        <f t="shared" si="38"/>
        <v>Student Activities</v>
      </c>
    </row>
    <row r="493" spans="1:36" x14ac:dyDescent="0.25">
      <c r="A493" s="462" t="s">
        <v>710</v>
      </c>
      <c r="B493" s="462">
        <v>12</v>
      </c>
      <c r="C493" s="462" t="s">
        <v>692</v>
      </c>
      <c r="D493" s="457" t="str">
        <f t="shared" si="40"/>
        <v>NLT-Assoc75054</v>
      </c>
      <c r="E493" s="462">
        <v>75054</v>
      </c>
      <c r="F493" s="462" t="s">
        <v>734</v>
      </c>
      <c r="G493" s="462" t="s">
        <v>61</v>
      </c>
      <c r="H493" s="462">
        <v>75054</v>
      </c>
      <c r="I493" s="462" t="s">
        <v>734</v>
      </c>
      <c r="J493" s="462">
        <v>75054</v>
      </c>
      <c r="L493" s="462">
        <v>300</v>
      </c>
      <c r="O493" s="462">
        <v>9999</v>
      </c>
      <c r="P493" s="462" t="s">
        <v>736</v>
      </c>
      <c r="Q493" s="462">
        <v>20002</v>
      </c>
      <c r="S493" s="462">
        <v>400073</v>
      </c>
      <c r="U493" s="462">
        <v>9999</v>
      </c>
      <c r="V493" s="462" t="str">
        <f t="shared" si="41"/>
        <v>BAR03</v>
      </c>
      <c r="AA493" s="457" t="str">
        <f t="shared" si="37"/>
        <v>NLT-Assoc</v>
      </c>
      <c r="AB493" s="457">
        <f t="shared" si="37"/>
        <v>12</v>
      </c>
      <c r="AC493" s="457" t="str">
        <f t="shared" si="37"/>
        <v>BAR03</v>
      </c>
      <c r="AI493" s="465" t="str">
        <f t="shared" si="39"/>
        <v>1275054</v>
      </c>
      <c r="AJ493" s="462" t="str">
        <f t="shared" si="38"/>
        <v>Student Activities</v>
      </c>
    </row>
    <row r="494" spans="1:36" x14ac:dyDescent="0.25">
      <c r="A494" s="462" t="s">
        <v>710</v>
      </c>
      <c r="B494" s="462">
        <v>12</v>
      </c>
      <c r="C494" s="462" t="s">
        <v>692</v>
      </c>
      <c r="D494" s="457" t="str">
        <f t="shared" si="40"/>
        <v>NLT-Assoc75054</v>
      </c>
      <c r="E494" s="462">
        <v>75054</v>
      </c>
      <c r="F494" s="462" t="s">
        <v>734</v>
      </c>
      <c r="G494" s="462" t="s">
        <v>61</v>
      </c>
      <c r="H494" s="462">
        <v>75054</v>
      </c>
      <c r="I494" s="462" t="s">
        <v>734</v>
      </c>
      <c r="J494" s="462">
        <v>75054</v>
      </c>
      <c r="L494" s="462">
        <v>300</v>
      </c>
      <c r="O494" s="462">
        <v>9999</v>
      </c>
      <c r="P494" s="462" t="s">
        <v>736</v>
      </c>
      <c r="Q494" s="462">
        <v>20002</v>
      </c>
      <c r="S494" s="462">
        <v>400074</v>
      </c>
      <c r="U494" s="462">
        <v>9999</v>
      </c>
      <c r="V494" s="462" t="str">
        <f t="shared" si="41"/>
        <v>BAR03</v>
      </c>
      <c r="AA494" s="457" t="str">
        <f t="shared" si="37"/>
        <v>NLT-Assoc</v>
      </c>
      <c r="AB494" s="457">
        <f t="shared" si="37"/>
        <v>12</v>
      </c>
      <c r="AC494" s="457" t="str">
        <f t="shared" si="37"/>
        <v>BAR03</v>
      </c>
      <c r="AI494" s="465" t="str">
        <f t="shared" si="39"/>
        <v>1275054</v>
      </c>
      <c r="AJ494" s="462" t="str">
        <f t="shared" si="38"/>
        <v>Student Activities</v>
      </c>
    </row>
    <row r="495" spans="1:36" x14ac:dyDescent="0.25">
      <c r="A495" s="462" t="s">
        <v>710</v>
      </c>
      <c r="B495" s="462">
        <v>12</v>
      </c>
      <c r="C495" s="462" t="s">
        <v>692</v>
      </c>
      <c r="D495" s="457" t="str">
        <f t="shared" si="40"/>
        <v>NLT-Assoc75054</v>
      </c>
      <c r="E495" s="462">
        <v>75054</v>
      </c>
      <c r="F495" s="462" t="s">
        <v>734</v>
      </c>
      <c r="G495" s="462" t="s">
        <v>61</v>
      </c>
      <c r="H495" s="462">
        <v>75054</v>
      </c>
      <c r="I495" s="462" t="s">
        <v>734</v>
      </c>
      <c r="J495" s="462">
        <v>75054</v>
      </c>
      <c r="L495" s="462">
        <v>300</v>
      </c>
      <c r="O495" s="462">
        <v>9999</v>
      </c>
      <c r="P495" s="462" t="s">
        <v>736</v>
      </c>
      <c r="Q495" s="462">
        <v>20002</v>
      </c>
      <c r="S495" s="462">
        <v>400075</v>
      </c>
      <c r="U495" s="462">
        <v>9999</v>
      </c>
      <c r="V495" s="462" t="str">
        <f t="shared" si="41"/>
        <v>BAR03</v>
      </c>
      <c r="AA495" s="457" t="str">
        <f t="shared" si="37"/>
        <v>NLT-Assoc</v>
      </c>
      <c r="AB495" s="457">
        <f t="shared" si="37"/>
        <v>12</v>
      </c>
      <c r="AC495" s="457" t="str">
        <f t="shared" si="37"/>
        <v>BAR03</v>
      </c>
      <c r="AI495" s="465" t="str">
        <f t="shared" si="39"/>
        <v>1275054</v>
      </c>
      <c r="AJ495" s="462" t="str">
        <f t="shared" si="38"/>
        <v>Student Activities</v>
      </c>
    </row>
    <row r="496" spans="1:36" x14ac:dyDescent="0.25">
      <c r="A496" s="462" t="s">
        <v>710</v>
      </c>
      <c r="B496" s="462">
        <v>12</v>
      </c>
      <c r="C496" s="462" t="s">
        <v>692</v>
      </c>
      <c r="D496" s="457" t="str">
        <f t="shared" si="40"/>
        <v>NLT-Assoc75054</v>
      </c>
      <c r="E496" s="462">
        <v>75054</v>
      </c>
      <c r="F496" s="462" t="s">
        <v>734</v>
      </c>
      <c r="G496" s="462" t="s">
        <v>61</v>
      </c>
      <c r="H496" s="462">
        <v>75054</v>
      </c>
      <c r="I496" s="462" t="s">
        <v>734</v>
      </c>
      <c r="J496" s="462">
        <v>75054</v>
      </c>
      <c r="L496" s="462">
        <v>300</v>
      </c>
      <c r="O496" s="462">
        <v>9999</v>
      </c>
      <c r="P496" s="462" t="s">
        <v>736</v>
      </c>
      <c r="Q496" s="462">
        <v>20002</v>
      </c>
      <c r="S496" s="462">
        <v>400076</v>
      </c>
      <c r="U496" s="462">
        <v>9999</v>
      </c>
      <c r="V496" s="462" t="str">
        <f t="shared" si="41"/>
        <v>BAR03</v>
      </c>
      <c r="AA496" s="457" t="str">
        <f t="shared" si="37"/>
        <v>NLT-Assoc</v>
      </c>
      <c r="AB496" s="457">
        <f t="shared" si="37"/>
        <v>12</v>
      </c>
      <c r="AC496" s="457" t="str">
        <f t="shared" si="37"/>
        <v>BAR03</v>
      </c>
      <c r="AI496" s="465" t="str">
        <f t="shared" si="39"/>
        <v>1275054</v>
      </c>
      <c r="AJ496" s="462" t="str">
        <f t="shared" si="38"/>
        <v>Student Activities</v>
      </c>
    </row>
    <row r="497" spans="1:36" x14ac:dyDescent="0.25">
      <c r="A497" s="462" t="s">
        <v>710</v>
      </c>
      <c r="B497" s="462">
        <v>12</v>
      </c>
      <c r="C497" s="462" t="s">
        <v>692</v>
      </c>
      <c r="D497" s="457" t="str">
        <f t="shared" si="40"/>
        <v>NLT-Assoc75054</v>
      </c>
      <c r="E497" s="462">
        <v>75054</v>
      </c>
      <c r="F497" s="462" t="s">
        <v>734</v>
      </c>
      <c r="G497" s="462" t="s">
        <v>61</v>
      </c>
      <c r="H497" s="462">
        <v>75054</v>
      </c>
      <c r="I497" s="462" t="s">
        <v>734</v>
      </c>
      <c r="J497" s="462">
        <v>75054</v>
      </c>
      <c r="L497" s="462">
        <v>300</v>
      </c>
      <c r="O497" s="462">
        <v>9999</v>
      </c>
      <c r="P497" s="462" t="s">
        <v>736</v>
      </c>
      <c r="Q497" s="462">
        <v>20002</v>
      </c>
      <c r="S497" s="462">
        <v>400079</v>
      </c>
      <c r="U497" s="462">
        <v>9999</v>
      </c>
      <c r="V497" s="462" t="str">
        <f t="shared" si="41"/>
        <v>BAR03</v>
      </c>
      <c r="AA497" s="457" t="str">
        <f t="shared" si="37"/>
        <v>NLT-Assoc</v>
      </c>
      <c r="AB497" s="457">
        <f t="shared" si="37"/>
        <v>12</v>
      </c>
      <c r="AC497" s="457" t="str">
        <f t="shared" si="37"/>
        <v>BAR03</v>
      </c>
      <c r="AI497" s="465" t="str">
        <f t="shared" si="39"/>
        <v>1275054</v>
      </c>
      <c r="AJ497" s="462" t="str">
        <f t="shared" si="38"/>
        <v>Student Activities</v>
      </c>
    </row>
    <row r="498" spans="1:36" x14ac:dyDescent="0.25">
      <c r="A498" s="462" t="s">
        <v>710</v>
      </c>
      <c r="B498" s="462">
        <v>12</v>
      </c>
      <c r="C498" s="462" t="s">
        <v>692</v>
      </c>
      <c r="D498" s="457" t="str">
        <f t="shared" si="40"/>
        <v>NLT-Assoc75054</v>
      </c>
      <c r="E498" s="462">
        <v>75054</v>
      </c>
      <c r="F498" s="462" t="s">
        <v>734</v>
      </c>
      <c r="G498" s="462" t="s">
        <v>61</v>
      </c>
      <c r="H498" s="462">
        <v>75054</v>
      </c>
      <c r="I498" s="462" t="s">
        <v>734</v>
      </c>
      <c r="J498" s="462">
        <v>75054</v>
      </c>
      <c r="L498" s="462">
        <v>300</v>
      </c>
      <c r="O498" s="462">
        <v>9999</v>
      </c>
      <c r="P498" s="462" t="s">
        <v>736</v>
      </c>
      <c r="Q498" s="462">
        <v>20002</v>
      </c>
      <c r="S498" s="462">
        <v>400080</v>
      </c>
      <c r="U498" s="462">
        <v>9999</v>
      </c>
      <c r="V498" s="462" t="str">
        <f t="shared" si="41"/>
        <v>BAR03</v>
      </c>
      <c r="AA498" s="457" t="str">
        <f t="shared" si="37"/>
        <v>NLT-Assoc</v>
      </c>
      <c r="AB498" s="457">
        <f t="shared" si="37"/>
        <v>12</v>
      </c>
      <c r="AC498" s="457" t="str">
        <f t="shared" si="37"/>
        <v>BAR03</v>
      </c>
      <c r="AI498" s="465" t="str">
        <f t="shared" si="39"/>
        <v>1275054</v>
      </c>
      <c r="AJ498" s="462" t="str">
        <f t="shared" si="38"/>
        <v>Student Activities</v>
      </c>
    </row>
    <row r="499" spans="1:36" x14ac:dyDescent="0.25">
      <c r="A499" s="462" t="s">
        <v>710</v>
      </c>
      <c r="B499" s="462">
        <v>12</v>
      </c>
      <c r="C499" s="462" t="s">
        <v>692</v>
      </c>
      <c r="D499" s="457" t="str">
        <f t="shared" si="40"/>
        <v>NLT-Assoc75054</v>
      </c>
      <c r="E499" s="462">
        <v>75054</v>
      </c>
      <c r="F499" s="462" t="s">
        <v>734</v>
      </c>
      <c r="G499" s="462" t="s">
        <v>61</v>
      </c>
      <c r="H499" s="462">
        <v>75054</v>
      </c>
      <c r="I499" s="462" t="s">
        <v>734</v>
      </c>
      <c r="J499" s="462">
        <v>75054</v>
      </c>
      <c r="L499" s="462">
        <v>300</v>
      </c>
      <c r="O499" s="462">
        <v>9999</v>
      </c>
      <c r="P499" s="462" t="s">
        <v>736</v>
      </c>
      <c r="Q499" s="462">
        <v>20002</v>
      </c>
      <c r="S499" s="462">
        <v>400081</v>
      </c>
      <c r="U499" s="462">
        <v>9999</v>
      </c>
      <c r="V499" s="462" t="str">
        <f t="shared" si="41"/>
        <v>BAR03</v>
      </c>
      <c r="AA499" s="457" t="str">
        <f t="shared" si="37"/>
        <v>NLT-Assoc</v>
      </c>
      <c r="AB499" s="457">
        <f t="shared" si="37"/>
        <v>12</v>
      </c>
      <c r="AC499" s="457" t="str">
        <f t="shared" si="37"/>
        <v>BAR03</v>
      </c>
      <c r="AI499" s="465" t="str">
        <f t="shared" si="39"/>
        <v>1275054</v>
      </c>
      <c r="AJ499" s="462" t="str">
        <f t="shared" si="38"/>
        <v>Student Activities</v>
      </c>
    </row>
    <row r="500" spans="1:36" x14ac:dyDescent="0.25">
      <c r="A500" s="462" t="s">
        <v>710</v>
      </c>
      <c r="B500" s="462">
        <v>12</v>
      </c>
      <c r="C500" s="462" t="s">
        <v>692</v>
      </c>
      <c r="D500" s="457" t="str">
        <f t="shared" si="40"/>
        <v>NLT-Assoc75054</v>
      </c>
      <c r="E500" s="462">
        <v>75054</v>
      </c>
      <c r="F500" s="462" t="s">
        <v>734</v>
      </c>
      <c r="G500" s="462" t="s">
        <v>61</v>
      </c>
      <c r="H500" s="462">
        <v>75054</v>
      </c>
      <c r="I500" s="462" t="s">
        <v>734</v>
      </c>
      <c r="J500" s="462">
        <v>75054</v>
      </c>
      <c r="L500" s="462">
        <v>300</v>
      </c>
      <c r="O500" s="462">
        <v>9999</v>
      </c>
      <c r="P500" s="462" t="s">
        <v>736</v>
      </c>
      <c r="Q500" s="462">
        <v>20002</v>
      </c>
      <c r="S500" s="462">
        <v>400083</v>
      </c>
      <c r="U500" s="462">
        <v>9999</v>
      </c>
      <c r="V500" s="462" t="str">
        <f t="shared" si="41"/>
        <v>BAR03</v>
      </c>
      <c r="AA500" s="457" t="str">
        <f t="shared" si="37"/>
        <v>NLT-Assoc</v>
      </c>
      <c r="AB500" s="457">
        <f t="shared" si="37"/>
        <v>12</v>
      </c>
      <c r="AC500" s="457" t="str">
        <f t="shared" si="37"/>
        <v>BAR03</v>
      </c>
      <c r="AI500" s="465" t="str">
        <f t="shared" si="39"/>
        <v>1275054</v>
      </c>
      <c r="AJ500" s="462" t="str">
        <f t="shared" si="38"/>
        <v>Student Activities</v>
      </c>
    </row>
    <row r="501" spans="1:36" x14ac:dyDescent="0.25">
      <c r="A501" s="462" t="s">
        <v>710</v>
      </c>
      <c r="B501" s="462">
        <v>12</v>
      </c>
      <c r="C501" s="462" t="s">
        <v>692</v>
      </c>
      <c r="D501" s="457" t="str">
        <f t="shared" si="40"/>
        <v>NLT-Assoc75054</v>
      </c>
      <c r="E501" s="462">
        <v>75054</v>
      </c>
      <c r="F501" s="462" t="s">
        <v>734</v>
      </c>
      <c r="G501" s="462" t="s">
        <v>61</v>
      </c>
      <c r="H501" s="462">
        <v>75054</v>
      </c>
      <c r="I501" s="462" t="s">
        <v>734</v>
      </c>
      <c r="J501" s="462">
        <v>75054</v>
      </c>
      <c r="L501" s="462">
        <v>300</v>
      </c>
      <c r="O501" s="462">
        <v>9999</v>
      </c>
      <c r="P501" s="462" t="s">
        <v>736</v>
      </c>
      <c r="Q501" s="462">
        <v>20002</v>
      </c>
      <c r="S501" s="462">
        <v>400084</v>
      </c>
      <c r="U501" s="462">
        <v>9999</v>
      </c>
      <c r="V501" s="462" t="str">
        <f t="shared" si="41"/>
        <v>BAR03</v>
      </c>
      <c r="AA501" s="457" t="str">
        <f t="shared" si="37"/>
        <v>NLT-Assoc</v>
      </c>
      <c r="AB501" s="457">
        <f t="shared" si="37"/>
        <v>12</v>
      </c>
      <c r="AC501" s="457" t="str">
        <f t="shared" si="37"/>
        <v>BAR03</v>
      </c>
      <c r="AI501" s="465" t="str">
        <f t="shared" si="39"/>
        <v>1275054</v>
      </c>
      <c r="AJ501" s="462" t="str">
        <f t="shared" si="38"/>
        <v>Student Activities</v>
      </c>
    </row>
    <row r="502" spans="1:36" x14ac:dyDescent="0.25">
      <c r="A502" s="462" t="s">
        <v>710</v>
      </c>
      <c r="B502" s="462">
        <v>12</v>
      </c>
      <c r="C502" s="462" t="s">
        <v>692</v>
      </c>
      <c r="D502" s="457" t="str">
        <f t="shared" si="40"/>
        <v>NLT-Assoc75054</v>
      </c>
      <c r="E502" s="462">
        <v>75054</v>
      </c>
      <c r="F502" s="462" t="s">
        <v>734</v>
      </c>
      <c r="G502" s="462" t="s">
        <v>61</v>
      </c>
      <c r="H502" s="462">
        <v>75054</v>
      </c>
      <c r="I502" s="462" t="s">
        <v>734</v>
      </c>
      <c r="J502" s="462">
        <v>75054</v>
      </c>
      <c r="L502" s="462">
        <v>300</v>
      </c>
      <c r="O502" s="462">
        <v>9999</v>
      </c>
      <c r="P502" s="462" t="s">
        <v>736</v>
      </c>
      <c r="Q502" s="462">
        <v>20002</v>
      </c>
      <c r="S502" s="462">
        <v>400085</v>
      </c>
      <c r="U502" s="462">
        <v>9999</v>
      </c>
      <c r="V502" s="462" t="str">
        <f t="shared" si="41"/>
        <v>BAR03</v>
      </c>
      <c r="AA502" s="457" t="str">
        <f t="shared" si="37"/>
        <v>NLT-Assoc</v>
      </c>
      <c r="AB502" s="457">
        <f t="shared" si="37"/>
        <v>12</v>
      </c>
      <c r="AC502" s="457" t="str">
        <f t="shared" si="37"/>
        <v>BAR03</v>
      </c>
      <c r="AI502" s="465" t="str">
        <f t="shared" si="39"/>
        <v>1275054</v>
      </c>
      <c r="AJ502" s="462" t="str">
        <f t="shared" si="38"/>
        <v>Student Activities</v>
      </c>
    </row>
    <row r="503" spans="1:36" x14ac:dyDescent="0.25">
      <c r="A503" s="462" t="s">
        <v>710</v>
      </c>
      <c r="B503" s="462">
        <v>12</v>
      </c>
      <c r="C503" s="462" t="s">
        <v>692</v>
      </c>
      <c r="D503" s="457" t="str">
        <f t="shared" si="40"/>
        <v>NLT-Assoc75054</v>
      </c>
      <c r="E503" s="462">
        <v>75054</v>
      </c>
      <c r="F503" s="462" t="s">
        <v>734</v>
      </c>
      <c r="G503" s="462" t="s">
        <v>61</v>
      </c>
      <c r="H503" s="462">
        <v>75054</v>
      </c>
      <c r="I503" s="462" t="s">
        <v>734</v>
      </c>
      <c r="J503" s="462">
        <v>75054</v>
      </c>
      <c r="L503" s="462">
        <v>300</v>
      </c>
      <c r="O503" s="462">
        <v>9999</v>
      </c>
      <c r="P503" s="462" t="s">
        <v>736</v>
      </c>
      <c r="Q503" s="462">
        <v>20002</v>
      </c>
      <c r="S503" s="462">
        <v>400086</v>
      </c>
      <c r="U503" s="462">
        <v>9999</v>
      </c>
      <c r="V503" s="462" t="str">
        <f t="shared" si="41"/>
        <v>BAR03</v>
      </c>
      <c r="AA503" s="457" t="str">
        <f t="shared" si="37"/>
        <v>NLT-Assoc</v>
      </c>
      <c r="AB503" s="457">
        <f t="shared" si="37"/>
        <v>12</v>
      </c>
      <c r="AC503" s="457" t="str">
        <f t="shared" si="37"/>
        <v>BAR03</v>
      </c>
      <c r="AI503" s="465" t="str">
        <f t="shared" si="39"/>
        <v>1275054</v>
      </c>
      <c r="AJ503" s="462" t="str">
        <f t="shared" si="38"/>
        <v>Student Activities</v>
      </c>
    </row>
    <row r="504" spans="1:36" x14ac:dyDescent="0.25">
      <c r="A504" s="462" t="s">
        <v>710</v>
      </c>
      <c r="B504" s="462">
        <v>12</v>
      </c>
      <c r="C504" s="462" t="s">
        <v>692</v>
      </c>
      <c r="D504" s="457" t="str">
        <f t="shared" si="40"/>
        <v>NLT-Assoc75054</v>
      </c>
      <c r="E504" s="462">
        <v>75054</v>
      </c>
      <c r="F504" s="462" t="s">
        <v>734</v>
      </c>
      <c r="G504" s="462" t="s">
        <v>61</v>
      </c>
      <c r="H504" s="462">
        <v>75054</v>
      </c>
      <c r="I504" s="462" t="s">
        <v>734</v>
      </c>
      <c r="J504" s="462">
        <v>75054</v>
      </c>
      <c r="L504" s="462">
        <v>300</v>
      </c>
      <c r="O504" s="462">
        <v>9999</v>
      </c>
      <c r="P504" s="462" t="s">
        <v>736</v>
      </c>
      <c r="Q504" s="462">
        <v>20002</v>
      </c>
      <c r="S504" s="462">
        <v>400087</v>
      </c>
      <c r="U504" s="462">
        <v>9999</v>
      </c>
      <c r="V504" s="462" t="str">
        <f t="shared" si="41"/>
        <v>BAR03</v>
      </c>
      <c r="AA504" s="457" t="str">
        <f t="shared" si="37"/>
        <v>NLT-Assoc</v>
      </c>
      <c r="AB504" s="457">
        <f t="shared" si="37"/>
        <v>12</v>
      </c>
      <c r="AC504" s="457" t="str">
        <f t="shared" si="37"/>
        <v>BAR03</v>
      </c>
      <c r="AI504" s="465" t="str">
        <f t="shared" si="39"/>
        <v>1275054</v>
      </c>
      <c r="AJ504" s="462" t="str">
        <f t="shared" si="38"/>
        <v>Student Activities</v>
      </c>
    </row>
    <row r="505" spans="1:36" x14ac:dyDescent="0.25">
      <c r="A505" s="462" t="s">
        <v>710</v>
      </c>
      <c r="B505" s="462">
        <v>12</v>
      </c>
      <c r="C505" s="462" t="s">
        <v>692</v>
      </c>
      <c r="D505" s="457" t="str">
        <f t="shared" si="40"/>
        <v>NLT-Assoc75054</v>
      </c>
      <c r="E505" s="462">
        <v>75054</v>
      </c>
      <c r="F505" s="462" t="s">
        <v>734</v>
      </c>
      <c r="G505" s="462" t="s">
        <v>61</v>
      </c>
      <c r="H505" s="462">
        <v>75054</v>
      </c>
      <c r="I505" s="462" t="s">
        <v>734</v>
      </c>
      <c r="J505" s="462">
        <v>75054</v>
      </c>
      <c r="L505" s="462">
        <v>300</v>
      </c>
      <c r="O505" s="462">
        <v>9999</v>
      </c>
      <c r="P505" s="462" t="s">
        <v>736</v>
      </c>
      <c r="Q505" s="462">
        <v>20002</v>
      </c>
      <c r="S505" s="462">
        <v>400088</v>
      </c>
      <c r="U505" s="462">
        <v>9999</v>
      </c>
      <c r="V505" s="462" t="str">
        <f t="shared" si="41"/>
        <v>BAR03</v>
      </c>
      <c r="AA505" s="457" t="str">
        <f t="shared" si="37"/>
        <v>NLT-Assoc</v>
      </c>
      <c r="AB505" s="457">
        <f t="shared" si="37"/>
        <v>12</v>
      </c>
      <c r="AC505" s="457" t="str">
        <f t="shared" si="37"/>
        <v>BAR03</v>
      </c>
      <c r="AI505" s="465" t="str">
        <f t="shared" si="39"/>
        <v>1275054</v>
      </c>
      <c r="AJ505" s="462" t="str">
        <f t="shared" si="38"/>
        <v>Student Activities</v>
      </c>
    </row>
    <row r="506" spans="1:36" x14ac:dyDescent="0.25">
      <c r="A506" s="462" t="s">
        <v>710</v>
      </c>
      <c r="B506" s="462">
        <v>12</v>
      </c>
      <c r="C506" s="462" t="s">
        <v>692</v>
      </c>
      <c r="D506" s="457" t="str">
        <f t="shared" si="40"/>
        <v>NLT-Assoc75054</v>
      </c>
      <c r="E506" s="462">
        <v>75054</v>
      </c>
      <c r="F506" s="462" t="s">
        <v>734</v>
      </c>
      <c r="G506" s="462" t="s">
        <v>61</v>
      </c>
      <c r="H506" s="462">
        <v>75054</v>
      </c>
      <c r="I506" s="462" t="s">
        <v>734</v>
      </c>
      <c r="J506" s="462">
        <v>75054</v>
      </c>
      <c r="L506" s="462">
        <v>300</v>
      </c>
      <c r="O506" s="462">
        <v>9999</v>
      </c>
      <c r="P506" s="462" t="s">
        <v>736</v>
      </c>
      <c r="Q506" s="462">
        <v>20002</v>
      </c>
      <c r="S506" s="462">
        <v>400089</v>
      </c>
      <c r="U506" s="462">
        <v>9999</v>
      </c>
      <c r="V506" s="462" t="str">
        <f t="shared" si="41"/>
        <v>BAR03</v>
      </c>
      <c r="AA506" s="457" t="str">
        <f t="shared" si="37"/>
        <v>NLT-Assoc</v>
      </c>
      <c r="AB506" s="457">
        <f t="shared" si="37"/>
        <v>12</v>
      </c>
      <c r="AC506" s="457" t="str">
        <f t="shared" si="37"/>
        <v>BAR03</v>
      </c>
      <c r="AI506" s="465" t="str">
        <f t="shared" si="39"/>
        <v>1275054</v>
      </c>
      <c r="AJ506" s="462" t="str">
        <f t="shared" si="38"/>
        <v>Student Activities</v>
      </c>
    </row>
    <row r="507" spans="1:36" x14ac:dyDescent="0.25">
      <c r="A507" s="462" t="s">
        <v>710</v>
      </c>
      <c r="B507" s="462">
        <v>12</v>
      </c>
      <c r="C507" s="462" t="s">
        <v>692</v>
      </c>
      <c r="D507" s="457" t="str">
        <f t="shared" si="40"/>
        <v>NLT-Assoc75054</v>
      </c>
      <c r="E507" s="462">
        <v>75054</v>
      </c>
      <c r="F507" s="462" t="s">
        <v>734</v>
      </c>
      <c r="G507" s="462" t="s">
        <v>61</v>
      </c>
      <c r="H507" s="462">
        <v>75054</v>
      </c>
      <c r="I507" s="462" t="s">
        <v>734</v>
      </c>
      <c r="J507" s="462">
        <v>75054</v>
      </c>
      <c r="L507" s="462">
        <v>300</v>
      </c>
      <c r="O507" s="462">
        <v>9999</v>
      </c>
      <c r="P507" s="462" t="s">
        <v>736</v>
      </c>
      <c r="Q507" s="462">
        <v>20002</v>
      </c>
      <c r="S507" s="462">
        <v>400090</v>
      </c>
      <c r="U507" s="462">
        <v>9999</v>
      </c>
      <c r="V507" s="462" t="str">
        <f t="shared" si="41"/>
        <v>BAR03</v>
      </c>
      <c r="AA507" s="457" t="str">
        <f t="shared" si="37"/>
        <v>NLT-Assoc</v>
      </c>
      <c r="AB507" s="457">
        <f t="shared" si="37"/>
        <v>12</v>
      </c>
      <c r="AC507" s="457" t="str">
        <f t="shared" si="37"/>
        <v>BAR03</v>
      </c>
      <c r="AI507" s="465" t="str">
        <f t="shared" si="39"/>
        <v>1275054</v>
      </c>
      <c r="AJ507" s="462" t="str">
        <f t="shared" si="38"/>
        <v>Student Activities</v>
      </c>
    </row>
    <row r="508" spans="1:36" x14ac:dyDescent="0.25">
      <c r="A508" s="462" t="s">
        <v>710</v>
      </c>
      <c r="B508" s="462">
        <v>12</v>
      </c>
      <c r="C508" s="462" t="s">
        <v>692</v>
      </c>
      <c r="D508" s="457" t="str">
        <f t="shared" si="40"/>
        <v>NLT-Assoc75054</v>
      </c>
      <c r="E508" s="462">
        <v>75054</v>
      </c>
      <c r="F508" s="462" t="s">
        <v>734</v>
      </c>
      <c r="G508" s="462" t="s">
        <v>61</v>
      </c>
      <c r="H508" s="462">
        <v>75054</v>
      </c>
      <c r="I508" s="462" t="s">
        <v>734</v>
      </c>
      <c r="J508" s="462">
        <v>75054</v>
      </c>
      <c r="L508" s="462">
        <v>300</v>
      </c>
      <c r="O508" s="462">
        <v>9999</v>
      </c>
      <c r="P508" s="462" t="s">
        <v>736</v>
      </c>
      <c r="Q508" s="462">
        <v>20002</v>
      </c>
      <c r="S508" s="462">
        <v>400091</v>
      </c>
      <c r="U508" s="462">
        <v>9999</v>
      </c>
      <c r="V508" s="462" t="str">
        <f t="shared" si="41"/>
        <v>BAR03</v>
      </c>
      <c r="AA508" s="457" t="str">
        <f t="shared" si="37"/>
        <v>NLT-Assoc</v>
      </c>
      <c r="AB508" s="457">
        <f t="shared" si="37"/>
        <v>12</v>
      </c>
      <c r="AC508" s="457" t="str">
        <f t="shared" si="37"/>
        <v>BAR03</v>
      </c>
      <c r="AI508" s="465" t="str">
        <f t="shared" si="39"/>
        <v>1275054</v>
      </c>
      <c r="AJ508" s="462" t="str">
        <f t="shared" si="38"/>
        <v>Student Activities</v>
      </c>
    </row>
    <row r="509" spans="1:36" x14ac:dyDescent="0.25">
      <c r="A509" s="462" t="s">
        <v>710</v>
      </c>
      <c r="B509" s="462">
        <v>12</v>
      </c>
      <c r="C509" s="462" t="s">
        <v>692</v>
      </c>
      <c r="D509" s="457" t="str">
        <f t="shared" si="40"/>
        <v>NLT-Assoc75054</v>
      </c>
      <c r="E509" s="462">
        <v>75054</v>
      </c>
      <c r="F509" s="462" t="s">
        <v>734</v>
      </c>
      <c r="G509" s="462" t="s">
        <v>61</v>
      </c>
      <c r="H509" s="462">
        <v>75054</v>
      </c>
      <c r="I509" s="462" t="s">
        <v>734</v>
      </c>
      <c r="J509" s="462">
        <v>75054</v>
      </c>
      <c r="L509" s="462">
        <v>300</v>
      </c>
      <c r="O509" s="462">
        <v>9999</v>
      </c>
      <c r="P509" s="462" t="s">
        <v>736</v>
      </c>
      <c r="Q509" s="462">
        <v>20002</v>
      </c>
      <c r="S509" s="462">
        <v>400093</v>
      </c>
      <c r="U509" s="462">
        <v>9999</v>
      </c>
      <c r="V509" s="462" t="str">
        <f t="shared" si="41"/>
        <v>BAR03</v>
      </c>
      <c r="AA509" s="457" t="str">
        <f t="shared" si="37"/>
        <v>NLT-Assoc</v>
      </c>
      <c r="AB509" s="457">
        <f t="shared" si="37"/>
        <v>12</v>
      </c>
      <c r="AC509" s="457" t="str">
        <f t="shared" si="37"/>
        <v>BAR03</v>
      </c>
      <c r="AI509" s="465" t="str">
        <f t="shared" si="39"/>
        <v>1275054</v>
      </c>
      <c r="AJ509" s="462" t="str">
        <f t="shared" si="38"/>
        <v>Student Activities</v>
      </c>
    </row>
    <row r="510" spans="1:36" x14ac:dyDescent="0.25">
      <c r="A510" s="462" t="s">
        <v>710</v>
      </c>
      <c r="B510" s="462">
        <v>12</v>
      </c>
      <c r="C510" s="462" t="s">
        <v>692</v>
      </c>
      <c r="D510" s="457" t="str">
        <f t="shared" si="40"/>
        <v>NLT-Assoc75054</v>
      </c>
      <c r="E510" s="462">
        <v>75054</v>
      </c>
      <c r="F510" s="462" t="s">
        <v>734</v>
      </c>
      <c r="G510" s="462" t="s">
        <v>61</v>
      </c>
      <c r="H510" s="462">
        <v>75054</v>
      </c>
      <c r="I510" s="462" t="s">
        <v>734</v>
      </c>
      <c r="J510" s="462">
        <v>75054</v>
      </c>
      <c r="L510" s="462">
        <v>300</v>
      </c>
      <c r="O510" s="462">
        <v>9999</v>
      </c>
      <c r="P510" s="462" t="s">
        <v>736</v>
      </c>
      <c r="Q510" s="462">
        <v>20002</v>
      </c>
      <c r="S510" s="462">
        <v>400098</v>
      </c>
      <c r="U510" s="462">
        <v>9999</v>
      </c>
      <c r="V510" s="462" t="str">
        <f t="shared" si="41"/>
        <v>BAR03</v>
      </c>
      <c r="AA510" s="457" t="str">
        <f t="shared" si="37"/>
        <v>NLT-Assoc</v>
      </c>
      <c r="AB510" s="457">
        <f t="shared" si="37"/>
        <v>12</v>
      </c>
      <c r="AC510" s="457" t="str">
        <f t="shared" si="37"/>
        <v>BAR03</v>
      </c>
      <c r="AI510" s="465" t="str">
        <f t="shared" si="39"/>
        <v>1275054</v>
      </c>
      <c r="AJ510" s="462" t="str">
        <f t="shared" si="38"/>
        <v>Student Activities</v>
      </c>
    </row>
    <row r="511" spans="1:36" x14ac:dyDescent="0.25">
      <c r="A511" s="462" t="s">
        <v>710</v>
      </c>
      <c r="B511" s="462">
        <v>12</v>
      </c>
      <c r="C511" s="462" t="s">
        <v>692</v>
      </c>
      <c r="D511" s="457" t="str">
        <f t="shared" si="40"/>
        <v>NLT-Assoc75054</v>
      </c>
      <c r="E511" s="462">
        <v>75054</v>
      </c>
      <c r="F511" s="462" t="s">
        <v>734</v>
      </c>
      <c r="G511" s="462" t="s">
        <v>61</v>
      </c>
      <c r="H511" s="462">
        <v>75054</v>
      </c>
      <c r="I511" s="462" t="s">
        <v>734</v>
      </c>
      <c r="J511" s="462">
        <v>75054</v>
      </c>
      <c r="L511" s="462">
        <v>300</v>
      </c>
      <c r="O511" s="462">
        <v>9999</v>
      </c>
      <c r="P511" s="462" t="s">
        <v>736</v>
      </c>
      <c r="Q511" s="462">
        <v>20002</v>
      </c>
      <c r="S511" s="462">
        <v>400100</v>
      </c>
      <c r="U511" s="462">
        <v>9999</v>
      </c>
      <c r="V511" s="462" t="str">
        <f t="shared" si="41"/>
        <v>BAR03</v>
      </c>
      <c r="AA511" s="457" t="str">
        <f t="shared" si="37"/>
        <v>NLT-Assoc</v>
      </c>
      <c r="AB511" s="457">
        <f t="shared" si="37"/>
        <v>12</v>
      </c>
      <c r="AC511" s="457" t="str">
        <f t="shared" si="37"/>
        <v>BAR03</v>
      </c>
      <c r="AI511" s="465" t="str">
        <f t="shared" si="39"/>
        <v>1275054</v>
      </c>
      <c r="AJ511" s="462" t="str">
        <f t="shared" si="38"/>
        <v>Student Activities</v>
      </c>
    </row>
    <row r="512" spans="1:36" x14ac:dyDescent="0.25">
      <c r="A512" s="462" t="s">
        <v>710</v>
      </c>
      <c r="B512" s="462">
        <v>12</v>
      </c>
      <c r="C512" s="462" t="s">
        <v>692</v>
      </c>
      <c r="D512" s="457" t="str">
        <f t="shared" si="40"/>
        <v>NLT-Assoc75054</v>
      </c>
      <c r="E512" s="462">
        <v>75054</v>
      </c>
      <c r="F512" s="462" t="s">
        <v>734</v>
      </c>
      <c r="G512" s="462" t="s">
        <v>61</v>
      </c>
      <c r="H512" s="462">
        <v>75054</v>
      </c>
      <c r="I512" s="462" t="s">
        <v>734</v>
      </c>
      <c r="J512" s="462">
        <v>75054</v>
      </c>
      <c r="L512" s="462">
        <v>300</v>
      </c>
      <c r="O512" s="462">
        <v>9999</v>
      </c>
      <c r="P512" s="462" t="s">
        <v>736</v>
      </c>
      <c r="Q512" s="462">
        <v>20002</v>
      </c>
      <c r="S512" s="462">
        <v>400101</v>
      </c>
      <c r="U512" s="462">
        <v>9999</v>
      </c>
      <c r="V512" s="462" t="str">
        <f t="shared" si="41"/>
        <v>BAR03</v>
      </c>
      <c r="AA512" s="457" t="str">
        <f t="shared" si="37"/>
        <v>NLT-Assoc</v>
      </c>
      <c r="AB512" s="457">
        <f t="shared" si="37"/>
        <v>12</v>
      </c>
      <c r="AC512" s="457" t="str">
        <f t="shared" si="37"/>
        <v>BAR03</v>
      </c>
      <c r="AI512" s="465" t="str">
        <f t="shared" si="39"/>
        <v>1275054</v>
      </c>
      <c r="AJ512" s="462" t="str">
        <f t="shared" si="38"/>
        <v>Student Activities</v>
      </c>
    </row>
    <row r="513" spans="1:36" x14ac:dyDescent="0.25">
      <c r="A513" s="462" t="s">
        <v>710</v>
      </c>
      <c r="B513" s="462">
        <v>12</v>
      </c>
      <c r="C513" s="462" t="s">
        <v>692</v>
      </c>
      <c r="D513" s="457" t="str">
        <f t="shared" si="40"/>
        <v>NLT-Assoc75054</v>
      </c>
      <c r="E513" s="462">
        <v>75054</v>
      </c>
      <c r="F513" s="462" t="s">
        <v>734</v>
      </c>
      <c r="G513" s="462" t="s">
        <v>61</v>
      </c>
      <c r="H513" s="462">
        <v>75054</v>
      </c>
      <c r="I513" s="462" t="s">
        <v>734</v>
      </c>
      <c r="J513" s="462">
        <v>75054</v>
      </c>
      <c r="L513" s="462">
        <v>300</v>
      </c>
      <c r="O513" s="462">
        <v>9999</v>
      </c>
      <c r="P513" s="462" t="s">
        <v>736</v>
      </c>
      <c r="Q513" s="462">
        <v>20002</v>
      </c>
      <c r="S513" s="462">
        <v>400102</v>
      </c>
      <c r="U513" s="462">
        <v>9999</v>
      </c>
      <c r="V513" s="462" t="str">
        <f t="shared" si="41"/>
        <v>BAR03</v>
      </c>
      <c r="AA513" s="457" t="str">
        <f t="shared" si="37"/>
        <v>NLT-Assoc</v>
      </c>
      <c r="AB513" s="457">
        <f t="shared" si="37"/>
        <v>12</v>
      </c>
      <c r="AC513" s="457" t="str">
        <f t="shared" si="37"/>
        <v>BAR03</v>
      </c>
      <c r="AI513" s="465" t="str">
        <f t="shared" si="39"/>
        <v>1275054</v>
      </c>
      <c r="AJ513" s="462" t="str">
        <f t="shared" si="38"/>
        <v>Student Activities</v>
      </c>
    </row>
    <row r="514" spans="1:36" x14ac:dyDescent="0.25">
      <c r="A514" s="462" t="s">
        <v>710</v>
      </c>
      <c r="B514" s="462">
        <v>12</v>
      </c>
      <c r="C514" s="462" t="s">
        <v>692</v>
      </c>
      <c r="D514" s="457" t="str">
        <f t="shared" si="40"/>
        <v>NLT-Assoc75054</v>
      </c>
      <c r="E514" s="462">
        <v>75054</v>
      </c>
      <c r="F514" s="462" t="s">
        <v>734</v>
      </c>
      <c r="G514" s="462" t="s">
        <v>61</v>
      </c>
      <c r="H514" s="462">
        <v>75054</v>
      </c>
      <c r="I514" s="462" t="s">
        <v>734</v>
      </c>
      <c r="J514" s="462">
        <v>75054</v>
      </c>
      <c r="L514" s="462">
        <v>300</v>
      </c>
      <c r="O514" s="462">
        <v>9999</v>
      </c>
      <c r="P514" s="462" t="s">
        <v>736</v>
      </c>
      <c r="Q514" s="462">
        <v>20002</v>
      </c>
      <c r="S514" s="462">
        <v>400103</v>
      </c>
      <c r="U514" s="462">
        <v>9999</v>
      </c>
      <c r="V514" s="462" t="str">
        <f t="shared" si="41"/>
        <v>BAR03</v>
      </c>
      <c r="AA514" s="457" t="str">
        <f t="shared" si="37"/>
        <v>NLT-Assoc</v>
      </c>
      <c r="AB514" s="457">
        <f t="shared" si="37"/>
        <v>12</v>
      </c>
      <c r="AC514" s="457" t="str">
        <f t="shared" si="37"/>
        <v>BAR03</v>
      </c>
      <c r="AI514" s="465" t="str">
        <f t="shared" si="39"/>
        <v>1275054</v>
      </c>
      <c r="AJ514" s="462" t="str">
        <f t="shared" si="38"/>
        <v>Student Activities</v>
      </c>
    </row>
    <row r="515" spans="1:36" x14ac:dyDescent="0.25">
      <c r="A515" s="462" t="s">
        <v>710</v>
      </c>
      <c r="B515" s="462">
        <v>12</v>
      </c>
      <c r="C515" s="462" t="s">
        <v>692</v>
      </c>
      <c r="D515" s="457" t="str">
        <f t="shared" si="40"/>
        <v>NLT-Assoc75054</v>
      </c>
      <c r="E515" s="462">
        <v>75054</v>
      </c>
      <c r="F515" s="462" t="s">
        <v>734</v>
      </c>
      <c r="G515" s="462" t="s">
        <v>61</v>
      </c>
      <c r="H515" s="462">
        <v>75054</v>
      </c>
      <c r="I515" s="462" t="s">
        <v>734</v>
      </c>
      <c r="J515" s="462">
        <v>75054</v>
      </c>
      <c r="L515" s="462">
        <v>300</v>
      </c>
      <c r="O515" s="462">
        <v>9999</v>
      </c>
      <c r="P515" s="462" t="s">
        <v>736</v>
      </c>
      <c r="Q515" s="462">
        <v>20002</v>
      </c>
      <c r="S515" s="462">
        <v>400104</v>
      </c>
      <c r="U515" s="462">
        <v>9999</v>
      </c>
      <c r="V515" s="462" t="str">
        <f t="shared" si="41"/>
        <v>BAR03</v>
      </c>
      <c r="AA515" s="457" t="str">
        <f t="shared" si="37"/>
        <v>NLT-Assoc</v>
      </c>
      <c r="AB515" s="457">
        <f t="shared" si="37"/>
        <v>12</v>
      </c>
      <c r="AC515" s="457" t="str">
        <f t="shared" si="37"/>
        <v>BAR03</v>
      </c>
      <c r="AI515" s="465" t="str">
        <f t="shared" si="39"/>
        <v>1275054</v>
      </c>
      <c r="AJ515" s="462" t="str">
        <f t="shared" si="38"/>
        <v>Student Activities</v>
      </c>
    </row>
    <row r="516" spans="1:36" x14ac:dyDescent="0.25">
      <c r="A516" s="462" t="s">
        <v>710</v>
      </c>
      <c r="B516" s="462">
        <v>12</v>
      </c>
      <c r="C516" s="462" t="s">
        <v>692</v>
      </c>
      <c r="D516" s="457" t="str">
        <f t="shared" si="40"/>
        <v>NLT-Assoc75054</v>
      </c>
      <c r="E516" s="462">
        <v>75054</v>
      </c>
      <c r="F516" s="462" t="s">
        <v>734</v>
      </c>
      <c r="G516" s="462" t="s">
        <v>61</v>
      </c>
      <c r="H516" s="462">
        <v>75054</v>
      </c>
      <c r="I516" s="462" t="s">
        <v>734</v>
      </c>
      <c r="J516" s="462">
        <v>75054</v>
      </c>
      <c r="L516" s="462">
        <v>300</v>
      </c>
      <c r="O516" s="462">
        <v>9999</v>
      </c>
      <c r="P516" s="462" t="s">
        <v>736</v>
      </c>
      <c r="Q516" s="462">
        <v>20002</v>
      </c>
      <c r="S516" s="462">
        <v>400105</v>
      </c>
      <c r="U516" s="462">
        <v>9999</v>
      </c>
      <c r="V516" s="462" t="str">
        <f t="shared" si="41"/>
        <v>BAR03</v>
      </c>
      <c r="AA516" s="457" t="str">
        <f t="shared" si="37"/>
        <v>NLT-Assoc</v>
      </c>
      <c r="AB516" s="457">
        <f t="shared" si="37"/>
        <v>12</v>
      </c>
      <c r="AC516" s="457" t="str">
        <f t="shared" si="37"/>
        <v>BAR03</v>
      </c>
      <c r="AI516" s="465" t="str">
        <f t="shared" si="39"/>
        <v>1275054</v>
      </c>
      <c r="AJ516" s="462" t="str">
        <f t="shared" si="38"/>
        <v>Student Activities</v>
      </c>
    </row>
    <row r="517" spans="1:36" x14ac:dyDescent="0.25">
      <c r="A517" s="462" t="s">
        <v>710</v>
      </c>
      <c r="B517" s="462">
        <v>12</v>
      </c>
      <c r="C517" s="462" t="s">
        <v>692</v>
      </c>
      <c r="D517" s="457" t="str">
        <f t="shared" si="40"/>
        <v>NLT-Assoc75054</v>
      </c>
      <c r="E517" s="462">
        <v>75054</v>
      </c>
      <c r="F517" s="462" t="s">
        <v>734</v>
      </c>
      <c r="G517" s="462" t="s">
        <v>61</v>
      </c>
      <c r="H517" s="462">
        <v>75054</v>
      </c>
      <c r="I517" s="462" t="s">
        <v>734</v>
      </c>
      <c r="J517" s="462">
        <v>75054</v>
      </c>
      <c r="L517" s="462">
        <v>300</v>
      </c>
      <c r="O517" s="462">
        <v>9999</v>
      </c>
      <c r="P517" s="462" t="s">
        <v>736</v>
      </c>
      <c r="Q517" s="462">
        <v>20002</v>
      </c>
      <c r="S517" s="462">
        <v>400106</v>
      </c>
      <c r="U517" s="462">
        <v>9999</v>
      </c>
      <c r="V517" s="462" t="str">
        <f t="shared" si="41"/>
        <v>BAR03</v>
      </c>
      <c r="AA517" s="457" t="str">
        <f t="shared" si="37"/>
        <v>NLT-Assoc</v>
      </c>
      <c r="AB517" s="457">
        <f t="shared" si="37"/>
        <v>12</v>
      </c>
      <c r="AC517" s="457" t="str">
        <f t="shared" si="37"/>
        <v>BAR03</v>
      </c>
      <c r="AI517" s="465" t="str">
        <f t="shared" si="39"/>
        <v>1275054</v>
      </c>
      <c r="AJ517" s="462" t="str">
        <f t="shared" si="38"/>
        <v>Student Activities</v>
      </c>
    </row>
    <row r="518" spans="1:36" x14ac:dyDescent="0.25">
      <c r="A518" s="462" t="s">
        <v>710</v>
      </c>
      <c r="B518" s="462">
        <v>12</v>
      </c>
      <c r="C518" s="462" t="s">
        <v>692</v>
      </c>
      <c r="D518" s="457" t="str">
        <f t="shared" si="40"/>
        <v>NLT-Assoc75054</v>
      </c>
      <c r="E518" s="462">
        <v>75054</v>
      </c>
      <c r="F518" s="462" t="s">
        <v>734</v>
      </c>
      <c r="G518" s="462" t="s">
        <v>61</v>
      </c>
      <c r="H518" s="462">
        <v>75054</v>
      </c>
      <c r="I518" s="462" t="s">
        <v>734</v>
      </c>
      <c r="J518" s="462">
        <v>75054</v>
      </c>
      <c r="L518" s="462">
        <v>300</v>
      </c>
      <c r="O518" s="462">
        <v>9999</v>
      </c>
      <c r="P518" s="462" t="s">
        <v>736</v>
      </c>
      <c r="Q518" s="462">
        <v>20002</v>
      </c>
      <c r="S518" s="462">
        <v>400108</v>
      </c>
      <c r="U518" s="462">
        <v>9999</v>
      </c>
      <c r="V518" s="462" t="str">
        <f t="shared" si="41"/>
        <v>BAR03</v>
      </c>
      <c r="AA518" s="457" t="str">
        <f t="shared" si="37"/>
        <v>NLT-Assoc</v>
      </c>
      <c r="AB518" s="457">
        <f t="shared" si="37"/>
        <v>12</v>
      </c>
      <c r="AC518" s="457" t="str">
        <f t="shared" si="37"/>
        <v>BAR03</v>
      </c>
      <c r="AI518" s="465" t="str">
        <f t="shared" si="39"/>
        <v>1275054</v>
      </c>
      <c r="AJ518" s="462" t="str">
        <f t="shared" si="38"/>
        <v>Student Activities</v>
      </c>
    </row>
    <row r="519" spans="1:36" x14ac:dyDescent="0.25">
      <c r="A519" s="462" t="s">
        <v>710</v>
      </c>
      <c r="B519" s="462">
        <v>12</v>
      </c>
      <c r="C519" s="462" t="s">
        <v>692</v>
      </c>
      <c r="D519" s="457" t="str">
        <f t="shared" si="40"/>
        <v>NLT-Assoc75054</v>
      </c>
      <c r="E519" s="462">
        <v>75054</v>
      </c>
      <c r="F519" s="462" t="s">
        <v>734</v>
      </c>
      <c r="G519" s="462" t="s">
        <v>61</v>
      </c>
      <c r="H519" s="462">
        <v>75054</v>
      </c>
      <c r="I519" s="462" t="s">
        <v>734</v>
      </c>
      <c r="J519" s="462">
        <v>75054</v>
      </c>
      <c r="L519" s="462">
        <v>300</v>
      </c>
      <c r="O519" s="462">
        <v>9999</v>
      </c>
      <c r="P519" s="462" t="s">
        <v>736</v>
      </c>
      <c r="Q519" s="462">
        <v>20002</v>
      </c>
      <c r="S519" s="462">
        <v>400109</v>
      </c>
      <c r="U519" s="462">
        <v>9999</v>
      </c>
      <c r="V519" s="462" t="str">
        <f t="shared" si="41"/>
        <v>BAR03</v>
      </c>
      <c r="AA519" s="457" t="str">
        <f t="shared" si="37"/>
        <v>NLT-Assoc</v>
      </c>
      <c r="AB519" s="457">
        <f t="shared" si="37"/>
        <v>12</v>
      </c>
      <c r="AC519" s="457" t="str">
        <f t="shared" si="37"/>
        <v>BAR03</v>
      </c>
      <c r="AI519" s="465" t="str">
        <f t="shared" si="39"/>
        <v>1275054</v>
      </c>
      <c r="AJ519" s="462" t="str">
        <f t="shared" si="38"/>
        <v>Student Activities</v>
      </c>
    </row>
    <row r="520" spans="1:36" x14ac:dyDescent="0.25">
      <c r="A520" s="462" t="s">
        <v>710</v>
      </c>
      <c r="B520" s="462">
        <v>12</v>
      </c>
      <c r="C520" s="462" t="s">
        <v>692</v>
      </c>
      <c r="D520" s="457" t="str">
        <f t="shared" si="40"/>
        <v>NLT-Assoc75054</v>
      </c>
      <c r="E520" s="462">
        <v>75054</v>
      </c>
      <c r="F520" s="462" t="s">
        <v>734</v>
      </c>
      <c r="G520" s="462" t="s">
        <v>61</v>
      </c>
      <c r="H520" s="462">
        <v>75054</v>
      </c>
      <c r="I520" s="462" t="s">
        <v>734</v>
      </c>
      <c r="J520" s="462">
        <v>75054</v>
      </c>
      <c r="L520" s="462">
        <v>300</v>
      </c>
      <c r="O520" s="462">
        <v>9999</v>
      </c>
      <c r="P520" s="462" t="s">
        <v>736</v>
      </c>
      <c r="Q520" s="462">
        <v>20002</v>
      </c>
      <c r="S520" s="462">
        <v>400110</v>
      </c>
      <c r="U520" s="462">
        <v>9999</v>
      </c>
      <c r="V520" s="462" t="str">
        <f t="shared" si="41"/>
        <v>BAR03</v>
      </c>
      <c r="AA520" s="457" t="str">
        <f t="shared" ref="AA520:AC583" si="42">A520</f>
        <v>NLT-Assoc</v>
      </c>
      <c r="AB520" s="457">
        <f t="shared" si="42"/>
        <v>12</v>
      </c>
      <c r="AC520" s="457" t="str">
        <f t="shared" si="42"/>
        <v>BAR03</v>
      </c>
      <c r="AI520" s="465" t="str">
        <f t="shared" si="39"/>
        <v>1275054</v>
      </c>
      <c r="AJ520" s="462" t="str">
        <f t="shared" ref="AJ520:AJ583" si="43">I520</f>
        <v>Student Activities</v>
      </c>
    </row>
    <row r="521" spans="1:36" x14ac:dyDescent="0.25">
      <c r="A521" s="462" t="s">
        <v>710</v>
      </c>
      <c r="B521" s="462">
        <v>12</v>
      </c>
      <c r="C521" s="462" t="s">
        <v>692</v>
      </c>
      <c r="D521" s="457" t="str">
        <f t="shared" si="40"/>
        <v>NLT-Assoc75054</v>
      </c>
      <c r="E521" s="462">
        <v>75054</v>
      </c>
      <c r="F521" s="462" t="s">
        <v>734</v>
      </c>
      <c r="G521" s="462" t="s">
        <v>61</v>
      </c>
      <c r="H521" s="462">
        <v>75054</v>
      </c>
      <c r="I521" s="462" t="s">
        <v>734</v>
      </c>
      <c r="J521" s="462">
        <v>75054</v>
      </c>
      <c r="L521" s="462">
        <v>300</v>
      </c>
      <c r="O521" s="462">
        <v>9999</v>
      </c>
      <c r="P521" s="462" t="s">
        <v>736</v>
      </c>
      <c r="Q521" s="462">
        <v>20002</v>
      </c>
      <c r="S521" s="462">
        <v>400112</v>
      </c>
      <c r="U521" s="462">
        <v>9999</v>
      </c>
      <c r="V521" s="462" t="str">
        <f t="shared" si="41"/>
        <v>BAR03</v>
      </c>
      <c r="AA521" s="457" t="str">
        <f t="shared" si="42"/>
        <v>NLT-Assoc</v>
      </c>
      <c r="AB521" s="457">
        <f t="shared" si="42"/>
        <v>12</v>
      </c>
      <c r="AC521" s="457" t="str">
        <f t="shared" si="42"/>
        <v>BAR03</v>
      </c>
      <c r="AI521" s="465" t="str">
        <f t="shared" si="39"/>
        <v>1275054</v>
      </c>
      <c r="AJ521" s="462" t="str">
        <f t="shared" si="43"/>
        <v>Student Activities</v>
      </c>
    </row>
    <row r="522" spans="1:36" x14ac:dyDescent="0.25">
      <c r="A522" s="462" t="s">
        <v>710</v>
      </c>
      <c r="B522" s="462">
        <v>12</v>
      </c>
      <c r="C522" s="462" t="s">
        <v>692</v>
      </c>
      <c r="D522" s="457" t="str">
        <f t="shared" si="40"/>
        <v>NLT-Assoc75054</v>
      </c>
      <c r="E522" s="462">
        <v>75054</v>
      </c>
      <c r="F522" s="462" t="s">
        <v>734</v>
      </c>
      <c r="G522" s="462" t="s">
        <v>61</v>
      </c>
      <c r="H522" s="462">
        <v>75054</v>
      </c>
      <c r="I522" s="462" t="s">
        <v>734</v>
      </c>
      <c r="J522" s="462">
        <v>75054</v>
      </c>
      <c r="L522" s="462">
        <v>300</v>
      </c>
      <c r="O522" s="462">
        <v>9999</v>
      </c>
      <c r="P522" s="462" t="s">
        <v>736</v>
      </c>
      <c r="Q522" s="462">
        <v>20002</v>
      </c>
      <c r="S522" s="462">
        <v>400116</v>
      </c>
      <c r="U522" s="462">
        <v>9999</v>
      </c>
      <c r="V522" s="462" t="str">
        <f t="shared" si="41"/>
        <v>BAR03</v>
      </c>
      <c r="AA522" s="457" t="str">
        <f t="shared" si="42"/>
        <v>NLT-Assoc</v>
      </c>
      <c r="AB522" s="457">
        <f t="shared" si="42"/>
        <v>12</v>
      </c>
      <c r="AC522" s="457" t="str">
        <f t="shared" si="42"/>
        <v>BAR03</v>
      </c>
      <c r="AI522" s="465" t="str">
        <f t="shared" si="39"/>
        <v>1275054</v>
      </c>
      <c r="AJ522" s="462" t="str">
        <f t="shared" si="43"/>
        <v>Student Activities</v>
      </c>
    </row>
    <row r="523" spans="1:36" x14ac:dyDescent="0.25">
      <c r="A523" s="462" t="s">
        <v>710</v>
      </c>
      <c r="B523" s="462">
        <v>12</v>
      </c>
      <c r="C523" s="462" t="s">
        <v>692</v>
      </c>
      <c r="D523" s="457" t="str">
        <f t="shared" si="40"/>
        <v>NLT-Assoc75054</v>
      </c>
      <c r="E523" s="462">
        <v>75054</v>
      </c>
      <c r="F523" s="462" t="s">
        <v>734</v>
      </c>
      <c r="G523" s="462" t="s">
        <v>61</v>
      </c>
      <c r="H523" s="462">
        <v>75054</v>
      </c>
      <c r="I523" s="462" t="s">
        <v>734</v>
      </c>
      <c r="J523" s="462">
        <v>75054</v>
      </c>
      <c r="L523" s="462">
        <v>300</v>
      </c>
      <c r="O523" s="462">
        <v>9999</v>
      </c>
      <c r="P523" s="462" t="s">
        <v>736</v>
      </c>
      <c r="Q523" s="462">
        <v>20002</v>
      </c>
      <c r="S523" s="462">
        <v>400118</v>
      </c>
      <c r="U523" s="462">
        <v>9999</v>
      </c>
      <c r="V523" s="462" t="str">
        <f t="shared" si="41"/>
        <v>BAR03</v>
      </c>
      <c r="AA523" s="457" t="str">
        <f t="shared" si="42"/>
        <v>NLT-Assoc</v>
      </c>
      <c r="AB523" s="457">
        <f t="shared" si="42"/>
        <v>12</v>
      </c>
      <c r="AC523" s="457" t="str">
        <f t="shared" si="42"/>
        <v>BAR03</v>
      </c>
      <c r="AI523" s="465" t="str">
        <f t="shared" ref="AI523:AI586" si="44">B523&amp;E523</f>
        <v>1275054</v>
      </c>
      <c r="AJ523" s="462" t="str">
        <f t="shared" si="43"/>
        <v>Student Activities</v>
      </c>
    </row>
    <row r="524" spans="1:36" x14ac:dyDescent="0.25">
      <c r="A524" s="462" t="s">
        <v>710</v>
      </c>
      <c r="B524" s="462">
        <v>12</v>
      </c>
      <c r="C524" s="462" t="s">
        <v>692</v>
      </c>
      <c r="D524" s="457" t="str">
        <f t="shared" si="40"/>
        <v>NLT-Assoc75054</v>
      </c>
      <c r="E524" s="462">
        <v>75054</v>
      </c>
      <c r="F524" s="462" t="s">
        <v>734</v>
      </c>
      <c r="G524" s="462" t="s">
        <v>61</v>
      </c>
      <c r="H524" s="462">
        <v>75054</v>
      </c>
      <c r="I524" s="462" t="s">
        <v>734</v>
      </c>
      <c r="J524" s="462">
        <v>75054</v>
      </c>
      <c r="L524" s="462">
        <v>300</v>
      </c>
      <c r="O524" s="462">
        <v>9999</v>
      </c>
      <c r="P524" s="462" t="s">
        <v>736</v>
      </c>
      <c r="Q524" s="462">
        <v>20002</v>
      </c>
      <c r="S524" s="462">
        <v>400119</v>
      </c>
      <c r="U524" s="462">
        <v>9999</v>
      </c>
      <c r="V524" s="462" t="str">
        <f t="shared" si="41"/>
        <v>BAR03</v>
      </c>
      <c r="AA524" s="457" t="str">
        <f t="shared" si="42"/>
        <v>NLT-Assoc</v>
      </c>
      <c r="AB524" s="457">
        <f t="shared" si="42"/>
        <v>12</v>
      </c>
      <c r="AC524" s="457" t="str">
        <f t="shared" si="42"/>
        <v>BAR03</v>
      </c>
      <c r="AI524" s="465" t="str">
        <f t="shared" si="44"/>
        <v>1275054</v>
      </c>
      <c r="AJ524" s="462" t="str">
        <f t="shared" si="43"/>
        <v>Student Activities</v>
      </c>
    </row>
    <row r="525" spans="1:36" x14ac:dyDescent="0.25">
      <c r="A525" s="462" t="s">
        <v>710</v>
      </c>
      <c r="B525" s="462">
        <v>12</v>
      </c>
      <c r="C525" s="462" t="s">
        <v>692</v>
      </c>
      <c r="D525" s="457" t="str">
        <f t="shared" si="40"/>
        <v>NLT-Assoc75054</v>
      </c>
      <c r="E525" s="462">
        <v>75054</v>
      </c>
      <c r="F525" s="462" t="s">
        <v>734</v>
      </c>
      <c r="G525" s="462" t="s">
        <v>61</v>
      </c>
      <c r="H525" s="462">
        <v>75054</v>
      </c>
      <c r="I525" s="462" t="s">
        <v>734</v>
      </c>
      <c r="J525" s="462">
        <v>75054</v>
      </c>
      <c r="L525" s="462">
        <v>300</v>
      </c>
      <c r="O525" s="462">
        <v>9999</v>
      </c>
      <c r="P525" s="462" t="s">
        <v>736</v>
      </c>
      <c r="Q525" s="462">
        <v>20002</v>
      </c>
      <c r="S525" s="462">
        <v>400120</v>
      </c>
      <c r="U525" s="462">
        <v>9999</v>
      </c>
      <c r="V525" s="462" t="str">
        <f t="shared" si="41"/>
        <v>BAR03</v>
      </c>
      <c r="AA525" s="457" t="str">
        <f t="shared" si="42"/>
        <v>NLT-Assoc</v>
      </c>
      <c r="AB525" s="457">
        <f t="shared" si="42"/>
        <v>12</v>
      </c>
      <c r="AC525" s="457" t="str">
        <f t="shared" si="42"/>
        <v>BAR03</v>
      </c>
      <c r="AI525" s="465" t="str">
        <f t="shared" si="44"/>
        <v>1275054</v>
      </c>
      <c r="AJ525" s="462" t="str">
        <f t="shared" si="43"/>
        <v>Student Activities</v>
      </c>
    </row>
    <row r="526" spans="1:36" x14ac:dyDescent="0.25">
      <c r="A526" s="462" t="s">
        <v>710</v>
      </c>
      <c r="B526" s="462">
        <v>12</v>
      </c>
      <c r="C526" s="462" t="s">
        <v>692</v>
      </c>
      <c r="D526" s="457" t="str">
        <f t="shared" si="40"/>
        <v>NLT-Assoc75054</v>
      </c>
      <c r="E526" s="462">
        <v>75054</v>
      </c>
      <c r="F526" s="462" t="s">
        <v>734</v>
      </c>
      <c r="G526" s="462" t="s">
        <v>61</v>
      </c>
      <c r="H526" s="462">
        <v>75054</v>
      </c>
      <c r="I526" s="462" t="s">
        <v>734</v>
      </c>
      <c r="J526" s="462">
        <v>75054</v>
      </c>
      <c r="L526" s="462">
        <v>300</v>
      </c>
      <c r="O526" s="462">
        <v>9999</v>
      </c>
      <c r="P526" s="462" t="s">
        <v>736</v>
      </c>
      <c r="Q526" s="462">
        <v>20002</v>
      </c>
      <c r="S526" s="462">
        <v>400121</v>
      </c>
      <c r="U526" s="462">
        <v>9999</v>
      </c>
      <c r="V526" s="462" t="str">
        <f t="shared" si="41"/>
        <v>BAR03</v>
      </c>
      <c r="AA526" s="457" t="str">
        <f t="shared" si="42"/>
        <v>NLT-Assoc</v>
      </c>
      <c r="AB526" s="457">
        <f t="shared" si="42"/>
        <v>12</v>
      </c>
      <c r="AC526" s="457" t="str">
        <f t="shared" si="42"/>
        <v>BAR03</v>
      </c>
      <c r="AI526" s="465" t="str">
        <f t="shared" si="44"/>
        <v>1275054</v>
      </c>
      <c r="AJ526" s="462" t="str">
        <f t="shared" si="43"/>
        <v>Student Activities</v>
      </c>
    </row>
    <row r="527" spans="1:36" x14ac:dyDescent="0.25">
      <c r="A527" s="462" t="s">
        <v>710</v>
      </c>
      <c r="B527" s="462">
        <v>12</v>
      </c>
      <c r="C527" s="462" t="s">
        <v>692</v>
      </c>
      <c r="D527" s="457" t="str">
        <f t="shared" ref="D527:D590" si="45">+A527&amp;""&amp;E527</f>
        <v>NLT-Assoc75054</v>
      </c>
      <c r="E527" s="462">
        <v>75054</v>
      </c>
      <c r="F527" s="462" t="s">
        <v>734</v>
      </c>
      <c r="G527" s="462" t="s">
        <v>61</v>
      </c>
      <c r="H527" s="462">
        <v>75054</v>
      </c>
      <c r="I527" s="462" t="s">
        <v>734</v>
      </c>
      <c r="J527" s="462">
        <v>75054</v>
      </c>
      <c r="L527" s="462">
        <v>300</v>
      </c>
      <c r="O527" s="462">
        <v>9999</v>
      </c>
      <c r="P527" s="462" t="s">
        <v>736</v>
      </c>
      <c r="Q527" s="462">
        <v>20002</v>
      </c>
      <c r="S527" s="462">
        <v>400123</v>
      </c>
      <c r="U527" s="462">
        <v>9999</v>
      </c>
      <c r="V527" s="462" t="str">
        <f t="shared" si="41"/>
        <v>BAR03</v>
      </c>
      <c r="AA527" s="457" t="str">
        <f t="shared" si="42"/>
        <v>NLT-Assoc</v>
      </c>
      <c r="AB527" s="457">
        <f t="shared" si="42"/>
        <v>12</v>
      </c>
      <c r="AC527" s="457" t="str">
        <f t="shared" si="42"/>
        <v>BAR03</v>
      </c>
      <c r="AI527" s="465" t="str">
        <f t="shared" si="44"/>
        <v>1275054</v>
      </c>
      <c r="AJ527" s="462" t="str">
        <f t="shared" si="43"/>
        <v>Student Activities</v>
      </c>
    </row>
    <row r="528" spans="1:36" x14ac:dyDescent="0.25">
      <c r="A528" s="462" t="s">
        <v>710</v>
      </c>
      <c r="B528" s="462">
        <v>12</v>
      </c>
      <c r="C528" s="462" t="s">
        <v>692</v>
      </c>
      <c r="D528" s="457" t="str">
        <f t="shared" si="45"/>
        <v>NLT-Assoc75054</v>
      </c>
      <c r="E528" s="462">
        <v>75054</v>
      </c>
      <c r="F528" s="462" t="s">
        <v>734</v>
      </c>
      <c r="G528" s="462" t="s">
        <v>61</v>
      </c>
      <c r="H528" s="462">
        <v>75054</v>
      </c>
      <c r="I528" s="462" t="s">
        <v>734</v>
      </c>
      <c r="J528" s="462">
        <v>75054</v>
      </c>
      <c r="L528" s="462">
        <v>300</v>
      </c>
      <c r="O528" s="462">
        <v>9999</v>
      </c>
      <c r="P528" s="462" t="s">
        <v>737</v>
      </c>
      <c r="Q528" s="462">
        <v>20003</v>
      </c>
      <c r="S528" s="462">
        <v>400004</v>
      </c>
      <c r="U528" s="462">
        <v>9999</v>
      </c>
      <c r="V528" s="462" t="str">
        <f t="shared" si="41"/>
        <v>BAR03</v>
      </c>
      <c r="AA528" s="457" t="str">
        <f t="shared" si="42"/>
        <v>NLT-Assoc</v>
      </c>
      <c r="AB528" s="457">
        <f t="shared" si="42"/>
        <v>12</v>
      </c>
      <c r="AC528" s="457" t="str">
        <f t="shared" si="42"/>
        <v>BAR03</v>
      </c>
      <c r="AI528" s="465" t="str">
        <f t="shared" si="44"/>
        <v>1275054</v>
      </c>
      <c r="AJ528" s="462" t="str">
        <f t="shared" si="43"/>
        <v>Student Activities</v>
      </c>
    </row>
    <row r="529" spans="1:36" x14ac:dyDescent="0.25">
      <c r="A529" s="462" t="s">
        <v>710</v>
      </c>
      <c r="B529" s="462">
        <v>12</v>
      </c>
      <c r="C529" s="462" t="s">
        <v>692</v>
      </c>
      <c r="D529" s="457" t="str">
        <f t="shared" si="45"/>
        <v>NLT-Assoc75054</v>
      </c>
      <c r="E529" s="462">
        <v>75054</v>
      </c>
      <c r="F529" s="462" t="s">
        <v>734</v>
      </c>
      <c r="G529" s="462" t="s">
        <v>61</v>
      </c>
      <c r="H529" s="462">
        <v>75054</v>
      </c>
      <c r="I529" s="462" t="s">
        <v>734</v>
      </c>
      <c r="J529" s="462">
        <v>75054</v>
      </c>
      <c r="L529" s="462">
        <v>300</v>
      </c>
      <c r="O529" s="462">
        <v>9999</v>
      </c>
      <c r="P529" s="462" t="s">
        <v>737</v>
      </c>
      <c r="Q529" s="462">
        <v>20003</v>
      </c>
      <c r="S529" s="462">
        <v>400005</v>
      </c>
      <c r="U529" s="462">
        <v>9999</v>
      </c>
      <c r="V529" s="462" t="str">
        <f t="shared" si="41"/>
        <v>BAR03</v>
      </c>
      <c r="AA529" s="457" t="str">
        <f t="shared" si="42"/>
        <v>NLT-Assoc</v>
      </c>
      <c r="AB529" s="457">
        <f t="shared" si="42"/>
        <v>12</v>
      </c>
      <c r="AC529" s="457" t="str">
        <f t="shared" si="42"/>
        <v>BAR03</v>
      </c>
      <c r="AI529" s="465" t="str">
        <f t="shared" si="44"/>
        <v>1275054</v>
      </c>
      <c r="AJ529" s="462" t="str">
        <f t="shared" si="43"/>
        <v>Student Activities</v>
      </c>
    </row>
    <row r="530" spans="1:36" x14ac:dyDescent="0.25">
      <c r="A530" s="462" t="s">
        <v>710</v>
      </c>
      <c r="B530" s="462">
        <v>12</v>
      </c>
      <c r="C530" s="462" t="s">
        <v>692</v>
      </c>
      <c r="D530" s="457" t="str">
        <f t="shared" si="45"/>
        <v>NLT-Assoc75054</v>
      </c>
      <c r="E530" s="462">
        <v>75054</v>
      </c>
      <c r="F530" s="462" t="s">
        <v>734</v>
      </c>
      <c r="G530" s="462" t="s">
        <v>61</v>
      </c>
      <c r="H530" s="462">
        <v>75054</v>
      </c>
      <c r="I530" s="462" t="s">
        <v>734</v>
      </c>
      <c r="J530" s="462">
        <v>75054</v>
      </c>
      <c r="L530" s="462">
        <v>300</v>
      </c>
      <c r="O530" s="462">
        <v>9999</v>
      </c>
      <c r="P530" s="462" t="s">
        <v>737</v>
      </c>
      <c r="Q530" s="462">
        <v>20003</v>
      </c>
      <c r="S530" s="462">
        <v>400008</v>
      </c>
      <c r="U530" s="462">
        <v>9999</v>
      </c>
      <c r="V530" s="462" t="str">
        <f t="shared" si="41"/>
        <v>BAR03</v>
      </c>
      <c r="AA530" s="457" t="str">
        <f t="shared" si="42"/>
        <v>NLT-Assoc</v>
      </c>
      <c r="AB530" s="457">
        <f t="shared" si="42"/>
        <v>12</v>
      </c>
      <c r="AC530" s="457" t="str">
        <f t="shared" si="42"/>
        <v>BAR03</v>
      </c>
      <c r="AI530" s="465" t="str">
        <f t="shared" si="44"/>
        <v>1275054</v>
      </c>
      <c r="AJ530" s="462" t="str">
        <f t="shared" si="43"/>
        <v>Student Activities</v>
      </c>
    </row>
    <row r="531" spans="1:36" x14ac:dyDescent="0.25">
      <c r="A531" s="462" t="s">
        <v>710</v>
      </c>
      <c r="B531" s="462">
        <v>12</v>
      </c>
      <c r="C531" s="462" t="s">
        <v>692</v>
      </c>
      <c r="D531" s="457" t="str">
        <f t="shared" si="45"/>
        <v>NLT-Assoc75054</v>
      </c>
      <c r="E531" s="462">
        <v>75054</v>
      </c>
      <c r="F531" s="462" t="s">
        <v>734</v>
      </c>
      <c r="G531" s="462" t="s">
        <v>61</v>
      </c>
      <c r="H531" s="462">
        <v>75054</v>
      </c>
      <c r="I531" s="462" t="s">
        <v>734</v>
      </c>
      <c r="J531" s="462">
        <v>75054</v>
      </c>
      <c r="L531" s="462">
        <v>300</v>
      </c>
      <c r="O531" s="462">
        <v>9999</v>
      </c>
      <c r="P531" s="462" t="s">
        <v>737</v>
      </c>
      <c r="Q531" s="462">
        <v>20003</v>
      </c>
      <c r="S531" s="462">
        <v>400010</v>
      </c>
      <c r="U531" s="462">
        <v>9999</v>
      </c>
      <c r="V531" s="462" t="str">
        <f t="shared" si="41"/>
        <v>BAR03</v>
      </c>
      <c r="AA531" s="457" t="str">
        <f t="shared" si="42"/>
        <v>NLT-Assoc</v>
      </c>
      <c r="AB531" s="457">
        <f t="shared" si="42"/>
        <v>12</v>
      </c>
      <c r="AC531" s="457" t="str">
        <f t="shared" si="42"/>
        <v>BAR03</v>
      </c>
      <c r="AI531" s="465" t="str">
        <f t="shared" si="44"/>
        <v>1275054</v>
      </c>
      <c r="AJ531" s="462" t="str">
        <f t="shared" si="43"/>
        <v>Student Activities</v>
      </c>
    </row>
    <row r="532" spans="1:36" x14ac:dyDescent="0.25">
      <c r="A532" s="462" t="s">
        <v>710</v>
      </c>
      <c r="B532" s="462">
        <v>12</v>
      </c>
      <c r="C532" s="462" t="s">
        <v>692</v>
      </c>
      <c r="D532" s="457" t="str">
        <f t="shared" si="45"/>
        <v>NLT-Assoc75054</v>
      </c>
      <c r="E532" s="462">
        <v>75054</v>
      </c>
      <c r="F532" s="462" t="s">
        <v>734</v>
      </c>
      <c r="G532" s="462" t="s">
        <v>61</v>
      </c>
      <c r="H532" s="462">
        <v>75054</v>
      </c>
      <c r="I532" s="462" t="s">
        <v>734</v>
      </c>
      <c r="J532" s="462">
        <v>75054</v>
      </c>
      <c r="L532" s="462">
        <v>300</v>
      </c>
      <c r="O532" s="462">
        <v>9999</v>
      </c>
      <c r="P532" s="462" t="s">
        <v>737</v>
      </c>
      <c r="Q532" s="462">
        <v>20003</v>
      </c>
      <c r="S532" s="462">
        <v>400012</v>
      </c>
      <c r="U532" s="462">
        <v>9999</v>
      </c>
      <c r="V532" s="462" t="str">
        <f t="shared" si="41"/>
        <v>BAR03</v>
      </c>
      <c r="AA532" s="457" t="str">
        <f t="shared" si="42"/>
        <v>NLT-Assoc</v>
      </c>
      <c r="AB532" s="457">
        <f t="shared" si="42"/>
        <v>12</v>
      </c>
      <c r="AC532" s="457" t="str">
        <f t="shared" si="42"/>
        <v>BAR03</v>
      </c>
      <c r="AI532" s="465" t="str">
        <f t="shared" si="44"/>
        <v>1275054</v>
      </c>
      <c r="AJ532" s="462" t="str">
        <f t="shared" si="43"/>
        <v>Student Activities</v>
      </c>
    </row>
    <row r="533" spans="1:36" x14ac:dyDescent="0.25">
      <c r="A533" s="462" t="s">
        <v>710</v>
      </c>
      <c r="B533" s="462">
        <v>12</v>
      </c>
      <c r="C533" s="462" t="s">
        <v>692</v>
      </c>
      <c r="D533" s="457" t="str">
        <f t="shared" si="45"/>
        <v>NLT-Assoc75054</v>
      </c>
      <c r="E533" s="462">
        <v>75054</v>
      </c>
      <c r="F533" s="462" t="s">
        <v>734</v>
      </c>
      <c r="G533" s="462" t="s">
        <v>61</v>
      </c>
      <c r="H533" s="462">
        <v>75054</v>
      </c>
      <c r="I533" s="462" t="s">
        <v>734</v>
      </c>
      <c r="J533" s="462">
        <v>75054</v>
      </c>
      <c r="L533" s="462">
        <v>300</v>
      </c>
      <c r="O533" s="462">
        <v>9999</v>
      </c>
      <c r="P533" s="462" t="s">
        <v>737</v>
      </c>
      <c r="Q533" s="462">
        <v>20003</v>
      </c>
      <c r="S533" s="462">
        <v>400013</v>
      </c>
      <c r="U533" s="462">
        <v>9999</v>
      </c>
      <c r="V533" s="462" t="str">
        <f t="shared" si="41"/>
        <v>BAR03</v>
      </c>
      <c r="AA533" s="457" t="str">
        <f t="shared" si="42"/>
        <v>NLT-Assoc</v>
      </c>
      <c r="AB533" s="457">
        <f t="shared" si="42"/>
        <v>12</v>
      </c>
      <c r="AC533" s="457" t="str">
        <f t="shared" si="42"/>
        <v>BAR03</v>
      </c>
      <c r="AI533" s="465" t="str">
        <f t="shared" si="44"/>
        <v>1275054</v>
      </c>
      <c r="AJ533" s="462" t="str">
        <f t="shared" si="43"/>
        <v>Student Activities</v>
      </c>
    </row>
    <row r="534" spans="1:36" x14ac:dyDescent="0.25">
      <c r="A534" s="462" t="s">
        <v>710</v>
      </c>
      <c r="B534" s="462">
        <v>12</v>
      </c>
      <c r="C534" s="462" t="s">
        <v>692</v>
      </c>
      <c r="D534" s="457" t="str">
        <f t="shared" si="45"/>
        <v>NLT-Assoc75054</v>
      </c>
      <c r="E534" s="462">
        <v>75054</v>
      </c>
      <c r="F534" s="462" t="s">
        <v>734</v>
      </c>
      <c r="G534" s="462" t="s">
        <v>61</v>
      </c>
      <c r="H534" s="462">
        <v>75054</v>
      </c>
      <c r="I534" s="462" t="s">
        <v>734</v>
      </c>
      <c r="J534" s="462">
        <v>75054</v>
      </c>
      <c r="L534" s="462">
        <v>300</v>
      </c>
      <c r="O534" s="462">
        <v>9999</v>
      </c>
      <c r="P534" s="462" t="s">
        <v>737</v>
      </c>
      <c r="Q534" s="462">
        <v>20003</v>
      </c>
      <c r="S534" s="462">
        <v>400014</v>
      </c>
      <c r="U534" s="462">
        <v>9999</v>
      </c>
      <c r="V534" s="462" t="str">
        <f t="shared" si="41"/>
        <v>BAR03</v>
      </c>
      <c r="AA534" s="457" t="str">
        <f t="shared" si="42"/>
        <v>NLT-Assoc</v>
      </c>
      <c r="AB534" s="457">
        <f t="shared" si="42"/>
        <v>12</v>
      </c>
      <c r="AC534" s="457" t="str">
        <f t="shared" si="42"/>
        <v>BAR03</v>
      </c>
      <c r="AI534" s="465" t="str">
        <f t="shared" si="44"/>
        <v>1275054</v>
      </c>
      <c r="AJ534" s="462" t="str">
        <f t="shared" si="43"/>
        <v>Student Activities</v>
      </c>
    </row>
    <row r="535" spans="1:36" x14ac:dyDescent="0.25">
      <c r="A535" s="462" t="s">
        <v>710</v>
      </c>
      <c r="B535" s="462">
        <v>12</v>
      </c>
      <c r="C535" s="462" t="s">
        <v>692</v>
      </c>
      <c r="D535" s="457" t="str">
        <f t="shared" si="45"/>
        <v>NLT-Assoc75054</v>
      </c>
      <c r="E535" s="462">
        <v>75054</v>
      </c>
      <c r="F535" s="462" t="s">
        <v>734</v>
      </c>
      <c r="G535" s="462" t="s">
        <v>61</v>
      </c>
      <c r="H535" s="462">
        <v>75054</v>
      </c>
      <c r="I535" s="462" t="s">
        <v>734</v>
      </c>
      <c r="J535" s="462">
        <v>75054</v>
      </c>
      <c r="L535" s="462">
        <v>300</v>
      </c>
      <c r="O535" s="462">
        <v>9999</v>
      </c>
      <c r="P535" s="462" t="s">
        <v>737</v>
      </c>
      <c r="Q535" s="462">
        <v>20003</v>
      </c>
      <c r="S535" s="462">
        <v>400015</v>
      </c>
      <c r="U535" s="462">
        <v>9999</v>
      </c>
      <c r="V535" s="462" t="str">
        <f t="shared" si="41"/>
        <v>BAR03</v>
      </c>
      <c r="AA535" s="457" t="str">
        <f t="shared" si="42"/>
        <v>NLT-Assoc</v>
      </c>
      <c r="AB535" s="457">
        <f t="shared" si="42"/>
        <v>12</v>
      </c>
      <c r="AC535" s="457" t="str">
        <f t="shared" si="42"/>
        <v>BAR03</v>
      </c>
      <c r="AI535" s="465" t="str">
        <f t="shared" si="44"/>
        <v>1275054</v>
      </c>
      <c r="AJ535" s="462" t="str">
        <f t="shared" si="43"/>
        <v>Student Activities</v>
      </c>
    </row>
    <row r="536" spans="1:36" x14ac:dyDescent="0.25">
      <c r="A536" s="462" t="s">
        <v>710</v>
      </c>
      <c r="B536" s="462">
        <v>12</v>
      </c>
      <c r="C536" s="462" t="s">
        <v>692</v>
      </c>
      <c r="D536" s="457" t="str">
        <f t="shared" si="45"/>
        <v>NLT-Assoc75054</v>
      </c>
      <c r="E536" s="462">
        <v>75054</v>
      </c>
      <c r="F536" s="462" t="s">
        <v>734</v>
      </c>
      <c r="G536" s="462" t="s">
        <v>61</v>
      </c>
      <c r="H536" s="462">
        <v>75054</v>
      </c>
      <c r="I536" s="462" t="s">
        <v>734</v>
      </c>
      <c r="J536" s="462">
        <v>75054</v>
      </c>
      <c r="L536" s="462">
        <v>300</v>
      </c>
      <c r="O536" s="462">
        <v>9999</v>
      </c>
      <c r="P536" s="462" t="s">
        <v>737</v>
      </c>
      <c r="Q536" s="462">
        <v>20003</v>
      </c>
      <c r="S536" s="462">
        <v>400016</v>
      </c>
      <c r="U536" s="462">
        <v>9999</v>
      </c>
      <c r="V536" s="462" t="str">
        <f t="shared" si="41"/>
        <v>BAR03</v>
      </c>
      <c r="AA536" s="457" t="str">
        <f t="shared" si="42"/>
        <v>NLT-Assoc</v>
      </c>
      <c r="AB536" s="457">
        <f t="shared" si="42"/>
        <v>12</v>
      </c>
      <c r="AC536" s="457" t="str">
        <f t="shared" si="42"/>
        <v>BAR03</v>
      </c>
      <c r="AI536" s="465" t="str">
        <f t="shared" si="44"/>
        <v>1275054</v>
      </c>
      <c r="AJ536" s="462" t="str">
        <f t="shared" si="43"/>
        <v>Student Activities</v>
      </c>
    </row>
    <row r="537" spans="1:36" x14ac:dyDescent="0.25">
      <c r="A537" s="462" t="s">
        <v>710</v>
      </c>
      <c r="B537" s="462">
        <v>12</v>
      </c>
      <c r="C537" s="462" t="s">
        <v>692</v>
      </c>
      <c r="D537" s="457" t="str">
        <f t="shared" si="45"/>
        <v>NLT-Assoc75054</v>
      </c>
      <c r="E537" s="462">
        <v>75054</v>
      </c>
      <c r="F537" s="462" t="s">
        <v>734</v>
      </c>
      <c r="G537" s="462" t="s">
        <v>61</v>
      </c>
      <c r="H537" s="462">
        <v>75054</v>
      </c>
      <c r="I537" s="462" t="s">
        <v>734</v>
      </c>
      <c r="J537" s="462">
        <v>75054</v>
      </c>
      <c r="L537" s="462">
        <v>300</v>
      </c>
      <c r="O537" s="462">
        <v>9999</v>
      </c>
      <c r="P537" s="462" t="s">
        <v>737</v>
      </c>
      <c r="Q537" s="462">
        <v>20003</v>
      </c>
      <c r="S537" s="462">
        <v>400017</v>
      </c>
      <c r="U537" s="462">
        <v>9999</v>
      </c>
      <c r="V537" s="462" t="str">
        <f t="shared" si="41"/>
        <v>BAR03</v>
      </c>
      <c r="AA537" s="457" t="str">
        <f t="shared" si="42"/>
        <v>NLT-Assoc</v>
      </c>
      <c r="AB537" s="457">
        <f t="shared" si="42"/>
        <v>12</v>
      </c>
      <c r="AC537" s="457" t="str">
        <f t="shared" si="42"/>
        <v>BAR03</v>
      </c>
      <c r="AI537" s="465" t="str">
        <f t="shared" si="44"/>
        <v>1275054</v>
      </c>
      <c r="AJ537" s="462" t="str">
        <f t="shared" si="43"/>
        <v>Student Activities</v>
      </c>
    </row>
    <row r="538" spans="1:36" x14ac:dyDescent="0.25">
      <c r="A538" s="462" t="s">
        <v>710</v>
      </c>
      <c r="B538" s="462">
        <v>12</v>
      </c>
      <c r="C538" s="462" t="s">
        <v>692</v>
      </c>
      <c r="D538" s="457" t="str">
        <f t="shared" si="45"/>
        <v>NLT-Assoc75054</v>
      </c>
      <c r="E538" s="462">
        <v>75054</v>
      </c>
      <c r="F538" s="462" t="s">
        <v>734</v>
      </c>
      <c r="G538" s="462" t="s">
        <v>61</v>
      </c>
      <c r="H538" s="462">
        <v>75054</v>
      </c>
      <c r="I538" s="462" t="s">
        <v>734</v>
      </c>
      <c r="J538" s="462">
        <v>75054</v>
      </c>
      <c r="L538" s="462">
        <v>300</v>
      </c>
      <c r="O538" s="462">
        <v>9999</v>
      </c>
      <c r="P538" s="462" t="s">
        <v>737</v>
      </c>
      <c r="Q538" s="462">
        <v>20003</v>
      </c>
      <c r="S538" s="462">
        <v>400018</v>
      </c>
      <c r="U538" s="462">
        <v>9999</v>
      </c>
      <c r="V538" s="462" t="str">
        <f t="shared" si="41"/>
        <v>BAR03</v>
      </c>
      <c r="AA538" s="457" t="str">
        <f t="shared" si="42"/>
        <v>NLT-Assoc</v>
      </c>
      <c r="AB538" s="457">
        <f t="shared" si="42"/>
        <v>12</v>
      </c>
      <c r="AC538" s="457" t="str">
        <f t="shared" si="42"/>
        <v>BAR03</v>
      </c>
      <c r="AI538" s="465" t="str">
        <f t="shared" si="44"/>
        <v>1275054</v>
      </c>
      <c r="AJ538" s="462" t="str">
        <f t="shared" si="43"/>
        <v>Student Activities</v>
      </c>
    </row>
    <row r="539" spans="1:36" x14ac:dyDescent="0.25">
      <c r="A539" s="462" t="s">
        <v>710</v>
      </c>
      <c r="B539" s="462">
        <v>12</v>
      </c>
      <c r="C539" s="462" t="s">
        <v>692</v>
      </c>
      <c r="D539" s="457" t="str">
        <f t="shared" si="45"/>
        <v>NLT-Assoc75054</v>
      </c>
      <c r="E539" s="462">
        <v>75054</v>
      </c>
      <c r="F539" s="462" t="s">
        <v>734</v>
      </c>
      <c r="G539" s="462" t="s">
        <v>61</v>
      </c>
      <c r="H539" s="462">
        <v>75054</v>
      </c>
      <c r="I539" s="462" t="s">
        <v>734</v>
      </c>
      <c r="J539" s="462">
        <v>75054</v>
      </c>
      <c r="L539" s="462">
        <v>300</v>
      </c>
      <c r="O539" s="462">
        <v>9999</v>
      </c>
      <c r="P539" s="462" t="s">
        <v>737</v>
      </c>
      <c r="Q539" s="462">
        <v>20003</v>
      </c>
      <c r="S539" s="462">
        <v>400019</v>
      </c>
      <c r="U539" s="462">
        <v>9999</v>
      </c>
      <c r="V539" s="462" t="str">
        <f t="shared" si="41"/>
        <v>BAR03</v>
      </c>
      <c r="AA539" s="457" t="str">
        <f t="shared" si="42"/>
        <v>NLT-Assoc</v>
      </c>
      <c r="AB539" s="457">
        <f t="shared" si="42"/>
        <v>12</v>
      </c>
      <c r="AC539" s="457" t="str">
        <f t="shared" si="42"/>
        <v>BAR03</v>
      </c>
      <c r="AI539" s="465" t="str">
        <f t="shared" si="44"/>
        <v>1275054</v>
      </c>
      <c r="AJ539" s="462" t="str">
        <f t="shared" si="43"/>
        <v>Student Activities</v>
      </c>
    </row>
    <row r="540" spans="1:36" x14ac:dyDescent="0.25">
      <c r="A540" s="462" t="s">
        <v>710</v>
      </c>
      <c r="B540" s="462">
        <v>12</v>
      </c>
      <c r="C540" s="462" t="s">
        <v>692</v>
      </c>
      <c r="D540" s="457" t="str">
        <f t="shared" si="45"/>
        <v>NLT-Assoc75054</v>
      </c>
      <c r="E540" s="462">
        <v>75054</v>
      </c>
      <c r="F540" s="462" t="s">
        <v>734</v>
      </c>
      <c r="G540" s="462" t="s">
        <v>61</v>
      </c>
      <c r="H540" s="462">
        <v>75054</v>
      </c>
      <c r="I540" s="462" t="s">
        <v>734</v>
      </c>
      <c r="J540" s="462">
        <v>75054</v>
      </c>
      <c r="L540" s="462">
        <v>300</v>
      </c>
      <c r="O540" s="462">
        <v>9999</v>
      </c>
      <c r="P540" s="462" t="s">
        <v>737</v>
      </c>
      <c r="Q540" s="462">
        <v>20003</v>
      </c>
      <c r="S540" s="462">
        <v>400020</v>
      </c>
      <c r="U540" s="462">
        <v>9999</v>
      </c>
      <c r="V540" s="462" t="str">
        <f t="shared" si="41"/>
        <v>BAR03</v>
      </c>
      <c r="AA540" s="457" t="str">
        <f t="shared" si="42"/>
        <v>NLT-Assoc</v>
      </c>
      <c r="AB540" s="457">
        <f t="shared" si="42"/>
        <v>12</v>
      </c>
      <c r="AC540" s="457" t="str">
        <f t="shared" si="42"/>
        <v>BAR03</v>
      </c>
      <c r="AI540" s="465" t="str">
        <f t="shared" si="44"/>
        <v>1275054</v>
      </c>
      <c r="AJ540" s="462" t="str">
        <f t="shared" si="43"/>
        <v>Student Activities</v>
      </c>
    </row>
    <row r="541" spans="1:36" x14ac:dyDescent="0.25">
      <c r="A541" s="462" t="s">
        <v>710</v>
      </c>
      <c r="B541" s="462">
        <v>12</v>
      </c>
      <c r="C541" s="462" t="s">
        <v>692</v>
      </c>
      <c r="D541" s="457" t="str">
        <f t="shared" si="45"/>
        <v>NLT-Assoc75054</v>
      </c>
      <c r="E541" s="462">
        <v>75054</v>
      </c>
      <c r="F541" s="462" t="s">
        <v>734</v>
      </c>
      <c r="G541" s="462" t="s">
        <v>61</v>
      </c>
      <c r="H541" s="462">
        <v>75054</v>
      </c>
      <c r="I541" s="462" t="s">
        <v>734</v>
      </c>
      <c r="J541" s="462">
        <v>75054</v>
      </c>
      <c r="L541" s="462">
        <v>300</v>
      </c>
      <c r="O541" s="462">
        <v>9999</v>
      </c>
      <c r="P541" s="462" t="s">
        <v>737</v>
      </c>
      <c r="Q541" s="462">
        <v>20003</v>
      </c>
      <c r="S541" s="462">
        <v>400022</v>
      </c>
      <c r="U541" s="462">
        <v>9999</v>
      </c>
      <c r="V541" s="462" t="str">
        <f t="shared" si="41"/>
        <v>BAR03</v>
      </c>
      <c r="AA541" s="457" t="str">
        <f t="shared" si="42"/>
        <v>NLT-Assoc</v>
      </c>
      <c r="AB541" s="457">
        <f t="shared" si="42"/>
        <v>12</v>
      </c>
      <c r="AC541" s="457" t="str">
        <f t="shared" si="42"/>
        <v>BAR03</v>
      </c>
      <c r="AI541" s="465" t="str">
        <f t="shared" si="44"/>
        <v>1275054</v>
      </c>
      <c r="AJ541" s="462" t="str">
        <f t="shared" si="43"/>
        <v>Student Activities</v>
      </c>
    </row>
    <row r="542" spans="1:36" x14ac:dyDescent="0.25">
      <c r="A542" s="462" t="s">
        <v>710</v>
      </c>
      <c r="B542" s="462">
        <v>12</v>
      </c>
      <c r="C542" s="462" t="s">
        <v>692</v>
      </c>
      <c r="D542" s="457" t="str">
        <f t="shared" si="45"/>
        <v>NLT-Assoc75054</v>
      </c>
      <c r="E542" s="462">
        <v>75054</v>
      </c>
      <c r="F542" s="462" t="s">
        <v>734</v>
      </c>
      <c r="G542" s="462" t="s">
        <v>61</v>
      </c>
      <c r="H542" s="462">
        <v>75054</v>
      </c>
      <c r="I542" s="462" t="s">
        <v>734</v>
      </c>
      <c r="J542" s="462">
        <v>75054</v>
      </c>
      <c r="L542" s="462">
        <v>300</v>
      </c>
      <c r="O542" s="462">
        <v>9999</v>
      </c>
      <c r="P542" s="462" t="s">
        <v>737</v>
      </c>
      <c r="Q542" s="462">
        <v>20003</v>
      </c>
      <c r="S542" s="462">
        <v>400023</v>
      </c>
      <c r="U542" s="462">
        <v>9999</v>
      </c>
      <c r="V542" s="462" t="str">
        <f t="shared" si="41"/>
        <v>BAR03</v>
      </c>
      <c r="AA542" s="457" t="str">
        <f t="shared" si="42"/>
        <v>NLT-Assoc</v>
      </c>
      <c r="AB542" s="457">
        <f t="shared" si="42"/>
        <v>12</v>
      </c>
      <c r="AC542" s="457" t="str">
        <f t="shared" si="42"/>
        <v>BAR03</v>
      </c>
      <c r="AI542" s="465" t="str">
        <f t="shared" si="44"/>
        <v>1275054</v>
      </c>
      <c r="AJ542" s="462" t="str">
        <f t="shared" si="43"/>
        <v>Student Activities</v>
      </c>
    </row>
    <row r="543" spans="1:36" x14ac:dyDescent="0.25">
      <c r="A543" s="462" t="s">
        <v>710</v>
      </c>
      <c r="B543" s="462">
        <v>12</v>
      </c>
      <c r="C543" s="462" t="s">
        <v>692</v>
      </c>
      <c r="D543" s="457" t="str">
        <f t="shared" si="45"/>
        <v>NLT-Assoc75054</v>
      </c>
      <c r="E543" s="462">
        <v>75054</v>
      </c>
      <c r="F543" s="462" t="s">
        <v>734</v>
      </c>
      <c r="G543" s="462" t="s">
        <v>61</v>
      </c>
      <c r="H543" s="462">
        <v>75054</v>
      </c>
      <c r="I543" s="462" t="s">
        <v>734</v>
      </c>
      <c r="J543" s="462">
        <v>75054</v>
      </c>
      <c r="L543" s="462">
        <v>300</v>
      </c>
      <c r="O543" s="462">
        <v>9999</v>
      </c>
      <c r="P543" s="462" t="s">
        <v>737</v>
      </c>
      <c r="Q543" s="462">
        <v>20003</v>
      </c>
      <c r="S543" s="462">
        <v>400024</v>
      </c>
      <c r="U543" s="462">
        <v>9999</v>
      </c>
      <c r="V543" s="462" t="str">
        <f t="shared" si="41"/>
        <v>BAR03</v>
      </c>
      <c r="AA543" s="457" t="str">
        <f t="shared" si="42"/>
        <v>NLT-Assoc</v>
      </c>
      <c r="AB543" s="457">
        <f t="shared" si="42"/>
        <v>12</v>
      </c>
      <c r="AC543" s="457" t="str">
        <f t="shared" si="42"/>
        <v>BAR03</v>
      </c>
      <c r="AI543" s="465" t="str">
        <f t="shared" si="44"/>
        <v>1275054</v>
      </c>
      <c r="AJ543" s="462" t="str">
        <f t="shared" si="43"/>
        <v>Student Activities</v>
      </c>
    </row>
    <row r="544" spans="1:36" x14ac:dyDescent="0.25">
      <c r="A544" s="462" t="s">
        <v>710</v>
      </c>
      <c r="B544" s="462">
        <v>12</v>
      </c>
      <c r="C544" s="462" t="s">
        <v>692</v>
      </c>
      <c r="D544" s="457" t="str">
        <f t="shared" si="45"/>
        <v>NLT-Assoc75054</v>
      </c>
      <c r="E544" s="462">
        <v>75054</v>
      </c>
      <c r="F544" s="462" t="s">
        <v>734</v>
      </c>
      <c r="G544" s="462" t="s">
        <v>61</v>
      </c>
      <c r="H544" s="462">
        <v>75054</v>
      </c>
      <c r="I544" s="462" t="s">
        <v>734</v>
      </c>
      <c r="J544" s="462">
        <v>75054</v>
      </c>
      <c r="L544" s="462">
        <v>300</v>
      </c>
      <c r="O544" s="462">
        <v>9999</v>
      </c>
      <c r="P544" s="462" t="s">
        <v>737</v>
      </c>
      <c r="Q544" s="462">
        <v>20003</v>
      </c>
      <c r="S544" s="462">
        <v>400025</v>
      </c>
      <c r="U544" s="462">
        <v>9999</v>
      </c>
      <c r="V544" s="462" t="str">
        <f t="shared" ref="V544:V607" si="46">C544</f>
        <v>BAR03</v>
      </c>
      <c r="AA544" s="457" t="str">
        <f t="shared" si="42"/>
        <v>NLT-Assoc</v>
      </c>
      <c r="AB544" s="457">
        <f t="shared" si="42"/>
        <v>12</v>
      </c>
      <c r="AC544" s="457" t="str">
        <f t="shared" si="42"/>
        <v>BAR03</v>
      </c>
      <c r="AI544" s="465" t="str">
        <f t="shared" si="44"/>
        <v>1275054</v>
      </c>
      <c r="AJ544" s="462" t="str">
        <f t="shared" si="43"/>
        <v>Student Activities</v>
      </c>
    </row>
    <row r="545" spans="1:36" x14ac:dyDescent="0.25">
      <c r="A545" s="462" t="s">
        <v>710</v>
      </c>
      <c r="B545" s="462">
        <v>12</v>
      </c>
      <c r="C545" s="462" t="s">
        <v>692</v>
      </c>
      <c r="D545" s="457" t="str">
        <f t="shared" si="45"/>
        <v>NLT-Assoc75054</v>
      </c>
      <c r="E545" s="462">
        <v>75054</v>
      </c>
      <c r="F545" s="462" t="s">
        <v>734</v>
      </c>
      <c r="G545" s="462" t="s">
        <v>61</v>
      </c>
      <c r="H545" s="462">
        <v>75054</v>
      </c>
      <c r="I545" s="462" t="s">
        <v>734</v>
      </c>
      <c r="J545" s="462">
        <v>75054</v>
      </c>
      <c r="L545" s="462">
        <v>300</v>
      </c>
      <c r="O545" s="462">
        <v>9999</v>
      </c>
      <c r="P545" s="462" t="s">
        <v>737</v>
      </c>
      <c r="Q545" s="462">
        <v>20003</v>
      </c>
      <c r="S545" s="462">
        <v>400027</v>
      </c>
      <c r="U545" s="462">
        <v>9999</v>
      </c>
      <c r="V545" s="462" t="str">
        <f t="shared" si="46"/>
        <v>BAR03</v>
      </c>
      <c r="AA545" s="457" t="str">
        <f t="shared" si="42"/>
        <v>NLT-Assoc</v>
      </c>
      <c r="AB545" s="457">
        <f t="shared" si="42"/>
        <v>12</v>
      </c>
      <c r="AC545" s="457" t="str">
        <f t="shared" si="42"/>
        <v>BAR03</v>
      </c>
      <c r="AI545" s="465" t="str">
        <f t="shared" si="44"/>
        <v>1275054</v>
      </c>
      <c r="AJ545" s="462" t="str">
        <f t="shared" si="43"/>
        <v>Student Activities</v>
      </c>
    </row>
    <row r="546" spans="1:36" x14ac:dyDescent="0.25">
      <c r="A546" s="462" t="s">
        <v>710</v>
      </c>
      <c r="B546" s="462">
        <v>12</v>
      </c>
      <c r="C546" s="462" t="s">
        <v>692</v>
      </c>
      <c r="D546" s="457" t="str">
        <f t="shared" si="45"/>
        <v>NLT-Assoc75054</v>
      </c>
      <c r="E546" s="462">
        <v>75054</v>
      </c>
      <c r="F546" s="462" t="s">
        <v>734</v>
      </c>
      <c r="G546" s="462" t="s">
        <v>61</v>
      </c>
      <c r="H546" s="462">
        <v>75054</v>
      </c>
      <c r="I546" s="462" t="s">
        <v>734</v>
      </c>
      <c r="J546" s="462">
        <v>75054</v>
      </c>
      <c r="L546" s="462">
        <v>300</v>
      </c>
      <c r="O546" s="462">
        <v>9999</v>
      </c>
      <c r="P546" s="462" t="s">
        <v>737</v>
      </c>
      <c r="Q546" s="462">
        <v>20003</v>
      </c>
      <c r="S546" s="462">
        <v>400028</v>
      </c>
      <c r="U546" s="462">
        <v>9999</v>
      </c>
      <c r="V546" s="462" t="str">
        <f t="shared" si="46"/>
        <v>BAR03</v>
      </c>
      <c r="AA546" s="457" t="str">
        <f t="shared" si="42"/>
        <v>NLT-Assoc</v>
      </c>
      <c r="AB546" s="457">
        <f t="shared" si="42"/>
        <v>12</v>
      </c>
      <c r="AC546" s="457" t="str">
        <f t="shared" si="42"/>
        <v>BAR03</v>
      </c>
      <c r="AI546" s="465" t="str">
        <f t="shared" si="44"/>
        <v>1275054</v>
      </c>
      <c r="AJ546" s="462" t="str">
        <f t="shared" si="43"/>
        <v>Student Activities</v>
      </c>
    </row>
    <row r="547" spans="1:36" x14ac:dyDescent="0.25">
      <c r="A547" s="462" t="s">
        <v>710</v>
      </c>
      <c r="B547" s="462">
        <v>12</v>
      </c>
      <c r="C547" s="462" t="s">
        <v>692</v>
      </c>
      <c r="D547" s="457" t="str">
        <f t="shared" si="45"/>
        <v>NLT-Assoc75054</v>
      </c>
      <c r="E547" s="462">
        <v>75054</v>
      </c>
      <c r="F547" s="462" t="s">
        <v>734</v>
      </c>
      <c r="G547" s="462" t="s">
        <v>61</v>
      </c>
      <c r="H547" s="462">
        <v>75054</v>
      </c>
      <c r="I547" s="462" t="s">
        <v>734</v>
      </c>
      <c r="J547" s="462">
        <v>75054</v>
      </c>
      <c r="L547" s="462">
        <v>300</v>
      </c>
      <c r="O547" s="462">
        <v>9999</v>
      </c>
      <c r="P547" s="462" t="s">
        <v>737</v>
      </c>
      <c r="Q547" s="462">
        <v>20003</v>
      </c>
      <c r="S547" s="462">
        <v>400030</v>
      </c>
      <c r="U547" s="462">
        <v>9999</v>
      </c>
      <c r="V547" s="462" t="str">
        <f t="shared" si="46"/>
        <v>BAR03</v>
      </c>
      <c r="AA547" s="457" t="str">
        <f t="shared" si="42"/>
        <v>NLT-Assoc</v>
      </c>
      <c r="AB547" s="457">
        <f t="shared" si="42"/>
        <v>12</v>
      </c>
      <c r="AC547" s="457" t="str">
        <f t="shared" si="42"/>
        <v>BAR03</v>
      </c>
      <c r="AI547" s="465" t="str">
        <f t="shared" si="44"/>
        <v>1275054</v>
      </c>
      <c r="AJ547" s="462" t="str">
        <f t="shared" si="43"/>
        <v>Student Activities</v>
      </c>
    </row>
    <row r="548" spans="1:36" x14ac:dyDescent="0.25">
      <c r="A548" s="462" t="s">
        <v>710</v>
      </c>
      <c r="B548" s="462">
        <v>12</v>
      </c>
      <c r="C548" s="462" t="s">
        <v>692</v>
      </c>
      <c r="D548" s="457" t="str">
        <f t="shared" si="45"/>
        <v>NLT-Assoc75054</v>
      </c>
      <c r="E548" s="462">
        <v>75054</v>
      </c>
      <c r="F548" s="462" t="s">
        <v>734</v>
      </c>
      <c r="G548" s="462" t="s">
        <v>61</v>
      </c>
      <c r="H548" s="462">
        <v>75054</v>
      </c>
      <c r="I548" s="462" t="s">
        <v>734</v>
      </c>
      <c r="J548" s="462">
        <v>75054</v>
      </c>
      <c r="L548" s="462">
        <v>300</v>
      </c>
      <c r="O548" s="462">
        <v>9999</v>
      </c>
      <c r="P548" s="462" t="s">
        <v>737</v>
      </c>
      <c r="Q548" s="462">
        <v>20003</v>
      </c>
      <c r="S548" s="462">
        <v>400031</v>
      </c>
      <c r="U548" s="462">
        <v>9999</v>
      </c>
      <c r="V548" s="462" t="str">
        <f t="shared" si="46"/>
        <v>BAR03</v>
      </c>
      <c r="AA548" s="457" t="str">
        <f t="shared" si="42"/>
        <v>NLT-Assoc</v>
      </c>
      <c r="AB548" s="457">
        <f t="shared" si="42"/>
        <v>12</v>
      </c>
      <c r="AC548" s="457" t="str">
        <f t="shared" si="42"/>
        <v>BAR03</v>
      </c>
      <c r="AI548" s="465" t="str">
        <f t="shared" si="44"/>
        <v>1275054</v>
      </c>
      <c r="AJ548" s="462" t="str">
        <f t="shared" si="43"/>
        <v>Student Activities</v>
      </c>
    </row>
    <row r="549" spans="1:36" x14ac:dyDescent="0.25">
      <c r="A549" s="462" t="s">
        <v>710</v>
      </c>
      <c r="B549" s="462">
        <v>12</v>
      </c>
      <c r="C549" s="462" t="s">
        <v>692</v>
      </c>
      <c r="D549" s="457" t="str">
        <f t="shared" si="45"/>
        <v>NLT-Assoc75054</v>
      </c>
      <c r="E549" s="462">
        <v>75054</v>
      </c>
      <c r="F549" s="462" t="s">
        <v>734</v>
      </c>
      <c r="G549" s="462" t="s">
        <v>61</v>
      </c>
      <c r="H549" s="462">
        <v>75054</v>
      </c>
      <c r="I549" s="462" t="s">
        <v>734</v>
      </c>
      <c r="J549" s="462">
        <v>75054</v>
      </c>
      <c r="L549" s="462">
        <v>300</v>
      </c>
      <c r="O549" s="462">
        <v>9999</v>
      </c>
      <c r="P549" s="462" t="s">
        <v>737</v>
      </c>
      <c r="Q549" s="462">
        <v>20003</v>
      </c>
      <c r="S549" s="462">
        <v>400033</v>
      </c>
      <c r="U549" s="462">
        <v>9999</v>
      </c>
      <c r="V549" s="462" t="str">
        <f t="shared" si="46"/>
        <v>BAR03</v>
      </c>
      <c r="AA549" s="457" t="str">
        <f t="shared" si="42"/>
        <v>NLT-Assoc</v>
      </c>
      <c r="AB549" s="457">
        <f t="shared" si="42"/>
        <v>12</v>
      </c>
      <c r="AC549" s="457" t="str">
        <f t="shared" si="42"/>
        <v>BAR03</v>
      </c>
      <c r="AI549" s="465" t="str">
        <f t="shared" si="44"/>
        <v>1275054</v>
      </c>
      <c r="AJ549" s="462" t="str">
        <f t="shared" si="43"/>
        <v>Student Activities</v>
      </c>
    </row>
    <row r="550" spans="1:36" x14ac:dyDescent="0.25">
      <c r="A550" s="462" t="s">
        <v>710</v>
      </c>
      <c r="B550" s="462">
        <v>12</v>
      </c>
      <c r="C550" s="462" t="s">
        <v>692</v>
      </c>
      <c r="D550" s="457" t="str">
        <f t="shared" si="45"/>
        <v>NLT-Assoc75054</v>
      </c>
      <c r="E550" s="462">
        <v>75054</v>
      </c>
      <c r="F550" s="462" t="s">
        <v>734</v>
      </c>
      <c r="G550" s="462" t="s">
        <v>61</v>
      </c>
      <c r="H550" s="462">
        <v>75054</v>
      </c>
      <c r="I550" s="462" t="s">
        <v>734</v>
      </c>
      <c r="J550" s="462">
        <v>75054</v>
      </c>
      <c r="L550" s="462">
        <v>300</v>
      </c>
      <c r="O550" s="462">
        <v>9999</v>
      </c>
      <c r="P550" s="462" t="s">
        <v>737</v>
      </c>
      <c r="Q550" s="462">
        <v>20003</v>
      </c>
      <c r="S550" s="462">
        <v>400034</v>
      </c>
      <c r="U550" s="462">
        <v>9999</v>
      </c>
      <c r="V550" s="462" t="str">
        <f t="shared" si="46"/>
        <v>BAR03</v>
      </c>
      <c r="AA550" s="457" t="str">
        <f t="shared" si="42"/>
        <v>NLT-Assoc</v>
      </c>
      <c r="AB550" s="457">
        <f t="shared" si="42"/>
        <v>12</v>
      </c>
      <c r="AC550" s="457" t="str">
        <f t="shared" si="42"/>
        <v>BAR03</v>
      </c>
      <c r="AI550" s="465" t="str">
        <f t="shared" si="44"/>
        <v>1275054</v>
      </c>
      <c r="AJ550" s="462" t="str">
        <f t="shared" si="43"/>
        <v>Student Activities</v>
      </c>
    </row>
    <row r="551" spans="1:36" x14ac:dyDescent="0.25">
      <c r="A551" s="462" t="s">
        <v>710</v>
      </c>
      <c r="B551" s="462">
        <v>12</v>
      </c>
      <c r="C551" s="462" t="s">
        <v>692</v>
      </c>
      <c r="D551" s="457" t="str">
        <f t="shared" si="45"/>
        <v>NLT-Assoc75054</v>
      </c>
      <c r="E551" s="462">
        <v>75054</v>
      </c>
      <c r="F551" s="462" t="s">
        <v>734</v>
      </c>
      <c r="G551" s="462" t="s">
        <v>61</v>
      </c>
      <c r="H551" s="462">
        <v>75054</v>
      </c>
      <c r="I551" s="462" t="s">
        <v>734</v>
      </c>
      <c r="J551" s="462">
        <v>75054</v>
      </c>
      <c r="L551" s="462">
        <v>300</v>
      </c>
      <c r="O551" s="462">
        <v>9999</v>
      </c>
      <c r="P551" s="462" t="s">
        <v>737</v>
      </c>
      <c r="Q551" s="462">
        <v>20003</v>
      </c>
      <c r="S551" s="462">
        <v>400035</v>
      </c>
      <c r="U551" s="462">
        <v>9999</v>
      </c>
      <c r="V551" s="462" t="str">
        <f t="shared" si="46"/>
        <v>BAR03</v>
      </c>
      <c r="AA551" s="457" t="str">
        <f t="shared" si="42"/>
        <v>NLT-Assoc</v>
      </c>
      <c r="AB551" s="457">
        <f t="shared" si="42"/>
        <v>12</v>
      </c>
      <c r="AC551" s="457" t="str">
        <f t="shared" si="42"/>
        <v>BAR03</v>
      </c>
      <c r="AI551" s="465" t="str">
        <f t="shared" si="44"/>
        <v>1275054</v>
      </c>
      <c r="AJ551" s="462" t="str">
        <f t="shared" si="43"/>
        <v>Student Activities</v>
      </c>
    </row>
    <row r="552" spans="1:36" x14ac:dyDescent="0.25">
      <c r="A552" s="462" t="s">
        <v>710</v>
      </c>
      <c r="B552" s="462">
        <v>12</v>
      </c>
      <c r="C552" s="462" t="s">
        <v>692</v>
      </c>
      <c r="D552" s="457" t="str">
        <f t="shared" si="45"/>
        <v>NLT-Assoc75054</v>
      </c>
      <c r="E552" s="462">
        <v>75054</v>
      </c>
      <c r="F552" s="462" t="s">
        <v>734</v>
      </c>
      <c r="G552" s="462" t="s">
        <v>61</v>
      </c>
      <c r="H552" s="462">
        <v>75054</v>
      </c>
      <c r="I552" s="462" t="s">
        <v>734</v>
      </c>
      <c r="J552" s="462">
        <v>75054</v>
      </c>
      <c r="L552" s="462">
        <v>300</v>
      </c>
      <c r="O552" s="462">
        <v>9999</v>
      </c>
      <c r="P552" s="462" t="s">
        <v>737</v>
      </c>
      <c r="Q552" s="462">
        <v>20003</v>
      </c>
      <c r="S552" s="462">
        <v>400036</v>
      </c>
      <c r="U552" s="462">
        <v>9999</v>
      </c>
      <c r="V552" s="462" t="str">
        <f t="shared" si="46"/>
        <v>BAR03</v>
      </c>
      <c r="AA552" s="457" t="str">
        <f t="shared" si="42"/>
        <v>NLT-Assoc</v>
      </c>
      <c r="AB552" s="457">
        <f t="shared" si="42"/>
        <v>12</v>
      </c>
      <c r="AC552" s="457" t="str">
        <f t="shared" si="42"/>
        <v>BAR03</v>
      </c>
      <c r="AI552" s="465" t="str">
        <f t="shared" si="44"/>
        <v>1275054</v>
      </c>
      <c r="AJ552" s="462" t="str">
        <f t="shared" si="43"/>
        <v>Student Activities</v>
      </c>
    </row>
    <row r="553" spans="1:36" x14ac:dyDescent="0.25">
      <c r="A553" s="462" t="s">
        <v>710</v>
      </c>
      <c r="B553" s="462">
        <v>12</v>
      </c>
      <c r="C553" s="462" t="s">
        <v>692</v>
      </c>
      <c r="D553" s="457" t="str">
        <f t="shared" si="45"/>
        <v>NLT-Assoc75054</v>
      </c>
      <c r="E553" s="462">
        <v>75054</v>
      </c>
      <c r="F553" s="462" t="s">
        <v>734</v>
      </c>
      <c r="G553" s="462" t="s">
        <v>61</v>
      </c>
      <c r="H553" s="462">
        <v>75054</v>
      </c>
      <c r="I553" s="462" t="s">
        <v>734</v>
      </c>
      <c r="J553" s="462">
        <v>75054</v>
      </c>
      <c r="L553" s="462">
        <v>300</v>
      </c>
      <c r="O553" s="462">
        <v>9999</v>
      </c>
      <c r="P553" s="462" t="s">
        <v>737</v>
      </c>
      <c r="Q553" s="462">
        <v>20003</v>
      </c>
      <c r="S553" s="462">
        <v>400037</v>
      </c>
      <c r="U553" s="462">
        <v>9999</v>
      </c>
      <c r="V553" s="462" t="str">
        <f t="shared" si="46"/>
        <v>BAR03</v>
      </c>
      <c r="AA553" s="457" t="str">
        <f t="shared" si="42"/>
        <v>NLT-Assoc</v>
      </c>
      <c r="AB553" s="457">
        <f t="shared" si="42"/>
        <v>12</v>
      </c>
      <c r="AC553" s="457" t="str">
        <f t="shared" si="42"/>
        <v>BAR03</v>
      </c>
      <c r="AI553" s="465" t="str">
        <f t="shared" si="44"/>
        <v>1275054</v>
      </c>
      <c r="AJ553" s="462" t="str">
        <f t="shared" si="43"/>
        <v>Student Activities</v>
      </c>
    </row>
    <row r="554" spans="1:36" x14ac:dyDescent="0.25">
      <c r="A554" s="462" t="s">
        <v>710</v>
      </c>
      <c r="B554" s="462">
        <v>12</v>
      </c>
      <c r="C554" s="462" t="s">
        <v>692</v>
      </c>
      <c r="D554" s="457" t="str">
        <f t="shared" si="45"/>
        <v>NLT-Assoc75054</v>
      </c>
      <c r="E554" s="462">
        <v>75054</v>
      </c>
      <c r="F554" s="462" t="s">
        <v>734</v>
      </c>
      <c r="G554" s="462" t="s">
        <v>61</v>
      </c>
      <c r="H554" s="462">
        <v>75054</v>
      </c>
      <c r="I554" s="462" t="s">
        <v>734</v>
      </c>
      <c r="J554" s="462">
        <v>75054</v>
      </c>
      <c r="L554" s="462">
        <v>300</v>
      </c>
      <c r="O554" s="462">
        <v>9999</v>
      </c>
      <c r="P554" s="462" t="s">
        <v>737</v>
      </c>
      <c r="Q554" s="462">
        <v>20003</v>
      </c>
      <c r="S554" s="462">
        <v>400038</v>
      </c>
      <c r="U554" s="462">
        <v>9999</v>
      </c>
      <c r="V554" s="462" t="str">
        <f t="shared" si="46"/>
        <v>BAR03</v>
      </c>
      <c r="AA554" s="457" t="str">
        <f t="shared" si="42"/>
        <v>NLT-Assoc</v>
      </c>
      <c r="AB554" s="457">
        <f t="shared" si="42"/>
        <v>12</v>
      </c>
      <c r="AC554" s="457" t="str">
        <f t="shared" si="42"/>
        <v>BAR03</v>
      </c>
      <c r="AI554" s="465" t="str">
        <f t="shared" si="44"/>
        <v>1275054</v>
      </c>
      <c r="AJ554" s="462" t="str">
        <f t="shared" si="43"/>
        <v>Student Activities</v>
      </c>
    </row>
    <row r="555" spans="1:36" x14ac:dyDescent="0.25">
      <c r="A555" s="462" t="s">
        <v>710</v>
      </c>
      <c r="B555" s="462">
        <v>12</v>
      </c>
      <c r="C555" s="462" t="s">
        <v>692</v>
      </c>
      <c r="D555" s="457" t="str">
        <f t="shared" si="45"/>
        <v>NLT-Assoc75054</v>
      </c>
      <c r="E555" s="462">
        <v>75054</v>
      </c>
      <c r="F555" s="462" t="s">
        <v>734</v>
      </c>
      <c r="G555" s="462" t="s">
        <v>61</v>
      </c>
      <c r="H555" s="462">
        <v>75054</v>
      </c>
      <c r="I555" s="462" t="s">
        <v>734</v>
      </c>
      <c r="J555" s="462">
        <v>75054</v>
      </c>
      <c r="L555" s="462">
        <v>300</v>
      </c>
      <c r="O555" s="462">
        <v>9999</v>
      </c>
      <c r="P555" s="462" t="s">
        <v>737</v>
      </c>
      <c r="Q555" s="462">
        <v>20003</v>
      </c>
      <c r="S555" s="462">
        <v>400041</v>
      </c>
      <c r="U555" s="462">
        <v>9999</v>
      </c>
      <c r="V555" s="462" t="str">
        <f t="shared" si="46"/>
        <v>BAR03</v>
      </c>
      <c r="AA555" s="457" t="str">
        <f t="shared" si="42"/>
        <v>NLT-Assoc</v>
      </c>
      <c r="AB555" s="457">
        <f t="shared" si="42"/>
        <v>12</v>
      </c>
      <c r="AC555" s="457" t="str">
        <f t="shared" si="42"/>
        <v>BAR03</v>
      </c>
      <c r="AI555" s="465" t="str">
        <f t="shared" si="44"/>
        <v>1275054</v>
      </c>
      <c r="AJ555" s="462" t="str">
        <f t="shared" si="43"/>
        <v>Student Activities</v>
      </c>
    </row>
    <row r="556" spans="1:36" x14ac:dyDescent="0.25">
      <c r="A556" s="462" t="s">
        <v>710</v>
      </c>
      <c r="B556" s="462">
        <v>12</v>
      </c>
      <c r="C556" s="462" t="s">
        <v>692</v>
      </c>
      <c r="D556" s="457" t="str">
        <f t="shared" si="45"/>
        <v>NLT-Assoc75054</v>
      </c>
      <c r="E556" s="462">
        <v>75054</v>
      </c>
      <c r="F556" s="462" t="s">
        <v>734</v>
      </c>
      <c r="G556" s="462" t="s">
        <v>61</v>
      </c>
      <c r="H556" s="462">
        <v>75054</v>
      </c>
      <c r="I556" s="462" t="s">
        <v>734</v>
      </c>
      <c r="J556" s="462">
        <v>75054</v>
      </c>
      <c r="L556" s="462">
        <v>300</v>
      </c>
      <c r="O556" s="462">
        <v>9999</v>
      </c>
      <c r="P556" s="462" t="s">
        <v>737</v>
      </c>
      <c r="Q556" s="462">
        <v>20003</v>
      </c>
      <c r="S556" s="462">
        <v>400042</v>
      </c>
      <c r="U556" s="462">
        <v>9999</v>
      </c>
      <c r="V556" s="462" t="str">
        <f t="shared" si="46"/>
        <v>BAR03</v>
      </c>
      <c r="AA556" s="457" t="str">
        <f t="shared" si="42"/>
        <v>NLT-Assoc</v>
      </c>
      <c r="AB556" s="457">
        <f t="shared" si="42"/>
        <v>12</v>
      </c>
      <c r="AC556" s="457" t="str">
        <f t="shared" si="42"/>
        <v>BAR03</v>
      </c>
      <c r="AI556" s="465" t="str">
        <f t="shared" si="44"/>
        <v>1275054</v>
      </c>
      <c r="AJ556" s="462" t="str">
        <f t="shared" si="43"/>
        <v>Student Activities</v>
      </c>
    </row>
    <row r="557" spans="1:36" x14ac:dyDescent="0.25">
      <c r="A557" s="462" t="s">
        <v>710</v>
      </c>
      <c r="B557" s="462">
        <v>12</v>
      </c>
      <c r="C557" s="462" t="s">
        <v>692</v>
      </c>
      <c r="D557" s="457" t="str">
        <f t="shared" si="45"/>
        <v>NLT-Assoc75054</v>
      </c>
      <c r="E557" s="462">
        <v>75054</v>
      </c>
      <c r="F557" s="462" t="s">
        <v>734</v>
      </c>
      <c r="G557" s="462" t="s">
        <v>61</v>
      </c>
      <c r="H557" s="462">
        <v>75054</v>
      </c>
      <c r="I557" s="462" t="s">
        <v>734</v>
      </c>
      <c r="J557" s="462">
        <v>75054</v>
      </c>
      <c r="L557" s="462">
        <v>300</v>
      </c>
      <c r="O557" s="462">
        <v>9999</v>
      </c>
      <c r="P557" s="462" t="s">
        <v>737</v>
      </c>
      <c r="Q557" s="462">
        <v>20003</v>
      </c>
      <c r="S557" s="462">
        <v>400043</v>
      </c>
      <c r="U557" s="462">
        <v>9999</v>
      </c>
      <c r="V557" s="462" t="str">
        <f t="shared" si="46"/>
        <v>BAR03</v>
      </c>
      <c r="AA557" s="457" t="str">
        <f t="shared" si="42"/>
        <v>NLT-Assoc</v>
      </c>
      <c r="AB557" s="457">
        <f t="shared" si="42"/>
        <v>12</v>
      </c>
      <c r="AC557" s="457" t="str">
        <f t="shared" si="42"/>
        <v>BAR03</v>
      </c>
      <c r="AI557" s="465" t="str">
        <f t="shared" si="44"/>
        <v>1275054</v>
      </c>
      <c r="AJ557" s="462" t="str">
        <f t="shared" si="43"/>
        <v>Student Activities</v>
      </c>
    </row>
    <row r="558" spans="1:36" x14ac:dyDescent="0.25">
      <c r="A558" s="462" t="s">
        <v>710</v>
      </c>
      <c r="B558" s="462">
        <v>12</v>
      </c>
      <c r="C558" s="462" t="s">
        <v>692</v>
      </c>
      <c r="D558" s="457" t="str">
        <f t="shared" si="45"/>
        <v>NLT-Assoc75054</v>
      </c>
      <c r="E558" s="462">
        <v>75054</v>
      </c>
      <c r="F558" s="462" t="s">
        <v>734</v>
      </c>
      <c r="G558" s="462" t="s">
        <v>61</v>
      </c>
      <c r="H558" s="462">
        <v>75054</v>
      </c>
      <c r="I558" s="462" t="s">
        <v>734</v>
      </c>
      <c r="J558" s="462">
        <v>75054</v>
      </c>
      <c r="L558" s="462">
        <v>300</v>
      </c>
      <c r="O558" s="462">
        <v>9999</v>
      </c>
      <c r="P558" s="462" t="s">
        <v>737</v>
      </c>
      <c r="Q558" s="462">
        <v>20003</v>
      </c>
      <c r="S558" s="462">
        <v>400044</v>
      </c>
      <c r="U558" s="462">
        <v>9999</v>
      </c>
      <c r="V558" s="462" t="str">
        <f t="shared" si="46"/>
        <v>BAR03</v>
      </c>
      <c r="AA558" s="457" t="str">
        <f t="shared" si="42"/>
        <v>NLT-Assoc</v>
      </c>
      <c r="AB558" s="457">
        <f t="shared" si="42"/>
        <v>12</v>
      </c>
      <c r="AC558" s="457" t="str">
        <f t="shared" si="42"/>
        <v>BAR03</v>
      </c>
      <c r="AI558" s="465" t="str">
        <f t="shared" si="44"/>
        <v>1275054</v>
      </c>
      <c r="AJ558" s="462" t="str">
        <f t="shared" si="43"/>
        <v>Student Activities</v>
      </c>
    </row>
    <row r="559" spans="1:36" x14ac:dyDescent="0.25">
      <c r="A559" s="462" t="s">
        <v>710</v>
      </c>
      <c r="B559" s="462">
        <v>12</v>
      </c>
      <c r="C559" s="462" t="s">
        <v>692</v>
      </c>
      <c r="D559" s="457" t="str">
        <f t="shared" si="45"/>
        <v>NLT-Assoc75054</v>
      </c>
      <c r="E559" s="462">
        <v>75054</v>
      </c>
      <c r="F559" s="462" t="s">
        <v>734</v>
      </c>
      <c r="G559" s="462" t="s">
        <v>61</v>
      </c>
      <c r="H559" s="462">
        <v>75054</v>
      </c>
      <c r="I559" s="462" t="s">
        <v>734</v>
      </c>
      <c r="J559" s="462">
        <v>75054</v>
      </c>
      <c r="L559" s="462">
        <v>300</v>
      </c>
      <c r="O559" s="462">
        <v>9999</v>
      </c>
      <c r="P559" s="462" t="s">
        <v>737</v>
      </c>
      <c r="Q559" s="462">
        <v>20003</v>
      </c>
      <c r="S559" s="462">
        <v>400045</v>
      </c>
      <c r="U559" s="462">
        <v>9999</v>
      </c>
      <c r="V559" s="462" t="str">
        <f t="shared" si="46"/>
        <v>BAR03</v>
      </c>
      <c r="AA559" s="457" t="str">
        <f t="shared" si="42"/>
        <v>NLT-Assoc</v>
      </c>
      <c r="AB559" s="457">
        <f t="shared" si="42"/>
        <v>12</v>
      </c>
      <c r="AC559" s="457" t="str">
        <f t="shared" si="42"/>
        <v>BAR03</v>
      </c>
      <c r="AI559" s="465" t="str">
        <f t="shared" si="44"/>
        <v>1275054</v>
      </c>
      <c r="AJ559" s="462" t="str">
        <f t="shared" si="43"/>
        <v>Student Activities</v>
      </c>
    </row>
    <row r="560" spans="1:36" x14ac:dyDescent="0.25">
      <c r="A560" s="462" t="s">
        <v>710</v>
      </c>
      <c r="B560" s="462">
        <v>12</v>
      </c>
      <c r="C560" s="462" t="s">
        <v>692</v>
      </c>
      <c r="D560" s="457" t="str">
        <f t="shared" si="45"/>
        <v>NLT-Assoc75054</v>
      </c>
      <c r="E560" s="462">
        <v>75054</v>
      </c>
      <c r="F560" s="462" t="s">
        <v>734</v>
      </c>
      <c r="G560" s="462" t="s">
        <v>61</v>
      </c>
      <c r="H560" s="462">
        <v>75054</v>
      </c>
      <c r="I560" s="462" t="s">
        <v>734</v>
      </c>
      <c r="J560" s="462">
        <v>75054</v>
      </c>
      <c r="L560" s="462">
        <v>300</v>
      </c>
      <c r="O560" s="462">
        <v>9999</v>
      </c>
      <c r="P560" s="462" t="s">
        <v>737</v>
      </c>
      <c r="Q560" s="462">
        <v>20003</v>
      </c>
      <c r="S560" s="462">
        <v>400059</v>
      </c>
      <c r="U560" s="462">
        <v>9999</v>
      </c>
      <c r="V560" s="462" t="str">
        <f t="shared" si="46"/>
        <v>BAR03</v>
      </c>
      <c r="AA560" s="457" t="str">
        <f t="shared" si="42"/>
        <v>NLT-Assoc</v>
      </c>
      <c r="AB560" s="457">
        <f t="shared" si="42"/>
        <v>12</v>
      </c>
      <c r="AC560" s="457" t="str">
        <f t="shared" si="42"/>
        <v>BAR03</v>
      </c>
      <c r="AI560" s="465" t="str">
        <f t="shared" si="44"/>
        <v>1275054</v>
      </c>
      <c r="AJ560" s="462" t="str">
        <f t="shared" si="43"/>
        <v>Student Activities</v>
      </c>
    </row>
    <row r="561" spans="1:36" x14ac:dyDescent="0.25">
      <c r="A561" s="462" t="s">
        <v>710</v>
      </c>
      <c r="B561" s="462">
        <v>12</v>
      </c>
      <c r="C561" s="462" t="s">
        <v>692</v>
      </c>
      <c r="D561" s="457" t="str">
        <f t="shared" si="45"/>
        <v>NLT-Assoc75054</v>
      </c>
      <c r="E561" s="462">
        <v>75054</v>
      </c>
      <c r="F561" s="462" t="s">
        <v>734</v>
      </c>
      <c r="G561" s="462" t="s">
        <v>61</v>
      </c>
      <c r="H561" s="462">
        <v>75054</v>
      </c>
      <c r="I561" s="462" t="s">
        <v>734</v>
      </c>
      <c r="J561" s="462">
        <v>75054</v>
      </c>
      <c r="L561" s="462">
        <v>300</v>
      </c>
      <c r="O561" s="462">
        <v>9999</v>
      </c>
      <c r="P561" s="462" t="s">
        <v>737</v>
      </c>
      <c r="Q561" s="462">
        <v>20003</v>
      </c>
      <c r="S561" s="462">
        <v>400060</v>
      </c>
      <c r="U561" s="462">
        <v>9999</v>
      </c>
      <c r="V561" s="462" t="str">
        <f t="shared" si="46"/>
        <v>BAR03</v>
      </c>
      <c r="AA561" s="457" t="str">
        <f t="shared" si="42"/>
        <v>NLT-Assoc</v>
      </c>
      <c r="AB561" s="457">
        <f t="shared" si="42"/>
        <v>12</v>
      </c>
      <c r="AC561" s="457" t="str">
        <f t="shared" si="42"/>
        <v>BAR03</v>
      </c>
      <c r="AI561" s="465" t="str">
        <f t="shared" si="44"/>
        <v>1275054</v>
      </c>
      <c r="AJ561" s="462" t="str">
        <f t="shared" si="43"/>
        <v>Student Activities</v>
      </c>
    </row>
    <row r="562" spans="1:36" x14ac:dyDescent="0.25">
      <c r="A562" s="462" t="s">
        <v>710</v>
      </c>
      <c r="B562" s="462">
        <v>12</v>
      </c>
      <c r="C562" s="462" t="s">
        <v>692</v>
      </c>
      <c r="D562" s="457" t="str">
        <f t="shared" si="45"/>
        <v>NLT-Assoc75054</v>
      </c>
      <c r="E562" s="462">
        <v>75054</v>
      </c>
      <c r="F562" s="462" t="s">
        <v>734</v>
      </c>
      <c r="G562" s="462" t="s">
        <v>61</v>
      </c>
      <c r="H562" s="462">
        <v>75054</v>
      </c>
      <c r="I562" s="462" t="s">
        <v>734</v>
      </c>
      <c r="J562" s="462">
        <v>75054</v>
      </c>
      <c r="L562" s="462">
        <v>300</v>
      </c>
      <c r="O562" s="462">
        <v>9999</v>
      </c>
      <c r="P562" s="462" t="s">
        <v>737</v>
      </c>
      <c r="Q562" s="462">
        <v>20003</v>
      </c>
      <c r="S562" s="462">
        <v>400061</v>
      </c>
      <c r="U562" s="462">
        <v>9999</v>
      </c>
      <c r="V562" s="462" t="str">
        <f t="shared" si="46"/>
        <v>BAR03</v>
      </c>
      <c r="AA562" s="457" t="str">
        <f t="shared" si="42"/>
        <v>NLT-Assoc</v>
      </c>
      <c r="AB562" s="457">
        <f t="shared" si="42"/>
        <v>12</v>
      </c>
      <c r="AC562" s="457" t="str">
        <f t="shared" si="42"/>
        <v>BAR03</v>
      </c>
      <c r="AI562" s="465" t="str">
        <f t="shared" si="44"/>
        <v>1275054</v>
      </c>
      <c r="AJ562" s="462" t="str">
        <f t="shared" si="43"/>
        <v>Student Activities</v>
      </c>
    </row>
    <row r="563" spans="1:36" x14ac:dyDescent="0.25">
      <c r="A563" s="462" t="s">
        <v>710</v>
      </c>
      <c r="B563" s="462">
        <v>12</v>
      </c>
      <c r="C563" s="462" t="s">
        <v>692</v>
      </c>
      <c r="D563" s="457" t="str">
        <f t="shared" si="45"/>
        <v>NLT-Assoc75054</v>
      </c>
      <c r="E563" s="462">
        <v>75054</v>
      </c>
      <c r="F563" s="462" t="s">
        <v>734</v>
      </c>
      <c r="G563" s="462" t="s">
        <v>61</v>
      </c>
      <c r="H563" s="462">
        <v>75054</v>
      </c>
      <c r="I563" s="462" t="s">
        <v>734</v>
      </c>
      <c r="J563" s="462">
        <v>75054</v>
      </c>
      <c r="L563" s="462">
        <v>300</v>
      </c>
      <c r="O563" s="462">
        <v>9999</v>
      </c>
      <c r="P563" s="462" t="s">
        <v>737</v>
      </c>
      <c r="Q563" s="462">
        <v>20003</v>
      </c>
      <c r="S563" s="462">
        <v>400062</v>
      </c>
      <c r="U563" s="462">
        <v>9999</v>
      </c>
      <c r="V563" s="462" t="str">
        <f t="shared" si="46"/>
        <v>BAR03</v>
      </c>
      <c r="AA563" s="457" t="str">
        <f t="shared" si="42"/>
        <v>NLT-Assoc</v>
      </c>
      <c r="AB563" s="457">
        <f t="shared" si="42"/>
        <v>12</v>
      </c>
      <c r="AC563" s="457" t="str">
        <f t="shared" si="42"/>
        <v>BAR03</v>
      </c>
      <c r="AI563" s="465" t="str">
        <f t="shared" si="44"/>
        <v>1275054</v>
      </c>
      <c r="AJ563" s="462" t="str">
        <f t="shared" si="43"/>
        <v>Student Activities</v>
      </c>
    </row>
    <row r="564" spans="1:36" x14ac:dyDescent="0.25">
      <c r="A564" s="462" t="s">
        <v>710</v>
      </c>
      <c r="B564" s="462">
        <v>12</v>
      </c>
      <c r="C564" s="462" t="s">
        <v>692</v>
      </c>
      <c r="D564" s="457" t="str">
        <f t="shared" si="45"/>
        <v>NLT-Assoc75054</v>
      </c>
      <c r="E564" s="462">
        <v>75054</v>
      </c>
      <c r="F564" s="462" t="s">
        <v>734</v>
      </c>
      <c r="G564" s="462" t="s">
        <v>61</v>
      </c>
      <c r="H564" s="462">
        <v>75054</v>
      </c>
      <c r="I564" s="462" t="s">
        <v>734</v>
      </c>
      <c r="J564" s="462">
        <v>75054</v>
      </c>
      <c r="L564" s="462">
        <v>300</v>
      </c>
      <c r="O564" s="462">
        <v>9999</v>
      </c>
      <c r="P564" s="462" t="s">
        <v>737</v>
      </c>
      <c r="Q564" s="462">
        <v>20003</v>
      </c>
      <c r="S564" s="462">
        <v>400063</v>
      </c>
      <c r="U564" s="462">
        <v>9999</v>
      </c>
      <c r="V564" s="462" t="str">
        <f t="shared" si="46"/>
        <v>BAR03</v>
      </c>
      <c r="AA564" s="457" t="str">
        <f t="shared" si="42"/>
        <v>NLT-Assoc</v>
      </c>
      <c r="AB564" s="457">
        <f t="shared" si="42"/>
        <v>12</v>
      </c>
      <c r="AC564" s="457" t="str">
        <f t="shared" si="42"/>
        <v>BAR03</v>
      </c>
      <c r="AI564" s="465" t="str">
        <f t="shared" si="44"/>
        <v>1275054</v>
      </c>
      <c r="AJ564" s="462" t="str">
        <f t="shared" si="43"/>
        <v>Student Activities</v>
      </c>
    </row>
    <row r="565" spans="1:36" x14ac:dyDescent="0.25">
      <c r="A565" s="462" t="s">
        <v>710</v>
      </c>
      <c r="B565" s="462">
        <v>12</v>
      </c>
      <c r="C565" s="462" t="s">
        <v>692</v>
      </c>
      <c r="D565" s="457" t="str">
        <f t="shared" si="45"/>
        <v>NLT-Assoc75054</v>
      </c>
      <c r="E565" s="462">
        <v>75054</v>
      </c>
      <c r="F565" s="462" t="s">
        <v>734</v>
      </c>
      <c r="G565" s="462" t="s">
        <v>61</v>
      </c>
      <c r="H565" s="462">
        <v>75054</v>
      </c>
      <c r="I565" s="462" t="s">
        <v>734</v>
      </c>
      <c r="J565" s="462">
        <v>75054</v>
      </c>
      <c r="L565" s="462">
        <v>300</v>
      </c>
      <c r="O565" s="462">
        <v>9999</v>
      </c>
      <c r="P565" s="462" t="s">
        <v>737</v>
      </c>
      <c r="Q565" s="462">
        <v>20003</v>
      </c>
      <c r="S565" s="462">
        <v>400064</v>
      </c>
      <c r="U565" s="462">
        <v>9999</v>
      </c>
      <c r="V565" s="462" t="str">
        <f t="shared" si="46"/>
        <v>BAR03</v>
      </c>
      <c r="AA565" s="457" t="str">
        <f t="shared" si="42"/>
        <v>NLT-Assoc</v>
      </c>
      <c r="AB565" s="457">
        <f t="shared" si="42"/>
        <v>12</v>
      </c>
      <c r="AC565" s="457" t="str">
        <f t="shared" si="42"/>
        <v>BAR03</v>
      </c>
      <c r="AI565" s="465" t="str">
        <f t="shared" si="44"/>
        <v>1275054</v>
      </c>
      <c r="AJ565" s="462" t="str">
        <f t="shared" si="43"/>
        <v>Student Activities</v>
      </c>
    </row>
    <row r="566" spans="1:36" x14ac:dyDescent="0.25">
      <c r="A566" s="462" t="s">
        <v>710</v>
      </c>
      <c r="B566" s="462">
        <v>12</v>
      </c>
      <c r="C566" s="462" t="s">
        <v>692</v>
      </c>
      <c r="D566" s="457" t="str">
        <f t="shared" si="45"/>
        <v>NLT-Assoc75054</v>
      </c>
      <c r="E566" s="462">
        <v>75054</v>
      </c>
      <c r="F566" s="462" t="s">
        <v>734</v>
      </c>
      <c r="G566" s="462" t="s">
        <v>61</v>
      </c>
      <c r="H566" s="462">
        <v>75054</v>
      </c>
      <c r="I566" s="462" t="s">
        <v>734</v>
      </c>
      <c r="J566" s="462">
        <v>75054</v>
      </c>
      <c r="L566" s="462">
        <v>300</v>
      </c>
      <c r="O566" s="462">
        <v>9999</v>
      </c>
      <c r="P566" s="462" t="s">
        <v>737</v>
      </c>
      <c r="Q566" s="462">
        <v>20003</v>
      </c>
      <c r="S566" s="462">
        <v>400066</v>
      </c>
      <c r="U566" s="462">
        <v>9999</v>
      </c>
      <c r="V566" s="462" t="str">
        <f t="shared" si="46"/>
        <v>BAR03</v>
      </c>
      <c r="AA566" s="457" t="str">
        <f t="shared" si="42"/>
        <v>NLT-Assoc</v>
      </c>
      <c r="AB566" s="457">
        <f t="shared" si="42"/>
        <v>12</v>
      </c>
      <c r="AC566" s="457" t="str">
        <f t="shared" si="42"/>
        <v>BAR03</v>
      </c>
      <c r="AI566" s="465" t="str">
        <f t="shared" si="44"/>
        <v>1275054</v>
      </c>
      <c r="AJ566" s="462" t="str">
        <f t="shared" si="43"/>
        <v>Student Activities</v>
      </c>
    </row>
    <row r="567" spans="1:36" x14ac:dyDescent="0.25">
      <c r="A567" s="462" t="s">
        <v>710</v>
      </c>
      <c r="B567" s="462">
        <v>12</v>
      </c>
      <c r="C567" s="462" t="s">
        <v>692</v>
      </c>
      <c r="D567" s="457" t="str">
        <f t="shared" si="45"/>
        <v>NLT-Assoc75054</v>
      </c>
      <c r="E567" s="462">
        <v>75054</v>
      </c>
      <c r="F567" s="462" t="s">
        <v>734</v>
      </c>
      <c r="G567" s="462" t="s">
        <v>61</v>
      </c>
      <c r="H567" s="462">
        <v>75054</v>
      </c>
      <c r="I567" s="462" t="s">
        <v>734</v>
      </c>
      <c r="J567" s="462">
        <v>75054</v>
      </c>
      <c r="L567" s="462">
        <v>300</v>
      </c>
      <c r="O567" s="462">
        <v>9999</v>
      </c>
      <c r="P567" s="462" t="s">
        <v>737</v>
      </c>
      <c r="Q567" s="462">
        <v>20003</v>
      </c>
      <c r="S567" s="462">
        <v>400067</v>
      </c>
      <c r="U567" s="462">
        <v>9999</v>
      </c>
      <c r="V567" s="462" t="str">
        <f t="shared" si="46"/>
        <v>BAR03</v>
      </c>
      <c r="AA567" s="457" t="str">
        <f t="shared" si="42"/>
        <v>NLT-Assoc</v>
      </c>
      <c r="AB567" s="457">
        <f t="shared" si="42"/>
        <v>12</v>
      </c>
      <c r="AC567" s="457" t="str">
        <f t="shared" si="42"/>
        <v>BAR03</v>
      </c>
      <c r="AI567" s="465" t="str">
        <f t="shared" si="44"/>
        <v>1275054</v>
      </c>
      <c r="AJ567" s="462" t="str">
        <f t="shared" si="43"/>
        <v>Student Activities</v>
      </c>
    </row>
    <row r="568" spans="1:36" x14ac:dyDescent="0.25">
      <c r="A568" s="462" t="s">
        <v>710</v>
      </c>
      <c r="B568" s="462">
        <v>12</v>
      </c>
      <c r="C568" s="462" t="s">
        <v>692</v>
      </c>
      <c r="D568" s="457" t="str">
        <f t="shared" si="45"/>
        <v>NLT-Assoc75054</v>
      </c>
      <c r="E568" s="462">
        <v>75054</v>
      </c>
      <c r="F568" s="462" t="s">
        <v>734</v>
      </c>
      <c r="G568" s="462" t="s">
        <v>61</v>
      </c>
      <c r="H568" s="462">
        <v>75054</v>
      </c>
      <c r="I568" s="462" t="s">
        <v>734</v>
      </c>
      <c r="J568" s="462">
        <v>75054</v>
      </c>
      <c r="L568" s="462">
        <v>300</v>
      </c>
      <c r="O568" s="462">
        <v>9999</v>
      </c>
      <c r="P568" s="462" t="s">
        <v>737</v>
      </c>
      <c r="Q568" s="462">
        <v>20003</v>
      </c>
      <c r="S568" s="462">
        <v>400068</v>
      </c>
      <c r="U568" s="462">
        <v>9999</v>
      </c>
      <c r="V568" s="462" t="str">
        <f t="shared" si="46"/>
        <v>BAR03</v>
      </c>
      <c r="AA568" s="457" t="str">
        <f t="shared" si="42"/>
        <v>NLT-Assoc</v>
      </c>
      <c r="AB568" s="457">
        <f t="shared" si="42"/>
        <v>12</v>
      </c>
      <c r="AC568" s="457" t="str">
        <f t="shared" si="42"/>
        <v>BAR03</v>
      </c>
      <c r="AI568" s="465" t="str">
        <f t="shared" si="44"/>
        <v>1275054</v>
      </c>
      <c r="AJ568" s="462" t="str">
        <f t="shared" si="43"/>
        <v>Student Activities</v>
      </c>
    </row>
    <row r="569" spans="1:36" x14ac:dyDescent="0.25">
      <c r="A569" s="462" t="s">
        <v>710</v>
      </c>
      <c r="B569" s="462">
        <v>12</v>
      </c>
      <c r="C569" s="462" t="s">
        <v>692</v>
      </c>
      <c r="D569" s="457" t="str">
        <f t="shared" si="45"/>
        <v>NLT-Assoc75054</v>
      </c>
      <c r="E569" s="462">
        <v>75054</v>
      </c>
      <c r="F569" s="462" t="s">
        <v>734</v>
      </c>
      <c r="G569" s="462" t="s">
        <v>61</v>
      </c>
      <c r="H569" s="462">
        <v>75054</v>
      </c>
      <c r="I569" s="462" t="s">
        <v>734</v>
      </c>
      <c r="J569" s="462">
        <v>75054</v>
      </c>
      <c r="L569" s="462">
        <v>300</v>
      </c>
      <c r="O569" s="462">
        <v>9999</v>
      </c>
      <c r="P569" s="462" t="s">
        <v>737</v>
      </c>
      <c r="Q569" s="462">
        <v>20003</v>
      </c>
      <c r="S569" s="462">
        <v>400070</v>
      </c>
      <c r="U569" s="462">
        <v>9999</v>
      </c>
      <c r="V569" s="462" t="str">
        <f t="shared" si="46"/>
        <v>BAR03</v>
      </c>
      <c r="AA569" s="457" t="str">
        <f t="shared" si="42"/>
        <v>NLT-Assoc</v>
      </c>
      <c r="AB569" s="457">
        <f t="shared" si="42"/>
        <v>12</v>
      </c>
      <c r="AC569" s="457" t="str">
        <f t="shared" si="42"/>
        <v>BAR03</v>
      </c>
      <c r="AI569" s="465" t="str">
        <f t="shared" si="44"/>
        <v>1275054</v>
      </c>
      <c r="AJ569" s="462" t="str">
        <f t="shared" si="43"/>
        <v>Student Activities</v>
      </c>
    </row>
    <row r="570" spans="1:36" x14ac:dyDescent="0.25">
      <c r="A570" s="462" t="s">
        <v>710</v>
      </c>
      <c r="B570" s="462">
        <v>12</v>
      </c>
      <c r="C570" s="462" t="s">
        <v>692</v>
      </c>
      <c r="D570" s="457" t="str">
        <f t="shared" si="45"/>
        <v>NLT-Assoc75054</v>
      </c>
      <c r="E570" s="462">
        <v>75054</v>
      </c>
      <c r="F570" s="462" t="s">
        <v>734</v>
      </c>
      <c r="G570" s="462" t="s">
        <v>61</v>
      </c>
      <c r="H570" s="462">
        <v>75054</v>
      </c>
      <c r="I570" s="462" t="s">
        <v>734</v>
      </c>
      <c r="J570" s="462">
        <v>75054</v>
      </c>
      <c r="L570" s="462">
        <v>300</v>
      </c>
      <c r="O570" s="462">
        <v>9999</v>
      </c>
      <c r="P570" s="462" t="s">
        <v>737</v>
      </c>
      <c r="Q570" s="462">
        <v>20003</v>
      </c>
      <c r="S570" s="462">
        <v>400072</v>
      </c>
      <c r="U570" s="462">
        <v>9999</v>
      </c>
      <c r="V570" s="462" t="str">
        <f t="shared" si="46"/>
        <v>BAR03</v>
      </c>
      <c r="AA570" s="457" t="str">
        <f t="shared" si="42"/>
        <v>NLT-Assoc</v>
      </c>
      <c r="AB570" s="457">
        <f t="shared" si="42"/>
        <v>12</v>
      </c>
      <c r="AC570" s="457" t="str">
        <f t="shared" si="42"/>
        <v>BAR03</v>
      </c>
      <c r="AI570" s="465" t="str">
        <f t="shared" si="44"/>
        <v>1275054</v>
      </c>
      <c r="AJ570" s="462" t="str">
        <f t="shared" si="43"/>
        <v>Student Activities</v>
      </c>
    </row>
    <row r="571" spans="1:36" x14ac:dyDescent="0.25">
      <c r="A571" s="462" t="s">
        <v>710</v>
      </c>
      <c r="B571" s="462">
        <v>12</v>
      </c>
      <c r="C571" s="462" t="s">
        <v>692</v>
      </c>
      <c r="D571" s="457" t="str">
        <f t="shared" si="45"/>
        <v>NLT-Assoc75054</v>
      </c>
      <c r="E571" s="462">
        <v>75054</v>
      </c>
      <c r="F571" s="462" t="s">
        <v>734</v>
      </c>
      <c r="G571" s="462" t="s">
        <v>61</v>
      </c>
      <c r="H571" s="462">
        <v>75054</v>
      </c>
      <c r="I571" s="462" t="s">
        <v>734</v>
      </c>
      <c r="J571" s="462">
        <v>75054</v>
      </c>
      <c r="L571" s="462">
        <v>300</v>
      </c>
      <c r="O571" s="462">
        <v>9999</v>
      </c>
      <c r="P571" s="462" t="s">
        <v>737</v>
      </c>
      <c r="Q571" s="462">
        <v>20003</v>
      </c>
      <c r="S571" s="462">
        <v>400073</v>
      </c>
      <c r="U571" s="462">
        <v>9999</v>
      </c>
      <c r="V571" s="462" t="str">
        <f t="shared" si="46"/>
        <v>BAR03</v>
      </c>
      <c r="AA571" s="457" t="str">
        <f t="shared" si="42"/>
        <v>NLT-Assoc</v>
      </c>
      <c r="AB571" s="457">
        <f t="shared" si="42"/>
        <v>12</v>
      </c>
      <c r="AC571" s="457" t="str">
        <f t="shared" si="42"/>
        <v>BAR03</v>
      </c>
      <c r="AI571" s="465" t="str">
        <f t="shared" si="44"/>
        <v>1275054</v>
      </c>
      <c r="AJ571" s="462" t="str">
        <f t="shared" si="43"/>
        <v>Student Activities</v>
      </c>
    </row>
    <row r="572" spans="1:36" x14ac:dyDescent="0.25">
      <c r="A572" s="462" t="s">
        <v>710</v>
      </c>
      <c r="B572" s="462">
        <v>12</v>
      </c>
      <c r="C572" s="462" t="s">
        <v>692</v>
      </c>
      <c r="D572" s="457" t="str">
        <f t="shared" si="45"/>
        <v>NLT-Assoc75054</v>
      </c>
      <c r="E572" s="462">
        <v>75054</v>
      </c>
      <c r="F572" s="462" t="s">
        <v>734</v>
      </c>
      <c r="G572" s="462" t="s">
        <v>61</v>
      </c>
      <c r="H572" s="462">
        <v>75054</v>
      </c>
      <c r="I572" s="462" t="s">
        <v>734</v>
      </c>
      <c r="J572" s="462">
        <v>75054</v>
      </c>
      <c r="L572" s="462">
        <v>300</v>
      </c>
      <c r="O572" s="462">
        <v>9999</v>
      </c>
      <c r="P572" s="462" t="s">
        <v>737</v>
      </c>
      <c r="Q572" s="462">
        <v>20003</v>
      </c>
      <c r="S572" s="462">
        <v>400074</v>
      </c>
      <c r="U572" s="462">
        <v>9999</v>
      </c>
      <c r="V572" s="462" t="str">
        <f t="shared" si="46"/>
        <v>BAR03</v>
      </c>
      <c r="AA572" s="457" t="str">
        <f t="shared" si="42"/>
        <v>NLT-Assoc</v>
      </c>
      <c r="AB572" s="457">
        <f t="shared" si="42"/>
        <v>12</v>
      </c>
      <c r="AC572" s="457" t="str">
        <f t="shared" si="42"/>
        <v>BAR03</v>
      </c>
      <c r="AI572" s="465" t="str">
        <f t="shared" si="44"/>
        <v>1275054</v>
      </c>
      <c r="AJ572" s="462" t="str">
        <f t="shared" si="43"/>
        <v>Student Activities</v>
      </c>
    </row>
    <row r="573" spans="1:36" x14ac:dyDescent="0.25">
      <c r="A573" s="462" t="s">
        <v>710</v>
      </c>
      <c r="B573" s="462">
        <v>12</v>
      </c>
      <c r="C573" s="462" t="s">
        <v>692</v>
      </c>
      <c r="D573" s="457" t="str">
        <f t="shared" si="45"/>
        <v>NLT-Assoc75054</v>
      </c>
      <c r="E573" s="462">
        <v>75054</v>
      </c>
      <c r="F573" s="462" t="s">
        <v>734</v>
      </c>
      <c r="G573" s="462" t="s">
        <v>61</v>
      </c>
      <c r="H573" s="462">
        <v>75054</v>
      </c>
      <c r="I573" s="462" t="s">
        <v>734</v>
      </c>
      <c r="J573" s="462">
        <v>75054</v>
      </c>
      <c r="L573" s="462">
        <v>300</v>
      </c>
      <c r="O573" s="462">
        <v>9999</v>
      </c>
      <c r="P573" s="462" t="s">
        <v>737</v>
      </c>
      <c r="Q573" s="462">
        <v>20003</v>
      </c>
      <c r="S573" s="462">
        <v>400075</v>
      </c>
      <c r="U573" s="462">
        <v>9999</v>
      </c>
      <c r="V573" s="462" t="str">
        <f t="shared" si="46"/>
        <v>BAR03</v>
      </c>
      <c r="AA573" s="457" t="str">
        <f t="shared" si="42"/>
        <v>NLT-Assoc</v>
      </c>
      <c r="AB573" s="457">
        <f t="shared" si="42"/>
        <v>12</v>
      </c>
      <c r="AC573" s="457" t="str">
        <f t="shared" si="42"/>
        <v>BAR03</v>
      </c>
      <c r="AI573" s="465" t="str">
        <f t="shared" si="44"/>
        <v>1275054</v>
      </c>
      <c r="AJ573" s="462" t="str">
        <f t="shared" si="43"/>
        <v>Student Activities</v>
      </c>
    </row>
    <row r="574" spans="1:36" x14ac:dyDescent="0.25">
      <c r="A574" s="462" t="s">
        <v>710</v>
      </c>
      <c r="B574" s="462">
        <v>12</v>
      </c>
      <c r="C574" s="462" t="s">
        <v>692</v>
      </c>
      <c r="D574" s="457" t="str">
        <f t="shared" si="45"/>
        <v>NLT-Assoc75054</v>
      </c>
      <c r="E574" s="462">
        <v>75054</v>
      </c>
      <c r="F574" s="462" t="s">
        <v>734</v>
      </c>
      <c r="G574" s="462" t="s">
        <v>61</v>
      </c>
      <c r="H574" s="462">
        <v>75054</v>
      </c>
      <c r="I574" s="462" t="s">
        <v>734</v>
      </c>
      <c r="J574" s="462">
        <v>75054</v>
      </c>
      <c r="L574" s="462">
        <v>300</v>
      </c>
      <c r="O574" s="462">
        <v>9999</v>
      </c>
      <c r="P574" s="462" t="s">
        <v>737</v>
      </c>
      <c r="Q574" s="462">
        <v>20003</v>
      </c>
      <c r="S574" s="462">
        <v>400076</v>
      </c>
      <c r="U574" s="462">
        <v>9999</v>
      </c>
      <c r="V574" s="462" t="str">
        <f t="shared" si="46"/>
        <v>BAR03</v>
      </c>
      <c r="AA574" s="457" t="str">
        <f t="shared" si="42"/>
        <v>NLT-Assoc</v>
      </c>
      <c r="AB574" s="457">
        <f t="shared" si="42"/>
        <v>12</v>
      </c>
      <c r="AC574" s="457" t="str">
        <f t="shared" si="42"/>
        <v>BAR03</v>
      </c>
      <c r="AI574" s="465" t="str">
        <f t="shared" si="44"/>
        <v>1275054</v>
      </c>
      <c r="AJ574" s="462" t="str">
        <f t="shared" si="43"/>
        <v>Student Activities</v>
      </c>
    </row>
    <row r="575" spans="1:36" x14ac:dyDescent="0.25">
      <c r="A575" s="462" t="s">
        <v>710</v>
      </c>
      <c r="B575" s="462">
        <v>12</v>
      </c>
      <c r="C575" s="462" t="s">
        <v>692</v>
      </c>
      <c r="D575" s="457" t="str">
        <f t="shared" si="45"/>
        <v>NLT-Assoc75054</v>
      </c>
      <c r="E575" s="462">
        <v>75054</v>
      </c>
      <c r="F575" s="462" t="s">
        <v>734</v>
      </c>
      <c r="G575" s="462" t="s">
        <v>61</v>
      </c>
      <c r="H575" s="462">
        <v>75054</v>
      </c>
      <c r="I575" s="462" t="s">
        <v>734</v>
      </c>
      <c r="J575" s="462">
        <v>75054</v>
      </c>
      <c r="L575" s="462">
        <v>300</v>
      </c>
      <c r="O575" s="462">
        <v>9999</v>
      </c>
      <c r="P575" s="462" t="s">
        <v>737</v>
      </c>
      <c r="Q575" s="462">
        <v>20003</v>
      </c>
      <c r="S575" s="462">
        <v>400079</v>
      </c>
      <c r="U575" s="462">
        <v>9999</v>
      </c>
      <c r="V575" s="462" t="str">
        <f t="shared" si="46"/>
        <v>BAR03</v>
      </c>
      <c r="AA575" s="457" t="str">
        <f t="shared" si="42"/>
        <v>NLT-Assoc</v>
      </c>
      <c r="AB575" s="457">
        <f t="shared" si="42"/>
        <v>12</v>
      </c>
      <c r="AC575" s="457" t="str">
        <f t="shared" si="42"/>
        <v>BAR03</v>
      </c>
      <c r="AI575" s="465" t="str">
        <f t="shared" si="44"/>
        <v>1275054</v>
      </c>
      <c r="AJ575" s="462" t="str">
        <f t="shared" si="43"/>
        <v>Student Activities</v>
      </c>
    </row>
    <row r="576" spans="1:36" x14ac:dyDescent="0.25">
      <c r="A576" s="462" t="s">
        <v>710</v>
      </c>
      <c r="B576" s="462">
        <v>12</v>
      </c>
      <c r="C576" s="462" t="s">
        <v>692</v>
      </c>
      <c r="D576" s="457" t="str">
        <f t="shared" si="45"/>
        <v>NLT-Assoc75054</v>
      </c>
      <c r="E576" s="462">
        <v>75054</v>
      </c>
      <c r="F576" s="462" t="s">
        <v>734</v>
      </c>
      <c r="G576" s="462" t="s">
        <v>61</v>
      </c>
      <c r="H576" s="462">
        <v>75054</v>
      </c>
      <c r="I576" s="462" t="s">
        <v>734</v>
      </c>
      <c r="J576" s="462">
        <v>75054</v>
      </c>
      <c r="L576" s="462">
        <v>300</v>
      </c>
      <c r="O576" s="462">
        <v>9999</v>
      </c>
      <c r="P576" s="462" t="s">
        <v>737</v>
      </c>
      <c r="Q576" s="462">
        <v>20003</v>
      </c>
      <c r="S576" s="462">
        <v>400080</v>
      </c>
      <c r="U576" s="462">
        <v>9999</v>
      </c>
      <c r="V576" s="462" t="str">
        <f t="shared" si="46"/>
        <v>BAR03</v>
      </c>
      <c r="AA576" s="457" t="str">
        <f t="shared" si="42"/>
        <v>NLT-Assoc</v>
      </c>
      <c r="AB576" s="457">
        <f t="shared" si="42"/>
        <v>12</v>
      </c>
      <c r="AC576" s="457" t="str">
        <f t="shared" si="42"/>
        <v>BAR03</v>
      </c>
      <c r="AI576" s="465" t="str">
        <f t="shared" si="44"/>
        <v>1275054</v>
      </c>
      <c r="AJ576" s="462" t="str">
        <f t="shared" si="43"/>
        <v>Student Activities</v>
      </c>
    </row>
    <row r="577" spans="1:36" x14ac:dyDescent="0.25">
      <c r="A577" s="462" t="s">
        <v>710</v>
      </c>
      <c r="B577" s="462">
        <v>12</v>
      </c>
      <c r="C577" s="462" t="s">
        <v>692</v>
      </c>
      <c r="D577" s="457" t="str">
        <f t="shared" si="45"/>
        <v>NLT-Assoc75054</v>
      </c>
      <c r="E577" s="462">
        <v>75054</v>
      </c>
      <c r="F577" s="462" t="s">
        <v>734</v>
      </c>
      <c r="G577" s="462" t="s">
        <v>61</v>
      </c>
      <c r="H577" s="462">
        <v>75054</v>
      </c>
      <c r="I577" s="462" t="s">
        <v>734</v>
      </c>
      <c r="J577" s="462">
        <v>75054</v>
      </c>
      <c r="L577" s="462">
        <v>300</v>
      </c>
      <c r="O577" s="462">
        <v>9999</v>
      </c>
      <c r="P577" s="462" t="s">
        <v>737</v>
      </c>
      <c r="Q577" s="462">
        <v>20003</v>
      </c>
      <c r="S577" s="462">
        <v>400081</v>
      </c>
      <c r="U577" s="462">
        <v>9999</v>
      </c>
      <c r="V577" s="462" t="str">
        <f t="shared" si="46"/>
        <v>BAR03</v>
      </c>
      <c r="AA577" s="457" t="str">
        <f t="shared" si="42"/>
        <v>NLT-Assoc</v>
      </c>
      <c r="AB577" s="457">
        <f t="shared" si="42"/>
        <v>12</v>
      </c>
      <c r="AC577" s="457" t="str">
        <f t="shared" si="42"/>
        <v>BAR03</v>
      </c>
      <c r="AI577" s="465" t="str">
        <f t="shared" si="44"/>
        <v>1275054</v>
      </c>
      <c r="AJ577" s="462" t="str">
        <f t="shared" si="43"/>
        <v>Student Activities</v>
      </c>
    </row>
    <row r="578" spans="1:36" x14ac:dyDescent="0.25">
      <c r="A578" s="462" t="s">
        <v>710</v>
      </c>
      <c r="B578" s="462">
        <v>12</v>
      </c>
      <c r="C578" s="462" t="s">
        <v>692</v>
      </c>
      <c r="D578" s="457" t="str">
        <f t="shared" si="45"/>
        <v>NLT-Assoc75054</v>
      </c>
      <c r="E578" s="462">
        <v>75054</v>
      </c>
      <c r="F578" s="462" t="s">
        <v>734</v>
      </c>
      <c r="G578" s="462" t="s">
        <v>61</v>
      </c>
      <c r="H578" s="462">
        <v>75054</v>
      </c>
      <c r="I578" s="462" t="s">
        <v>734</v>
      </c>
      <c r="J578" s="462">
        <v>75054</v>
      </c>
      <c r="L578" s="462">
        <v>300</v>
      </c>
      <c r="O578" s="462">
        <v>9999</v>
      </c>
      <c r="P578" s="462" t="s">
        <v>737</v>
      </c>
      <c r="Q578" s="462">
        <v>20003</v>
      </c>
      <c r="S578" s="462">
        <v>400083</v>
      </c>
      <c r="U578" s="462">
        <v>9999</v>
      </c>
      <c r="V578" s="462" t="str">
        <f t="shared" si="46"/>
        <v>BAR03</v>
      </c>
      <c r="AA578" s="457" t="str">
        <f t="shared" si="42"/>
        <v>NLT-Assoc</v>
      </c>
      <c r="AB578" s="457">
        <f t="shared" si="42"/>
        <v>12</v>
      </c>
      <c r="AC578" s="457" t="str">
        <f t="shared" si="42"/>
        <v>BAR03</v>
      </c>
      <c r="AI578" s="465" t="str">
        <f t="shared" si="44"/>
        <v>1275054</v>
      </c>
      <c r="AJ578" s="462" t="str">
        <f t="shared" si="43"/>
        <v>Student Activities</v>
      </c>
    </row>
    <row r="579" spans="1:36" x14ac:dyDescent="0.25">
      <c r="A579" s="462" t="s">
        <v>710</v>
      </c>
      <c r="B579" s="462">
        <v>12</v>
      </c>
      <c r="C579" s="462" t="s">
        <v>692</v>
      </c>
      <c r="D579" s="457" t="str">
        <f t="shared" si="45"/>
        <v>NLT-Assoc75054</v>
      </c>
      <c r="E579" s="462">
        <v>75054</v>
      </c>
      <c r="F579" s="462" t="s">
        <v>734</v>
      </c>
      <c r="G579" s="462" t="s">
        <v>61</v>
      </c>
      <c r="H579" s="462">
        <v>75054</v>
      </c>
      <c r="I579" s="462" t="s">
        <v>734</v>
      </c>
      <c r="J579" s="462">
        <v>75054</v>
      </c>
      <c r="L579" s="462">
        <v>300</v>
      </c>
      <c r="O579" s="462">
        <v>9999</v>
      </c>
      <c r="P579" s="462" t="s">
        <v>737</v>
      </c>
      <c r="Q579" s="462">
        <v>20003</v>
      </c>
      <c r="S579" s="462">
        <v>400084</v>
      </c>
      <c r="U579" s="462">
        <v>9999</v>
      </c>
      <c r="V579" s="462" t="str">
        <f t="shared" si="46"/>
        <v>BAR03</v>
      </c>
      <c r="AA579" s="457" t="str">
        <f t="shared" si="42"/>
        <v>NLT-Assoc</v>
      </c>
      <c r="AB579" s="457">
        <f t="shared" si="42"/>
        <v>12</v>
      </c>
      <c r="AC579" s="457" t="str">
        <f t="shared" si="42"/>
        <v>BAR03</v>
      </c>
      <c r="AI579" s="465" t="str">
        <f t="shared" si="44"/>
        <v>1275054</v>
      </c>
      <c r="AJ579" s="462" t="str">
        <f t="shared" si="43"/>
        <v>Student Activities</v>
      </c>
    </row>
    <row r="580" spans="1:36" x14ac:dyDescent="0.25">
      <c r="A580" s="462" t="s">
        <v>710</v>
      </c>
      <c r="B580" s="462">
        <v>12</v>
      </c>
      <c r="C580" s="462" t="s">
        <v>692</v>
      </c>
      <c r="D580" s="457" t="str">
        <f t="shared" si="45"/>
        <v>NLT-Assoc75054</v>
      </c>
      <c r="E580" s="462">
        <v>75054</v>
      </c>
      <c r="F580" s="462" t="s">
        <v>734</v>
      </c>
      <c r="G580" s="462" t="s">
        <v>61</v>
      </c>
      <c r="H580" s="462">
        <v>75054</v>
      </c>
      <c r="I580" s="462" t="s">
        <v>734</v>
      </c>
      <c r="J580" s="462">
        <v>75054</v>
      </c>
      <c r="L580" s="462">
        <v>300</v>
      </c>
      <c r="O580" s="462">
        <v>9999</v>
      </c>
      <c r="P580" s="462" t="s">
        <v>737</v>
      </c>
      <c r="Q580" s="462">
        <v>20003</v>
      </c>
      <c r="S580" s="462">
        <v>400086</v>
      </c>
      <c r="U580" s="462">
        <v>9999</v>
      </c>
      <c r="V580" s="462" t="str">
        <f t="shared" si="46"/>
        <v>BAR03</v>
      </c>
      <c r="AA580" s="457" t="str">
        <f t="shared" si="42"/>
        <v>NLT-Assoc</v>
      </c>
      <c r="AB580" s="457">
        <f t="shared" si="42"/>
        <v>12</v>
      </c>
      <c r="AC580" s="457" t="str">
        <f t="shared" si="42"/>
        <v>BAR03</v>
      </c>
      <c r="AI580" s="465" t="str">
        <f t="shared" si="44"/>
        <v>1275054</v>
      </c>
      <c r="AJ580" s="462" t="str">
        <f t="shared" si="43"/>
        <v>Student Activities</v>
      </c>
    </row>
    <row r="581" spans="1:36" x14ac:dyDescent="0.25">
      <c r="A581" s="462" t="s">
        <v>710</v>
      </c>
      <c r="B581" s="462">
        <v>12</v>
      </c>
      <c r="C581" s="462" t="s">
        <v>692</v>
      </c>
      <c r="D581" s="457" t="str">
        <f t="shared" si="45"/>
        <v>NLT-Assoc75054</v>
      </c>
      <c r="E581" s="462">
        <v>75054</v>
      </c>
      <c r="F581" s="462" t="s">
        <v>734</v>
      </c>
      <c r="G581" s="462" t="s">
        <v>61</v>
      </c>
      <c r="H581" s="462">
        <v>75054</v>
      </c>
      <c r="I581" s="462" t="s">
        <v>734</v>
      </c>
      <c r="J581" s="462">
        <v>75054</v>
      </c>
      <c r="L581" s="462">
        <v>300</v>
      </c>
      <c r="O581" s="462">
        <v>9999</v>
      </c>
      <c r="P581" s="462" t="s">
        <v>737</v>
      </c>
      <c r="Q581" s="462">
        <v>20003</v>
      </c>
      <c r="S581" s="462">
        <v>400087</v>
      </c>
      <c r="U581" s="462">
        <v>9999</v>
      </c>
      <c r="V581" s="462" t="str">
        <f t="shared" si="46"/>
        <v>BAR03</v>
      </c>
      <c r="AA581" s="457" t="str">
        <f t="shared" si="42"/>
        <v>NLT-Assoc</v>
      </c>
      <c r="AB581" s="457">
        <f t="shared" si="42"/>
        <v>12</v>
      </c>
      <c r="AC581" s="457" t="str">
        <f t="shared" si="42"/>
        <v>BAR03</v>
      </c>
      <c r="AI581" s="465" t="str">
        <f t="shared" si="44"/>
        <v>1275054</v>
      </c>
      <c r="AJ581" s="462" t="str">
        <f t="shared" si="43"/>
        <v>Student Activities</v>
      </c>
    </row>
    <row r="582" spans="1:36" x14ac:dyDescent="0.25">
      <c r="A582" s="462" t="s">
        <v>710</v>
      </c>
      <c r="B582" s="462">
        <v>12</v>
      </c>
      <c r="C582" s="462" t="s">
        <v>692</v>
      </c>
      <c r="D582" s="457" t="str">
        <f t="shared" si="45"/>
        <v>NLT-Assoc75054</v>
      </c>
      <c r="E582" s="462">
        <v>75054</v>
      </c>
      <c r="F582" s="462" t="s">
        <v>734</v>
      </c>
      <c r="G582" s="462" t="s">
        <v>61</v>
      </c>
      <c r="H582" s="462">
        <v>75054</v>
      </c>
      <c r="I582" s="462" t="s">
        <v>734</v>
      </c>
      <c r="J582" s="462">
        <v>75054</v>
      </c>
      <c r="L582" s="462">
        <v>300</v>
      </c>
      <c r="O582" s="462">
        <v>9999</v>
      </c>
      <c r="P582" s="462" t="s">
        <v>737</v>
      </c>
      <c r="Q582" s="462">
        <v>20003</v>
      </c>
      <c r="S582" s="462">
        <v>400088</v>
      </c>
      <c r="U582" s="462">
        <v>9999</v>
      </c>
      <c r="V582" s="462" t="str">
        <f t="shared" si="46"/>
        <v>BAR03</v>
      </c>
      <c r="AA582" s="457" t="str">
        <f t="shared" si="42"/>
        <v>NLT-Assoc</v>
      </c>
      <c r="AB582" s="457">
        <f t="shared" si="42"/>
        <v>12</v>
      </c>
      <c r="AC582" s="457" t="str">
        <f t="shared" si="42"/>
        <v>BAR03</v>
      </c>
      <c r="AI582" s="465" t="str">
        <f t="shared" si="44"/>
        <v>1275054</v>
      </c>
      <c r="AJ582" s="462" t="str">
        <f t="shared" si="43"/>
        <v>Student Activities</v>
      </c>
    </row>
    <row r="583" spans="1:36" x14ac:dyDescent="0.25">
      <c r="A583" s="462" t="s">
        <v>710</v>
      </c>
      <c r="B583" s="462">
        <v>12</v>
      </c>
      <c r="C583" s="462" t="s">
        <v>692</v>
      </c>
      <c r="D583" s="457" t="str">
        <f t="shared" si="45"/>
        <v>NLT-Assoc75054</v>
      </c>
      <c r="E583" s="462">
        <v>75054</v>
      </c>
      <c r="F583" s="462" t="s">
        <v>734</v>
      </c>
      <c r="G583" s="462" t="s">
        <v>61</v>
      </c>
      <c r="H583" s="462">
        <v>75054</v>
      </c>
      <c r="I583" s="462" t="s">
        <v>734</v>
      </c>
      <c r="J583" s="462">
        <v>75054</v>
      </c>
      <c r="L583" s="462">
        <v>300</v>
      </c>
      <c r="O583" s="462">
        <v>9999</v>
      </c>
      <c r="P583" s="462" t="s">
        <v>737</v>
      </c>
      <c r="Q583" s="462">
        <v>20003</v>
      </c>
      <c r="S583" s="462">
        <v>400089</v>
      </c>
      <c r="U583" s="462">
        <v>9999</v>
      </c>
      <c r="V583" s="462" t="str">
        <f t="shared" si="46"/>
        <v>BAR03</v>
      </c>
      <c r="AA583" s="457" t="str">
        <f t="shared" si="42"/>
        <v>NLT-Assoc</v>
      </c>
      <c r="AB583" s="457">
        <f t="shared" si="42"/>
        <v>12</v>
      </c>
      <c r="AC583" s="457" t="str">
        <f t="shared" si="42"/>
        <v>BAR03</v>
      </c>
      <c r="AI583" s="465" t="str">
        <f t="shared" si="44"/>
        <v>1275054</v>
      </c>
      <c r="AJ583" s="462" t="str">
        <f t="shared" si="43"/>
        <v>Student Activities</v>
      </c>
    </row>
    <row r="584" spans="1:36" x14ac:dyDescent="0.25">
      <c r="A584" s="462" t="s">
        <v>710</v>
      </c>
      <c r="B584" s="462">
        <v>12</v>
      </c>
      <c r="C584" s="462" t="s">
        <v>692</v>
      </c>
      <c r="D584" s="457" t="str">
        <f t="shared" si="45"/>
        <v>NLT-Assoc75054</v>
      </c>
      <c r="E584" s="462">
        <v>75054</v>
      </c>
      <c r="F584" s="462" t="s">
        <v>734</v>
      </c>
      <c r="G584" s="462" t="s">
        <v>61</v>
      </c>
      <c r="H584" s="462">
        <v>75054</v>
      </c>
      <c r="I584" s="462" t="s">
        <v>734</v>
      </c>
      <c r="J584" s="462">
        <v>75054</v>
      </c>
      <c r="L584" s="462">
        <v>300</v>
      </c>
      <c r="O584" s="462">
        <v>9999</v>
      </c>
      <c r="P584" s="462" t="s">
        <v>737</v>
      </c>
      <c r="Q584" s="462">
        <v>20003</v>
      </c>
      <c r="S584" s="462">
        <v>400090</v>
      </c>
      <c r="U584" s="462">
        <v>9999</v>
      </c>
      <c r="V584" s="462" t="str">
        <f t="shared" si="46"/>
        <v>BAR03</v>
      </c>
      <c r="AA584" s="457" t="str">
        <f t="shared" ref="AA584:AC647" si="47">A584</f>
        <v>NLT-Assoc</v>
      </c>
      <c r="AB584" s="457">
        <f t="shared" si="47"/>
        <v>12</v>
      </c>
      <c r="AC584" s="457" t="str">
        <f t="shared" si="47"/>
        <v>BAR03</v>
      </c>
      <c r="AI584" s="465" t="str">
        <f t="shared" si="44"/>
        <v>1275054</v>
      </c>
      <c r="AJ584" s="462" t="str">
        <f t="shared" ref="AJ584:AJ647" si="48">I584</f>
        <v>Student Activities</v>
      </c>
    </row>
    <row r="585" spans="1:36" x14ac:dyDescent="0.25">
      <c r="A585" s="462" t="s">
        <v>710</v>
      </c>
      <c r="B585" s="462">
        <v>12</v>
      </c>
      <c r="C585" s="462" t="s">
        <v>692</v>
      </c>
      <c r="D585" s="457" t="str">
        <f t="shared" si="45"/>
        <v>NLT-Assoc75054</v>
      </c>
      <c r="E585" s="462">
        <v>75054</v>
      </c>
      <c r="F585" s="462" t="s">
        <v>734</v>
      </c>
      <c r="G585" s="462" t="s">
        <v>61</v>
      </c>
      <c r="H585" s="462">
        <v>75054</v>
      </c>
      <c r="I585" s="462" t="s">
        <v>734</v>
      </c>
      <c r="J585" s="462">
        <v>75054</v>
      </c>
      <c r="L585" s="462">
        <v>300</v>
      </c>
      <c r="O585" s="462">
        <v>9999</v>
      </c>
      <c r="P585" s="462" t="s">
        <v>737</v>
      </c>
      <c r="Q585" s="462">
        <v>20003</v>
      </c>
      <c r="S585" s="462">
        <v>400091</v>
      </c>
      <c r="U585" s="462">
        <v>9999</v>
      </c>
      <c r="V585" s="462" t="str">
        <f t="shared" si="46"/>
        <v>BAR03</v>
      </c>
      <c r="AA585" s="457" t="str">
        <f t="shared" si="47"/>
        <v>NLT-Assoc</v>
      </c>
      <c r="AB585" s="457">
        <f t="shared" si="47"/>
        <v>12</v>
      </c>
      <c r="AC585" s="457" t="str">
        <f t="shared" si="47"/>
        <v>BAR03</v>
      </c>
      <c r="AI585" s="465" t="str">
        <f t="shared" si="44"/>
        <v>1275054</v>
      </c>
      <c r="AJ585" s="462" t="str">
        <f t="shared" si="48"/>
        <v>Student Activities</v>
      </c>
    </row>
    <row r="586" spans="1:36" x14ac:dyDescent="0.25">
      <c r="A586" s="462" t="s">
        <v>710</v>
      </c>
      <c r="B586" s="462">
        <v>12</v>
      </c>
      <c r="C586" s="462" t="s">
        <v>692</v>
      </c>
      <c r="D586" s="457" t="str">
        <f t="shared" si="45"/>
        <v>NLT-Assoc75054</v>
      </c>
      <c r="E586" s="462">
        <v>75054</v>
      </c>
      <c r="F586" s="462" t="s">
        <v>734</v>
      </c>
      <c r="G586" s="462" t="s">
        <v>61</v>
      </c>
      <c r="H586" s="462">
        <v>75054</v>
      </c>
      <c r="I586" s="462" t="s">
        <v>734</v>
      </c>
      <c r="J586" s="462">
        <v>75054</v>
      </c>
      <c r="L586" s="462">
        <v>300</v>
      </c>
      <c r="O586" s="462">
        <v>9999</v>
      </c>
      <c r="P586" s="462" t="s">
        <v>737</v>
      </c>
      <c r="Q586" s="462">
        <v>20003</v>
      </c>
      <c r="S586" s="462">
        <v>400093</v>
      </c>
      <c r="U586" s="462">
        <v>9999</v>
      </c>
      <c r="V586" s="462" t="str">
        <f t="shared" si="46"/>
        <v>BAR03</v>
      </c>
      <c r="AA586" s="457" t="str">
        <f t="shared" si="47"/>
        <v>NLT-Assoc</v>
      </c>
      <c r="AB586" s="457">
        <f t="shared" si="47"/>
        <v>12</v>
      </c>
      <c r="AC586" s="457" t="str">
        <f t="shared" si="47"/>
        <v>BAR03</v>
      </c>
      <c r="AI586" s="465" t="str">
        <f t="shared" si="44"/>
        <v>1275054</v>
      </c>
      <c r="AJ586" s="462" t="str">
        <f t="shared" si="48"/>
        <v>Student Activities</v>
      </c>
    </row>
    <row r="587" spans="1:36" x14ac:dyDescent="0.25">
      <c r="A587" s="462" t="s">
        <v>710</v>
      </c>
      <c r="B587" s="462">
        <v>12</v>
      </c>
      <c r="C587" s="462" t="s">
        <v>692</v>
      </c>
      <c r="D587" s="457" t="str">
        <f t="shared" si="45"/>
        <v>NLT-Assoc75054</v>
      </c>
      <c r="E587" s="462">
        <v>75054</v>
      </c>
      <c r="F587" s="462" t="s">
        <v>734</v>
      </c>
      <c r="G587" s="462" t="s">
        <v>61</v>
      </c>
      <c r="H587" s="462">
        <v>75054</v>
      </c>
      <c r="I587" s="462" t="s">
        <v>734</v>
      </c>
      <c r="J587" s="462">
        <v>75054</v>
      </c>
      <c r="L587" s="462">
        <v>300</v>
      </c>
      <c r="O587" s="462">
        <v>9999</v>
      </c>
      <c r="P587" s="462" t="s">
        <v>737</v>
      </c>
      <c r="Q587" s="462">
        <v>20003</v>
      </c>
      <c r="S587" s="462">
        <v>400098</v>
      </c>
      <c r="U587" s="462">
        <v>9999</v>
      </c>
      <c r="V587" s="462" t="str">
        <f t="shared" si="46"/>
        <v>BAR03</v>
      </c>
      <c r="AA587" s="457" t="str">
        <f t="shared" si="47"/>
        <v>NLT-Assoc</v>
      </c>
      <c r="AB587" s="457">
        <f t="shared" si="47"/>
        <v>12</v>
      </c>
      <c r="AC587" s="457" t="str">
        <f t="shared" si="47"/>
        <v>BAR03</v>
      </c>
      <c r="AI587" s="465" t="str">
        <f t="shared" ref="AI587:AI650" si="49">B587&amp;E587</f>
        <v>1275054</v>
      </c>
      <c r="AJ587" s="462" t="str">
        <f t="shared" si="48"/>
        <v>Student Activities</v>
      </c>
    </row>
    <row r="588" spans="1:36" x14ac:dyDescent="0.25">
      <c r="A588" s="462" t="s">
        <v>710</v>
      </c>
      <c r="B588" s="462">
        <v>12</v>
      </c>
      <c r="C588" s="462" t="s">
        <v>692</v>
      </c>
      <c r="D588" s="457" t="str">
        <f t="shared" si="45"/>
        <v>NLT-Assoc75054</v>
      </c>
      <c r="E588" s="462">
        <v>75054</v>
      </c>
      <c r="F588" s="462" t="s">
        <v>734</v>
      </c>
      <c r="G588" s="462" t="s">
        <v>61</v>
      </c>
      <c r="H588" s="462">
        <v>75054</v>
      </c>
      <c r="I588" s="462" t="s">
        <v>734</v>
      </c>
      <c r="J588" s="462">
        <v>75054</v>
      </c>
      <c r="L588" s="462">
        <v>300</v>
      </c>
      <c r="O588" s="462">
        <v>9999</v>
      </c>
      <c r="P588" s="462" t="s">
        <v>737</v>
      </c>
      <c r="Q588" s="462">
        <v>20003</v>
      </c>
      <c r="S588" s="462">
        <v>400100</v>
      </c>
      <c r="U588" s="462">
        <v>9999</v>
      </c>
      <c r="V588" s="462" t="str">
        <f t="shared" si="46"/>
        <v>BAR03</v>
      </c>
      <c r="AA588" s="457" t="str">
        <f t="shared" si="47"/>
        <v>NLT-Assoc</v>
      </c>
      <c r="AB588" s="457">
        <f t="shared" si="47"/>
        <v>12</v>
      </c>
      <c r="AC588" s="457" t="str">
        <f t="shared" si="47"/>
        <v>BAR03</v>
      </c>
      <c r="AI588" s="465" t="str">
        <f t="shared" si="49"/>
        <v>1275054</v>
      </c>
      <c r="AJ588" s="462" t="str">
        <f t="shared" si="48"/>
        <v>Student Activities</v>
      </c>
    </row>
    <row r="589" spans="1:36" x14ac:dyDescent="0.25">
      <c r="A589" s="462" t="s">
        <v>710</v>
      </c>
      <c r="B589" s="462">
        <v>12</v>
      </c>
      <c r="C589" s="462" t="s">
        <v>692</v>
      </c>
      <c r="D589" s="457" t="str">
        <f t="shared" si="45"/>
        <v>NLT-Assoc75054</v>
      </c>
      <c r="E589" s="462">
        <v>75054</v>
      </c>
      <c r="F589" s="462" t="s">
        <v>734</v>
      </c>
      <c r="G589" s="462" t="s">
        <v>61</v>
      </c>
      <c r="H589" s="462">
        <v>75054</v>
      </c>
      <c r="I589" s="462" t="s">
        <v>734</v>
      </c>
      <c r="J589" s="462">
        <v>75054</v>
      </c>
      <c r="L589" s="462">
        <v>300</v>
      </c>
      <c r="O589" s="462">
        <v>9999</v>
      </c>
      <c r="P589" s="462" t="s">
        <v>737</v>
      </c>
      <c r="Q589" s="462">
        <v>20003</v>
      </c>
      <c r="S589" s="462">
        <v>400101</v>
      </c>
      <c r="U589" s="462">
        <v>9999</v>
      </c>
      <c r="V589" s="462" t="str">
        <f t="shared" si="46"/>
        <v>BAR03</v>
      </c>
      <c r="AA589" s="457" t="str">
        <f t="shared" si="47"/>
        <v>NLT-Assoc</v>
      </c>
      <c r="AB589" s="457">
        <f t="shared" si="47"/>
        <v>12</v>
      </c>
      <c r="AC589" s="457" t="str">
        <f t="shared" si="47"/>
        <v>BAR03</v>
      </c>
      <c r="AI589" s="465" t="str">
        <f t="shared" si="49"/>
        <v>1275054</v>
      </c>
      <c r="AJ589" s="462" t="str">
        <f t="shared" si="48"/>
        <v>Student Activities</v>
      </c>
    </row>
    <row r="590" spans="1:36" x14ac:dyDescent="0.25">
      <c r="A590" s="462" t="s">
        <v>710</v>
      </c>
      <c r="B590" s="462">
        <v>12</v>
      </c>
      <c r="C590" s="462" t="s">
        <v>692</v>
      </c>
      <c r="D590" s="457" t="str">
        <f t="shared" si="45"/>
        <v>NLT-Assoc75054</v>
      </c>
      <c r="E590" s="462">
        <v>75054</v>
      </c>
      <c r="F590" s="462" t="s">
        <v>734</v>
      </c>
      <c r="G590" s="462" t="s">
        <v>61</v>
      </c>
      <c r="H590" s="462">
        <v>75054</v>
      </c>
      <c r="I590" s="462" t="s">
        <v>734</v>
      </c>
      <c r="J590" s="462">
        <v>75054</v>
      </c>
      <c r="L590" s="462">
        <v>300</v>
      </c>
      <c r="O590" s="462">
        <v>9999</v>
      </c>
      <c r="P590" s="462" t="s">
        <v>737</v>
      </c>
      <c r="Q590" s="462">
        <v>20003</v>
      </c>
      <c r="S590" s="462">
        <v>400102</v>
      </c>
      <c r="U590" s="462">
        <v>9999</v>
      </c>
      <c r="V590" s="462" t="str">
        <f t="shared" si="46"/>
        <v>BAR03</v>
      </c>
      <c r="AA590" s="457" t="str">
        <f t="shared" si="47"/>
        <v>NLT-Assoc</v>
      </c>
      <c r="AB590" s="457">
        <f t="shared" si="47"/>
        <v>12</v>
      </c>
      <c r="AC590" s="457" t="str">
        <f t="shared" si="47"/>
        <v>BAR03</v>
      </c>
      <c r="AI590" s="465" t="str">
        <f t="shared" si="49"/>
        <v>1275054</v>
      </c>
      <c r="AJ590" s="462" t="str">
        <f t="shared" si="48"/>
        <v>Student Activities</v>
      </c>
    </row>
    <row r="591" spans="1:36" x14ac:dyDescent="0.25">
      <c r="A591" s="462" t="s">
        <v>710</v>
      </c>
      <c r="B591" s="462">
        <v>12</v>
      </c>
      <c r="C591" s="462" t="s">
        <v>692</v>
      </c>
      <c r="D591" s="457" t="str">
        <f t="shared" ref="D591:D654" si="50">+A591&amp;""&amp;E591</f>
        <v>NLT-Assoc75054</v>
      </c>
      <c r="E591" s="462">
        <v>75054</v>
      </c>
      <c r="F591" s="462" t="s">
        <v>734</v>
      </c>
      <c r="G591" s="462" t="s">
        <v>61</v>
      </c>
      <c r="H591" s="462">
        <v>75054</v>
      </c>
      <c r="I591" s="462" t="s">
        <v>734</v>
      </c>
      <c r="J591" s="462">
        <v>75054</v>
      </c>
      <c r="L591" s="462">
        <v>300</v>
      </c>
      <c r="O591" s="462">
        <v>9999</v>
      </c>
      <c r="P591" s="462" t="s">
        <v>737</v>
      </c>
      <c r="Q591" s="462">
        <v>20003</v>
      </c>
      <c r="S591" s="462">
        <v>400103</v>
      </c>
      <c r="U591" s="462">
        <v>9999</v>
      </c>
      <c r="V591" s="462" t="str">
        <f t="shared" si="46"/>
        <v>BAR03</v>
      </c>
      <c r="AA591" s="457" t="str">
        <f t="shared" si="47"/>
        <v>NLT-Assoc</v>
      </c>
      <c r="AB591" s="457">
        <f t="shared" si="47"/>
        <v>12</v>
      </c>
      <c r="AC591" s="457" t="str">
        <f t="shared" si="47"/>
        <v>BAR03</v>
      </c>
      <c r="AI591" s="465" t="str">
        <f t="shared" si="49"/>
        <v>1275054</v>
      </c>
      <c r="AJ591" s="462" t="str">
        <f t="shared" si="48"/>
        <v>Student Activities</v>
      </c>
    </row>
    <row r="592" spans="1:36" x14ac:dyDescent="0.25">
      <c r="A592" s="462" t="s">
        <v>710</v>
      </c>
      <c r="B592" s="462">
        <v>12</v>
      </c>
      <c r="C592" s="462" t="s">
        <v>692</v>
      </c>
      <c r="D592" s="457" t="str">
        <f t="shared" si="50"/>
        <v>NLT-Assoc75054</v>
      </c>
      <c r="E592" s="462">
        <v>75054</v>
      </c>
      <c r="F592" s="462" t="s">
        <v>734</v>
      </c>
      <c r="G592" s="462" t="s">
        <v>61</v>
      </c>
      <c r="H592" s="462">
        <v>75054</v>
      </c>
      <c r="I592" s="462" t="s">
        <v>734</v>
      </c>
      <c r="J592" s="462">
        <v>75054</v>
      </c>
      <c r="L592" s="462">
        <v>300</v>
      </c>
      <c r="O592" s="462">
        <v>9999</v>
      </c>
      <c r="P592" s="462" t="s">
        <v>737</v>
      </c>
      <c r="Q592" s="462">
        <v>20003</v>
      </c>
      <c r="S592" s="462">
        <v>400104</v>
      </c>
      <c r="U592" s="462">
        <v>9999</v>
      </c>
      <c r="V592" s="462" t="str">
        <f t="shared" si="46"/>
        <v>BAR03</v>
      </c>
      <c r="AA592" s="457" t="str">
        <f t="shared" si="47"/>
        <v>NLT-Assoc</v>
      </c>
      <c r="AB592" s="457">
        <f t="shared" si="47"/>
        <v>12</v>
      </c>
      <c r="AC592" s="457" t="str">
        <f t="shared" si="47"/>
        <v>BAR03</v>
      </c>
      <c r="AI592" s="465" t="str">
        <f t="shared" si="49"/>
        <v>1275054</v>
      </c>
      <c r="AJ592" s="462" t="str">
        <f t="shared" si="48"/>
        <v>Student Activities</v>
      </c>
    </row>
    <row r="593" spans="1:36" x14ac:dyDescent="0.25">
      <c r="A593" s="462" t="s">
        <v>710</v>
      </c>
      <c r="B593" s="462">
        <v>12</v>
      </c>
      <c r="C593" s="462" t="s">
        <v>692</v>
      </c>
      <c r="D593" s="457" t="str">
        <f t="shared" si="50"/>
        <v>NLT-Assoc75054</v>
      </c>
      <c r="E593" s="462">
        <v>75054</v>
      </c>
      <c r="F593" s="462" t="s">
        <v>734</v>
      </c>
      <c r="G593" s="462" t="s">
        <v>61</v>
      </c>
      <c r="H593" s="462">
        <v>75054</v>
      </c>
      <c r="I593" s="462" t="s">
        <v>734</v>
      </c>
      <c r="J593" s="462">
        <v>75054</v>
      </c>
      <c r="L593" s="462">
        <v>300</v>
      </c>
      <c r="O593" s="462">
        <v>9999</v>
      </c>
      <c r="P593" s="462" t="s">
        <v>737</v>
      </c>
      <c r="Q593" s="462">
        <v>20003</v>
      </c>
      <c r="S593" s="462">
        <v>400106</v>
      </c>
      <c r="U593" s="462">
        <v>9999</v>
      </c>
      <c r="V593" s="462" t="str">
        <f t="shared" si="46"/>
        <v>BAR03</v>
      </c>
      <c r="AA593" s="457" t="str">
        <f t="shared" si="47"/>
        <v>NLT-Assoc</v>
      </c>
      <c r="AB593" s="457">
        <f t="shared" si="47"/>
        <v>12</v>
      </c>
      <c r="AC593" s="457" t="str">
        <f t="shared" si="47"/>
        <v>BAR03</v>
      </c>
      <c r="AI593" s="465" t="str">
        <f t="shared" si="49"/>
        <v>1275054</v>
      </c>
      <c r="AJ593" s="462" t="str">
        <f t="shared" si="48"/>
        <v>Student Activities</v>
      </c>
    </row>
    <row r="594" spans="1:36" x14ac:dyDescent="0.25">
      <c r="A594" s="462" t="s">
        <v>710</v>
      </c>
      <c r="B594" s="462">
        <v>12</v>
      </c>
      <c r="C594" s="462" t="s">
        <v>692</v>
      </c>
      <c r="D594" s="457" t="str">
        <f t="shared" si="50"/>
        <v>NLT-Assoc75054</v>
      </c>
      <c r="E594" s="462">
        <v>75054</v>
      </c>
      <c r="F594" s="462" t="s">
        <v>734</v>
      </c>
      <c r="G594" s="462" t="s">
        <v>61</v>
      </c>
      <c r="H594" s="462">
        <v>75054</v>
      </c>
      <c r="I594" s="462" t="s">
        <v>734</v>
      </c>
      <c r="J594" s="462">
        <v>75054</v>
      </c>
      <c r="L594" s="462">
        <v>300</v>
      </c>
      <c r="O594" s="462">
        <v>9999</v>
      </c>
      <c r="P594" s="462" t="s">
        <v>737</v>
      </c>
      <c r="Q594" s="462">
        <v>20003</v>
      </c>
      <c r="S594" s="462">
        <v>400108</v>
      </c>
      <c r="U594" s="462">
        <v>9999</v>
      </c>
      <c r="V594" s="462" t="str">
        <f t="shared" si="46"/>
        <v>BAR03</v>
      </c>
      <c r="AA594" s="457" t="str">
        <f t="shared" si="47"/>
        <v>NLT-Assoc</v>
      </c>
      <c r="AB594" s="457">
        <f t="shared" si="47"/>
        <v>12</v>
      </c>
      <c r="AC594" s="457" t="str">
        <f t="shared" si="47"/>
        <v>BAR03</v>
      </c>
      <c r="AI594" s="465" t="str">
        <f t="shared" si="49"/>
        <v>1275054</v>
      </c>
      <c r="AJ594" s="462" t="str">
        <f t="shared" si="48"/>
        <v>Student Activities</v>
      </c>
    </row>
    <row r="595" spans="1:36" x14ac:dyDescent="0.25">
      <c r="A595" s="462" t="s">
        <v>710</v>
      </c>
      <c r="B595" s="462">
        <v>12</v>
      </c>
      <c r="C595" s="462" t="s">
        <v>692</v>
      </c>
      <c r="D595" s="457" t="str">
        <f t="shared" si="50"/>
        <v>NLT-Assoc75054</v>
      </c>
      <c r="E595" s="462">
        <v>75054</v>
      </c>
      <c r="F595" s="462" t="s">
        <v>734</v>
      </c>
      <c r="G595" s="462" t="s">
        <v>61</v>
      </c>
      <c r="H595" s="462">
        <v>75054</v>
      </c>
      <c r="I595" s="462" t="s">
        <v>734</v>
      </c>
      <c r="J595" s="462">
        <v>75054</v>
      </c>
      <c r="L595" s="462">
        <v>300</v>
      </c>
      <c r="O595" s="462">
        <v>9999</v>
      </c>
      <c r="P595" s="462" t="s">
        <v>737</v>
      </c>
      <c r="Q595" s="462">
        <v>20003</v>
      </c>
      <c r="S595" s="462">
        <v>400109</v>
      </c>
      <c r="U595" s="462">
        <v>9999</v>
      </c>
      <c r="V595" s="462" t="str">
        <f t="shared" si="46"/>
        <v>BAR03</v>
      </c>
      <c r="AA595" s="457" t="str">
        <f t="shared" si="47"/>
        <v>NLT-Assoc</v>
      </c>
      <c r="AB595" s="457">
        <f t="shared" si="47"/>
        <v>12</v>
      </c>
      <c r="AC595" s="457" t="str">
        <f t="shared" si="47"/>
        <v>BAR03</v>
      </c>
      <c r="AI595" s="465" t="str">
        <f t="shared" si="49"/>
        <v>1275054</v>
      </c>
      <c r="AJ595" s="462" t="str">
        <f t="shared" si="48"/>
        <v>Student Activities</v>
      </c>
    </row>
    <row r="596" spans="1:36" x14ac:dyDescent="0.25">
      <c r="A596" s="462" t="s">
        <v>710</v>
      </c>
      <c r="B596" s="462">
        <v>12</v>
      </c>
      <c r="C596" s="462" t="s">
        <v>692</v>
      </c>
      <c r="D596" s="457" t="str">
        <f t="shared" si="50"/>
        <v>NLT-Assoc75054</v>
      </c>
      <c r="E596" s="462">
        <v>75054</v>
      </c>
      <c r="F596" s="462" t="s">
        <v>734</v>
      </c>
      <c r="G596" s="462" t="s">
        <v>61</v>
      </c>
      <c r="H596" s="462">
        <v>75054</v>
      </c>
      <c r="I596" s="462" t="s">
        <v>734</v>
      </c>
      <c r="J596" s="462">
        <v>75054</v>
      </c>
      <c r="L596" s="462">
        <v>300</v>
      </c>
      <c r="O596" s="462">
        <v>9999</v>
      </c>
      <c r="P596" s="462" t="s">
        <v>737</v>
      </c>
      <c r="Q596" s="462">
        <v>20003</v>
      </c>
      <c r="S596" s="462">
        <v>400110</v>
      </c>
      <c r="U596" s="462">
        <v>9999</v>
      </c>
      <c r="V596" s="462" t="str">
        <f t="shared" si="46"/>
        <v>BAR03</v>
      </c>
      <c r="AA596" s="457" t="str">
        <f t="shared" si="47"/>
        <v>NLT-Assoc</v>
      </c>
      <c r="AB596" s="457">
        <f t="shared" si="47"/>
        <v>12</v>
      </c>
      <c r="AC596" s="457" t="str">
        <f t="shared" si="47"/>
        <v>BAR03</v>
      </c>
      <c r="AI596" s="465" t="str">
        <f t="shared" si="49"/>
        <v>1275054</v>
      </c>
      <c r="AJ596" s="462" t="str">
        <f t="shared" si="48"/>
        <v>Student Activities</v>
      </c>
    </row>
    <row r="597" spans="1:36" x14ac:dyDescent="0.25">
      <c r="A597" s="462" t="s">
        <v>710</v>
      </c>
      <c r="B597" s="462">
        <v>12</v>
      </c>
      <c r="C597" s="462" t="s">
        <v>692</v>
      </c>
      <c r="D597" s="457" t="str">
        <f t="shared" si="50"/>
        <v>NLT-Assoc75054</v>
      </c>
      <c r="E597" s="462">
        <v>75054</v>
      </c>
      <c r="F597" s="462" t="s">
        <v>734</v>
      </c>
      <c r="G597" s="462" t="s">
        <v>61</v>
      </c>
      <c r="H597" s="462">
        <v>75054</v>
      </c>
      <c r="I597" s="462" t="s">
        <v>734</v>
      </c>
      <c r="J597" s="462">
        <v>75054</v>
      </c>
      <c r="L597" s="462">
        <v>300</v>
      </c>
      <c r="O597" s="462">
        <v>9999</v>
      </c>
      <c r="P597" s="462" t="s">
        <v>737</v>
      </c>
      <c r="Q597" s="462">
        <v>20003</v>
      </c>
      <c r="S597" s="462">
        <v>400112</v>
      </c>
      <c r="U597" s="462">
        <v>9999</v>
      </c>
      <c r="V597" s="462" t="str">
        <f t="shared" si="46"/>
        <v>BAR03</v>
      </c>
      <c r="AA597" s="457" t="str">
        <f t="shared" si="47"/>
        <v>NLT-Assoc</v>
      </c>
      <c r="AB597" s="457">
        <f t="shared" si="47"/>
        <v>12</v>
      </c>
      <c r="AC597" s="457" t="str">
        <f t="shared" si="47"/>
        <v>BAR03</v>
      </c>
      <c r="AI597" s="465" t="str">
        <f t="shared" si="49"/>
        <v>1275054</v>
      </c>
      <c r="AJ597" s="462" t="str">
        <f t="shared" si="48"/>
        <v>Student Activities</v>
      </c>
    </row>
    <row r="598" spans="1:36" x14ac:dyDescent="0.25">
      <c r="A598" s="462" t="s">
        <v>710</v>
      </c>
      <c r="B598" s="462">
        <v>12</v>
      </c>
      <c r="C598" s="462" t="s">
        <v>692</v>
      </c>
      <c r="D598" s="457" t="str">
        <f t="shared" si="50"/>
        <v>NLT-Assoc75054</v>
      </c>
      <c r="E598" s="462">
        <v>75054</v>
      </c>
      <c r="F598" s="462" t="s">
        <v>734</v>
      </c>
      <c r="G598" s="462" t="s">
        <v>61</v>
      </c>
      <c r="H598" s="462">
        <v>75054</v>
      </c>
      <c r="I598" s="462" t="s">
        <v>734</v>
      </c>
      <c r="J598" s="462">
        <v>75054</v>
      </c>
      <c r="L598" s="462">
        <v>300</v>
      </c>
      <c r="O598" s="462">
        <v>9999</v>
      </c>
      <c r="P598" s="462" t="s">
        <v>737</v>
      </c>
      <c r="Q598" s="462">
        <v>20003</v>
      </c>
      <c r="S598" s="462">
        <v>400116</v>
      </c>
      <c r="U598" s="462">
        <v>9999</v>
      </c>
      <c r="V598" s="462" t="str">
        <f t="shared" si="46"/>
        <v>BAR03</v>
      </c>
      <c r="AA598" s="457" t="str">
        <f t="shared" si="47"/>
        <v>NLT-Assoc</v>
      </c>
      <c r="AB598" s="457">
        <f t="shared" si="47"/>
        <v>12</v>
      </c>
      <c r="AC598" s="457" t="str">
        <f t="shared" si="47"/>
        <v>BAR03</v>
      </c>
      <c r="AI598" s="465" t="str">
        <f t="shared" si="49"/>
        <v>1275054</v>
      </c>
      <c r="AJ598" s="462" t="str">
        <f t="shared" si="48"/>
        <v>Student Activities</v>
      </c>
    </row>
    <row r="599" spans="1:36" x14ac:dyDescent="0.25">
      <c r="A599" s="462" t="s">
        <v>710</v>
      </c>
      <c r="B599" s="462">
        <v>12</v>
      </c>
      <c r="C599" s="462" t="s">
        <v>692</v>
      </c>
      <c r="D599" s="457" t="str">
        <f t="shared" si="50"/>
        <v>NLT-Assoc75054</v>
      </c>
      <c r="E599" s="462">
        <v>75054</v>
      </c>
      <c r="F599" s="462" t="s">
        <v>734</v>
      </c>
      <c r="G599" s="462" t="s">
        <v>61</v>
      </c>
      <c r="H599" s="462">
        <v>75054</v>
      </c>
      <c r="I599" s="462" t="s">
        <v>734</v>
      </c>
      <c r="J599" s="462">
        <v>75054</v>
      </c>
      <c r="L599" s="462">
        <v>300</v>
      </c>
      <c r="O599" s="462">
        <v>9999</v>
      </c>
      <c r="P599" s="462" t="s">
        <v>737</v>
      </c>
      <c r="Q599" s="462">
        <v>20003</v>
      </c>
      <c r="S599" s="462">
        <v>400118</v>
      </c>
      <c r="U599" s="462">
        <v>9999</v>
      </c>
      <c r="V599" s="462" t="str">
        <f t="shared" si="46"/>
        <v>BAR03</v>
      </c>
      <c r="AA599" s="457" t="str">
        <f t="shared" si="47"/>
        <v>NLT-Assoc</v>
      </c>
      <c r="AB599" s="457">
        <f t="shared" si="47"/>
        <v>12</v>
      </c>
      <c r="AC599" s="457" t="str">
        <f t="shared" si="47"/>
        <v>BAR03</v>
      </c>
      <c r="AI599" s="465" t="str">
        <f t="shared" si="49"/>
        <v>1275054</v>
      </c>
      <c r="AJ599" s="462" t="str">
        <f t="shared" si="48"/>
        <v>Student Activities</v>
      </c>
    </row>
    <row r="600" spans="1:36" x14ac:dyDescent="0.25">
      <c r="A600" s="462" t="s">
        <v>710</v>
      </c>
      <c r="B600" s="462">
        <v>12</v>
      </c>
      <c r="C600" s="462" t="s">
        <v>692</v>
      </c>
      <c r="D600" s="457" t="str">
        <f t="shared" si="50"/>
        <v>NLT-Assoc75054</v>
      </c>
      <c r="E600" s="462">
        <v>75054</v>
      </c>
      <c r="F600" s="462" t="s">
        <v>734</v>
      </c>
      <c r="G600" s="462" t="s">
        <v>61</v>
      </c>
      <c r="H600" s="462">
        <v>75054</v>
      </c>
      <c r="I600" s="462" t="s">
        <v>734</v>
      </c>
      <c r="J600" s="462">
        <v>75054</v>
      </c>
      <c r="L600" s="462">
        <v>300</v>
      </c>
      <c r="O600" s="462">
        <v>9999</v>
      </c>
      <c r="P600" s="462" t="s">
        <v>737</v>
      </c>
      <c r="Q600" s="462">
        <v>20003</v>
      </c>
      <c r="S600" s="462">
        <v>400120</v>
      </c>
      <c r="U600" s="462">
        <v>9999</v>
      </c>
      <c r="V600" s="462" t="str">
        <f t="shared" si="46"/>
        <v>BAR03</v>
      </c>
      <c r="AA600" s="457" t="str">
        <f t="shared" si="47"/>
        <v>NLT-Assoc</v>
      </c>
      <c r="AB600" s="457">
        <f t="shared" si="47"/>
        <v>12</v>
      </c>
      <c r="AC600" s="457" t="str">
        <f t="shared" si="47"/>
        <v>BAR03</v>
      </c>
      <c r="AI600" s="465" t="str">
        <f t="shared" si="49"/>
        <v>1275054</v>
      </c>
      <c r="AJ600" s="462" t="str">
        <f t="shared" si="48"/>
        <v>Student Activities</v>
      </c>
    </row>
    <row r="601" spans="1:36" x14ac:dyDescent="0.25">
      <c r="A601" s="462" t="s">
        <v>710</v>
      </c>
      <c r="B601" s="462">
        <v>12</v>
      </c>
      <c r="C601" s="462" t="s">
        <v>692</v>
      </c>
      <c r="D601" s="457" t="str">
        <f t="shared" si="50"/>
        <v>NLT-Assoc75054</v>
      </c>
      <c r="E601" s="462">
        <v>75054</v>
      </c>
      <c r="F601" s="462" t="s">
        <v>734</v>
      </c>
      <c r="G601" s="462" t="s">
        <v>61</v>
      </c>
      <c r="H601" s="462">
        <v>75054</v>
      </c>
      <c r="I601" s="462" t="s">
        <v>734</v>
      </c>
      <c r="J601" s="462">
        <v>75054</v>
      </c>
      <c r="L601" s="462">
        <v>300</v>
      </c>
      <c r="O601" s="462">
        <v>9999</v>
      </c>
      <c r="P601" s="462" t="s">
        <v>737</v>
      </c>
      <c r="Q601" s="462">
        <v>20003</v>
      </c>
      <c r="S601" s="462">
        <v>400121</v>
      </c>
      <c r="U601" s="462">
        <v>9999</v>
      </c>
      <c r="V601" s="462" t="str">
        <f t="shared" si="46"/>
        <v>BAR03</v>
      </c>
      <c r="AA601" s="457" t="str">
        <f t="shared" si="47"/>
        <v>NLT-Assoc</v>
      </c>
      <c r="AB601" s="457">
        <f t="shared" si="47"/>
        <v>12</v>
      </c>
      <c r="AC601" s="457" t="str">
        <f t="shared" si="47"/>
        <v>BAR03</v>
      </c>
      <c r="AI601" s="465" t="str">
        <f t="shared" si="49"/>
        <v>1275054</v>
      </c>
      <c r="AJ601" s="462" t="str">
        <f t="shared" si="48"/>
        <v>Student Activities</v>
      </c>
    </row>
    <row r="602" spans="1:36" x14ac:dyDescent="0.25">
      <c r="A602" s="462" t="s">
        <v>710</v>
      </c>
      <c r="B602" s="462">
        <v>12</v>
      </c>
      <c r="C602" s="462" t="s">
        <v>692</v>
      </c>
      <c r="D602" s="457" t="str">
        <f t="shared" si="50"/>
        <v>NLT-Assoc75054</v>
      </c>
      <c r="E602" s="462">
        <v>75054</v>
      </c>
      <c r="F602" s="462" t="s">
        <v>734</v>
      </c>
      <c r="G602" s="462" t="s">
        <v>61</v>
      </c>
      <c r="H602" s="462">
        <v>75054</v>
      </c>
      <c r="I602" s="462" t="s">
        <v>734</v>
      </c>
      <c r="J602" s="462">
        <v>75054</v>
      </c>
      <c r="L602" s="462">
        <v>300</v>
      </c>
      <c r="O602" s="462">
        <v>9999</v>
      </c>
      <c r="P602" s="462" t="s">
        <v>737</v>
      </c>
      <c r="Q602" s="462">
        <v>20003</v>
      </c>
      <c r="S602" s="462">
        <v>400123</v>
      </c>
      <c r="U602" s="462">
        <v>9999</v>
      </c>
      <c r="V602" s="462" t="str">
        <f t="shared" si="46"/>
        <v>BAR03</v>
      </c>
      <c r="AA602" s="457" t="str">
        <f t="shared" si="47"/>
        <v>NLT-Assoc</v>
      </c>
      <c r="AB602" s="457">
        <f t="shared" si="47"/>
        <v>12</v>
      </c>
      <c r="AC602" s="457" t="str">
        <f t="shared" si="47"/>
        <v>BAR03</v>
      </c>
      <c r="AI602" s="465" t="str">
        <f t="shared" si="49"/>
        <v>1275054</v>
      </c>
      <c r="AJ602" s="462" t="str">
        <f t="shared" si="48"/>
        <v>Student Activities</v>
      </c>
    </row>
    <row r="603" spans="1:36" x14ac:dyDescent="0.25">
      <c r="A603" s="462" t="s">
        <v>710</v>
      </c>
      <c r="B603" s="462">
        <v>12</v>
      </c>
      <c r="C603" s="462" t="s">
        <v>692</v>
      </c>
      <c r="D603" s="457" t="str">
        <f t="shared" si="50"/>
        <v>NLT-Assoc75054</v>
      </c>
      <c r="E603" s="462">
        <v>75054</v>
      </c>
      <c r="F603" s="462" t="s">
        <v>734</v>
      </c>
      <c r="G603" s="462" t="s">
        <v>61</v>
      </c>
      <c r="H603" s="462">
        <v>75054</v>
      </c>
      <c r="I603" s="462" t="s">
        <v>734</v>
      </c>
      <c r="J603" s="462">
        <v>75054</v>
      </c>
      <c r="L603" s="462">
        <v>300</v>
      </c>
      <c r="O603" s="462">
        <v>9999</v>
      </c>
      <c r="P603" s="462" t="s">
        <v>738</v>
      </c>
      <c r="Q603" s="462">
        <v>20004</v>
      </c>
      <c r="S603" s="462">
        <v>400004</v>
      </c>
      <c r="U603" s="462">
        <v>9999</v>
      </c>
      <c r="V603" s="462" t="str">
        <f t="shared" si="46"/>
        <v>BAR03</v>
      </c>
      <c r="AA603" s="457" t="str">
        <f t="shared" si="47"/>
        <v>NLT-Assoc</v>
      </c>
      <c r="AB603" s="457">
        <f t="shared" si="47"/>
        <v>12</v>
      </c>
      <c r="AC603" s="457" t="str">
        <f t="shared" si="47"/>
        <v>BAR03</v>
      </c>
      <c r="AI603" s="465" t="str">
        <f t="shared" si="49"/>
        <v>1275054</v>
      </c>
      <c r="AJ603" s="462" t="str">
        <f t="shared" si="48"/>
        <v>Student Activities</v>
      </c>
    </row>
    <row r="604" spans="1:36" x14ac:dyDescent="0.25">
      <c r="A604" s="462" t="s">
        <v>710</v>
      </c>
      <c r="B604" s="462">
        <v>12</v>
      </c>
      <c r="C604" s="462" t="s">
        <v>692</v>
      </c>
      <c r="D604" s="457" t="str">
        <f t="shared" si="50"/>
        <v>NLT-Assoc75054</v>
      </c>
      <c r="E604" s="462">
        <v>75054</v>
      </c>
      <c r="F604" s="462" t="s">
        <v>734</v>
      </c>
      <c r="G604" s="462" t="s">
        <v>61</v>
      </c>
      <c r="H604" s="462">
        <v>75054</v>
      </c>
      <c r="I604" s="462" t="s">
        <v>734</v>
      </c>
      <c r="J604" s="462">
        <v>75054</v>
      </c>
      <c r="L604" s="462">
        <v>300</v>
      </c>
      <c r="O604" s="462">
        <v>9999</v>
      </c>
      <c r="P604" s="462" t="s">
        <v>738</v>
      </c>
      <c r="Q604" s="462">
        <v>20004</v>
      </c>
      <c r="S604" s="462">
        <v>400005</v>
      </c>
      <c r="U604" s="462">
        <v>9999</v>
      </c>
      <c r="V604" s="462" t="str">
        <f t="shared" si="46"/>
        <v>BAR03</v>
      </c>
      <c r="AA604" s="457" t="str">
        <f t="shared" si="47"/>
        <v>NLT-Assoc</v>
      </c>
      <c r="AB604" s="457">
        <f t="shared" si="47"/>
        <v>12</v>
      </c>
      <c r="AC604" s="457" t="str">
        <f t="shared" si="47"/>
        <v>BAR03</v>
      </c>
      <c r="AI604" s="465" t="str">
        <f t="shared" si="49"/>
        <v>1275054</v>
      </c>
      <c r="AJ604" s="462" t="str">
        <f t="shared" si="48"/>
        <v>Student Activities</v>
      </c>
    </row>
    <row r="605" spans="1:36" x14ac:dyDescent="0.25">
      <c r="A605" s="462" t="s">
        <v>710</v>
      </c>
      <c r="B605" s="462">
        <v>12</v>
      </c>
      <c r="C605" s="462" t="s">
        <v>692</v>
      </c>
      <c r="D605" s="457" t="str">
        <f t="shared" si="50"/>
        <v>NLT-Assoc75054</v>
      </c>
      <c r="E605" s="462">
        <v>75054</v>
      </c>
      <c r="F605" s="462" t="s">
        <v>734</v>
      </c>
      <c r="G605" s="462" t="s">
        <v>61</v>
      </c>
      <c r="H605" s="462">
        <v>75054</v>
      </c>
      <c r="I605" s="462" t="s">
        <v>734</v>
      </c>
      <c r="J605" s="462">
        <v>75054</v>
      </c>
      <c r="L605" s="462">
        <v>300</v>
      </c>
      <c r="O605" s="462">
        <v>9999</v>
      </c>
      <c r="P605" s="462" t="s">
        <v>738</v>
      </c>
      <c r="Q605" s="462">
        <v>20004</v>
      </c>
      <c r="S605" s="462">
        <v>400008</v>
      </c>
      <c r="U605" s="462">
        <v>9999</v>
      </c>
      <c r="V605" s="462" t="str">
        <f t="shared" si="46"/>
        <v>BAR03</v>
      </c>
      <c r="AA605" s="457" t="str">
        <f t="shared" si="47"/>
        <v>NLT-Assoc</v>
      </c>
      <c r="AB605" s="457">
        <f t="shared" si="47"/>
        <v>12</v>
      </c>
      <c r="AC605" s="457" t="str">
        <f t="shared" si="47"/>
        <v>BAR03</v>
      </c>
      <c r="AI605" s="465" t="str">
        <f t="shared" si="49"/>
        <v>1275054</v>
      </c>
      <c r="AJ605" s="462" t="str">
        <f t="shared" si="48"/>
        <v>Student Activities</v>
      </c>
    </row>
    <row r="606" spans="1:36" x14ac:dyDescent="0.25">
      <c r="A606" s="462" t="s">
        <v>710</v>
      </c>
      <c r="B606" s="462">
        <v>12</v>
      </c>
      <c r="C606" s="462" t="s">
        <v>692</v>
      </c>
      <c r="D606" s="457" t="str">
        <f t="shared" si="50"/>
        <v>NLT-Assoc75054</v>
      </c>
      <c r="E606" s="462">
        <v>75054</v>
      </c>
      <c r="F606" s="462" t="s">
        <v>734</v>
      </c>
      <c r="G606" s="462" t="s">
        <v>61</v>
      </c>
      <c r="H606" s="462">
        <v>75054</v>
      </c>
      <c r="I606" s="462" t="s">
        <v>734</v>
      </c>
      <c r="J606" s="462">
        <v>75054</v>
      </c>
      <c r="L606" s="462">
        <v>300</v>
      </c>
      <c r="O606" s="462">
        <v>9999</v>
      </c>
      <c r="P606" s="462" t="s">
        <v>738</v>
      </c>
      <c r="Q606" s="462">
        <v>20004</v>
      </c>
      <c r="S606" s="462">
        <v>400010</v>
      </c>
      <c r="U606" s="462">
        <v>9999</v>
      </c>
      <c r="V606" s="462" t="str">
        <f t="shared" si="46"/>
        <v>BAR03</v>
      </c>
      <c r="AA606" s="457" t="str">
        <f t="shared" si="47"/>
        <v>NLT-Assoc</v>
      </c>
      <c r="AB606" s="457">
        <f t="shared" si="47"/>
        <v>12</v>
      </c>
      <c r="AC606" s="457" t="str">
        <f t="shared" si="47"/>
        <v>BAR03</v>
      </c>
      <c r="AI606" s="465" t="str">
        <f t="shared" si="49"/>
        <v>1275054</v>
      </c>
      <c r="AJ606" s="462" t="str">
        <f t="shared" si="48"/>
        <v>Student Activities</v>
      </c>
    </row>
    <row r="607" spans="1:36" x14ac:dyDescent="0.25">
      <c r="A607" s="462" t="s">
        <v>710</v>
      </c>
      <c r="B607" s="462">
        <v>12</v>
      </c>
      <c r="C607" s="462" t="s">
        <v>692</v>
      </c>
      <c r="D607" s="457" t="str">
        <f t="shared" si="50"/>
        <v>NLT-Assoc75054</v>
      </c>
      <c r="E607" s="462">
        <v>75054</v>
      </c>
      <c r="F607" s="462" t="s">
        <v>734</v>
      </c>
      <c r="G607" s="462" t="s">
        <v>61</v>
      </c>
      <c r="H607" s="462">
        <v>75054</v>
      </c>
      <c r="I607" s="462" t="s">
        <v>734</v>
      </c>
      <c r="J607" s="462">
        <v>75054</v>
      </c>
      <c r="L607" s="462">
        <v>300</v>
      </c>
      <c r="O607" s="462">
        <v>9999</v>
      </c>
      <c r="P607" s="462" t="s">
        <v>738</v>
      </c>
      <c r="Q607" s="462">
        <v>20004</v>
      </c>
      <c r="S607" s="462">
        <v>400012</v>
      </c>
      <c r="U607" s="462">
        <v>9999</v>
      </c>
      <c r="V607" s="462" t="str">
        <f t="shared" si="46"/>
        <v>BAR03</v>
      </c>
      <c r="AA607" s="457" t="str">
        <f t="shared" si="47"/>
        <v>NLT-Assoc</v>
      </c>
      <c r="AB607" s="457">
        <f t="shared" si="47"/>
        <v>12</v>
      </c>
      <c r="AC607" s="457" t="str">
        <f t="shared" si="47"/>
        <v>BAR03</v>
      </c>
      <c r="AI607" s="465" t="str">
        <f t="shared" si="49"/>
        <v>1275054</v>
      </c>
      <c r="AJ607" s="462" t="str">
        <f t="shared" si="48"/>
        <v>Student Activities</v>
      </c>
    </row>
    <row r="608" spans="1:36" x14ac:dyDescent="0.25">
      <c r="A608" s="462" t="s">
        <v>710</v>
      </c>
      <c r="B608" s="462">
        <v>12</v>
      </c>
      <c r="C608" s="462" t="s">
        <v>692</v>
      </c>
      <c r="D608" s="457" t="str">
        <f t="shared" si="50"/>
        <v>NLT-Assoc75054</v>
      </c>
      <c r="E608" s="462">
        <v>75054</v>
      </c>
      <c r="F608" s="462" t="s">
        <v>734</v>
      </c>
      <c r="G608" s="462" t="s">
        <v>61</v>
      </c>
      <c r="H608" s="462">
        <v>75054</v>
      </c>
      <c r="I608" s="462" t="s">
        <v>734</v>
      </c>
      <c r="J608" s="462">
        <v>75054</v>
      </c>
      <c r="L608" s="462">
        <v>300</v>
      </c>
      <c r="O608" s="462">
        <v>9999</v>
      </c>
      <c r="P608" s="462" t="s">
        <v>738</v>
      </c>
      <c r="Q608" s="462">
        <v>20004</v>
      </c>
      <c r="S608" s="462">
        <v>400013</v>
      </c>
      <c r="U608" s="462">
        <v>9999</v>
      </c>
      <c r="V608" s="462" t="str">
        <f t="shared" ref="V608:V671" si="51">C608</f>
        <v>BAR03</v>
      </c>
      <c r="AA608" s="457" t="str">
        <f t="shared" si="47"/>
        <v>NLT-Assoc</v>
      </c>
      <c r="AB608" s="457">
        <f t="shared" si="47"/>
        <v>12</v>
      </c>
      <c r="AC608" s="457" t="str">
        <f t="shared" si="47"/>
        <v>BAR03</v>
      </c>
      <c r="AI608" s="465" t="str">
        <f t="shared" si="49"/>
        <v>1275054</v>
      </c>
      <c r="AJ608" s="462" t="str">
        <f t="shared" si="48"/>
        <v>Student Activities</v>
      </c>
    </row>
    <row r="609" spans="1:36" x14ac:dyDescent="0.25">
      <c r="A609" s="462" t="s">
        <v>710</v>
      </c>
      <c r="B609" s="462">
        <v>12</v>
      </c>
      <c r="C609" s="462" t="s">
        <v>692</v>
      </c>
      <c r="D609" s="457" t="str">
        <f t="shared" si="50"/>
        <v>NLT-Assoc75054</v>
      </c>
      <c r="E609" s="462">
        <v>75054</v>
      </c>
      <c r="F609" s="462" t="s">
        <v>734</v>
      </c>
      <c r="G609" s="462" t="s">
        <v>61</v>
      </c>
      <c r="H609" s="462">
        <v>75054</v>
      </c>
      <c r="I609" s="462" t="s">
        <v>734</v>
      </c>
      <c r="J609" s="462">
        <v>75054</v>
      </c>
      <c r="L609" s="462">
        <v>300</v>
      </c>
      <c r="O609" s="462">
        <v>9999</v>
      </c>
      <c r="P609" s="462" t="s">
        <v>738</v>
      </c>
      <c r="Q609" s="462">
        <v>20004</v>
      </c>
      <c r="S609" s="462">
        <v>400014</v>
      </c>
      <c r="U609" s="462">
        <v>9999</v>
      </c>
      <c r="V609" s="462" t="str">
        <f t="shared" si="51"/>
        <v>BAR03</v>
      </c>
      <c r="AA609" s="457" t="str">
        <f t="shared" si="47"/>
        <v>NLT-Assoc</v>
      </c>
      <c r="AB609" s="457">
        <f t="shared" si="47"/>
        <v>12</v>
      </c>
      <c r="AC609" s="457" t="str">
        <f t="shared" si="47"/>
        <v>BAR03</v>
      </c>
      <c r="AI609" s="465" t="str">
        <f t="shared" si="49"/>
        <v>1275054</v>
      </c>
      <c r="AJ609" s="462" t="str">
        <f t="shared" si="48"/>
        <v>Student Activities</v>
      </c>
    </row>
    <row r="610" spans="1:36" x14ac:dyDescent="0.25">
      <c r="A610" s="462" t="s">
        <v>710</v>
      </c>
      <c r="B610" s="462">
        <v>12</v>
      </c>
      <c r="C610" s="462" t="s">
        <v>692</v>
      </c>
      <c r="D610" s="457" t="str">
        <f t="shared" si="50"/>
        <v>NLT-Assoc75054</v>
      </c>
      <c r="E610" s="462">
        <v>75054</v>
      </c>
      <c r="F610" s="462" t="s">
        <v>734</v>
      </c>
      <c r="G610" s="462" t="s">
        <v>61</v>
      </c>
      <c r="H610" s="462">
        <v>75054</v>
      </c>
      <c r="I610" s="462" t="s">
        <v>734</v>
      </c>
      <c r="J610" s="462">
        <v>75054</v>
      </c>
      <c r="L610" s="462">
        <v>300</v>
      </c>
      <c r="O610" s="462">
        <v>9999</v>
      </c>
      <c r="P610" s="462" t="s">
        <v>738</v>
      </c>
      <c r="Q610" s="462">
        <v>20004</v>
      </c>
      <c r="S610" s="462">
        <v>400015</v>
      </c>
      <c r="U610" s="462">
        <v>9999</v>
      </c>
      <c r="V610" s="462" t="str">
        <f t="shared" si="51"/>
        <v>BAR03</v>
      </c>
      <c r="AA610" s="457" t="str">
        <f t="shared" si="47"/>
        <v>NLT-Assoc</v>
      </c>
      <c r="AB610" s="457">
        <f t="shared" si="47"/>
        <v>12</v>
      </c>
      <c r="AC610" s="457" t="str">
        <f t="shared" si="47"/>
        <v>BAR03</v>
      </c>
      <c r="AI610" s="465" t="str">
        <f t="shared" si="49"/>
        <v>1275054</v>
      </c>
      <c r="AJ610" s="462" t="str">
        <f t="shared" si="48"/>
        <v>Student Activities</v>
      </c>
    </row>
    <row r="611" spans="1:36" x14ac:dyDescent="0.25">
      <c r="A611" s="462" t="s">
        <v>710</v>
      </c>
      <c r="B611" s="462">
        <v>12</v>
      </c>
      <c r="C611" s="462" t="s">
        <v>692</v>
      </c>
      <c r="D611" s="457" t="str">
        <f t="shared" si="50"/>
        <v>NLT-Assoc75054</v>
      </c>
      <c r="E611" s="462">
        <v>75054</v>
      </c>
      <c r="F611" s="462" t="s">
        <v>734</v>
      </c>
      <c r="G611" s="462" t="s">
        <v>61</v>
      </c>
      <c r="H611" s="462">
        <v>75054</v>
      </c>
      <c r="I611" s="462" t="s">
        <v>734</v>
      </c>
      <c r="J611" s="462">
        <v>75054</v>
      </c>
      <c r="L611" s="462">
        <v>300</v>
      </c>
      <c r="O611" s="462">
        <v>9999</v>
      </c>
      <c r="P611" s="462" t="s">
        <v>738</v>
      </c>
      <c r="Q611" s="462">
        <v>20004</v>
      </c>
      <c r="S611" s="462">
        <v>400016</v>
      </c>
      <c r="U611" s="462">
        <v>9999</v>
      </c>
      <c r="V611" s="462" t="str">
        <f t="shared" si="51"/>
        <v>BAR03</v>
      </c>
      <c r="AA611" s="457" t="str">
        <f t="shared" si="47"/>
        <v>NLT-Assoc</v>
      </c>
      <c r="AB611" s="457">
        <f t="shared" si="47"/>
        <v>12</v>
      </c>
      <c r="AC611" s="457" t="str">
        <f t="shared" si="47"/>
        <v>BAR03</v>
      </c>
      <c r="AI611" s="465" t="str">
        <f t="shared" si="49"/>
        <v>1275054</v>
      </c>
      <c r="AJ611" s="462" t="str">
        <f t="shared" si="48"/>
        <v>Student Activities</v>
      </c>
    </row>
    <row r="612" spans="1:36" x14ac:dyDescent="0.25">
      <c r="A612" s="462" t="s">
        <v>710</v>
      </c>
      <c r="B612" s="462">
        <v>12</v>
      </c>
      <c r="C612" s="462" t="s">
        <v>692</v>
      </c>
      <c r="D612" s="457" t="str">
        <f t="shared" si="50"/>
        <v>NLT-Assoc75054</v>
      </c>
      <c r="E612" s="462">
        <v>75054</v>
      </c>
      <c r="F612" s="462" t="s">
        <v>734</v>
      </c>
      <c r="G612" s="462" t="s">
        <v>61</v>
      </c>
      <c r="H612" s="462">
        <v>75054</v>
      </c>
      <c r="I612" s="462" t="s">
        <v>734</v>
      </c>
      <c r="J612" s="462">
        <v>75054</v>
      </c>
      <c r="L612" s="462">
        <v>300</v>
      </c>
      <c r="O612" s="462">
        <v>9999</v>
      </c>
      <c r="P612" s="462" t="s">
        <v>738</v>
      </c>
      <c r="Q612" s="462">
        <v>20004</v>
      </c>
      <c r="S612" s="462">
        <v>400017</v>
      </c>
      <c r="U612" s="462">
        <v>9999</v>
      </c>
      <c r="V612" s="462" t="str">
        <f t="shared" si="51"/>
        <v>BAR03</v>
      </c>
      <c r="AA612" s="457" t="str">
        <f t="shared" si="47"/>
        <v>NLT-Assoc</v>
      </c>
      <c r="AB612" s="457">
        <f t="shared" si="47"/>
        <v>12</v>
      </c>
      <c r="AC612" s="457" t="str">
        <f t="shared" si="47"/>
        <v>BAR03</v>
      </c>
      <c r="AI612" s="465" t="str">
        <f t="shared" si="49"/>
        <v>1275054</v>
      </c>
      <c r="AJ612" s="462" t="str">
        <f t="shared" si="48"/>
        <v>Student Activities</v>
      </c>
    </row>
    <row r="613" spans="1:36" x14ac:dyDescent="0.25">
      <c r="A613" s="462" t="s">
        <v>710</v>
      </c>
      <c r="B613" s="462">
        <v>12</v>
      </c>
      <c r="C613" s="462" t="s">
        <v>692</v>
      </c>
      <c r="D613" s="457" t="str">
        <f t="shared" si="50"/>
        <v>NLT-Assoc75054</v>
      </c>
      <c r="E613" s="462">
        <v>75054</v>
      </c>
      <c r="F613" s="462" t="s">
        <v>734</v>
      </c>
      <c r="G613" s="462" t="s">
        <v>61</v>
      </c>
      <c r="H613" s="462">
        <v>75054</v>
      </c>
      <c r="I613" s="462" t="s">
        <v>734</v>
      </c>
      <c r="J613" s="462">
        <v>75054</v>
      </c>
      <c r="L613" s="462">
        <v>300</v>
      </c>
      <c r="O613" s="462">
        <v>9999</v>
      </c>
      <c r="P613" s="462" t="s">
        <v>738</v>
      </c>
      <c r="Q613" s="462">
        <v>20004</v>
      </c>
      <c r="S613" s="462">
        <v>400018</v>
      </c>
      <c r="U613" s="462">
        <v>9999</v>
      </c>
      <c r="V613" s="462" t="str">
        <f t="shared" si="51"/>
        <v>BAR03</v>
      </c>
      <c r="AA613" s="457" t="str">
        <f t="shared" si="47"/>
        <v>NLT-Assoc</v>
      </c>
      <c r="AB613" s="457">
        <f t="shared" si="47"/>
        <v>12</v>
      </c>
      <c r="AC613" s="457" t="str">
        <f t="shared" si="47"/>
        <v>BAR03</v>
      </c>
      <c r="AI613" s="465" t="str">
        <f t="shared" si="49"/>
        <v>1275054</v>
      </c>
      <c r="AJ613" s="462" t="str">
        <f t="shared" si="48"/>
        <v>Student Activities</v>
      </c>
    </row>
    <row r="614" spans="1:36" x14ac:dyDescent="0.25">
      <c r="A614" s="462" t="s">
        <v>710</v>
      </c>
      <c r="B614" s="462">
        <v>12</v>
      </c>
      <c r="C614" s="462" t="s">
        <v>692</v>
      </c>
      <c r="D614" s="457" t="str">
        <f t="shared" si="50"/>
        <v>NLT-Assoc75054</v>
      </c>
      <c r="E614" s="462">
        <v>75054</v>
      </c>
      <c r="F614" s="462" t="s">
        <v>734</v>
      </c>
      <c r="G614" s="462" t="s">
        <v>61</v>
      </c>
      <c r="H614" s="462">
        <v>75054</v>
      </c>
      <c r="I614" s="462" t="s">
        <v>734</v>
      </c>
      <c r="J614" s="462">
        <v>75054</v>
      </c>
      <c r="L614" s="462">
        <v>300</v>
      </c>
      <c r="O614" s="462">
        <v>9999</v>
      </c>
      <c r="P614" s="462" t="s">
        <v>738</v>
      </c>
      <c r="Q614" s="462">
        <v>20004</v>
      </c>
      <c r="S614" s="462">
        <v>400019</v>
      </c>
      <c r="U614" s="462">
        <v>9999</v>
      </c>
      <c r="V614" s="462" t="str">
        <f t="shared" si="51"/>
        <v>BAR03</v>
      </c>
      <c r="AA614" s="457" t="str">
        <f t="shared" si="47"/>
        <v>NLT-Assoc</v>
      </c>
      <c r="AB614" s="457">
        <f t="shared" si="47"/>
        <v>12</v>
      </c>
      <c r="AC614" s="457" t="str">
        <f t="shared" si="47"/>
        <v>BAR03</v>
      </c>
      <c r="AI614" s="465" t="str">
        <f t="shared" si="49"/>
        <v>1275054</v>
      </c>
      <c r="AJ614" s="462" t="str">
        <f t="shared" si="48"/>
        <v>Student Activities</v>
      </c>
    </row>
    <row r="615" spans="1:36" x14ac:dyDescent="0.25">
      <c r="A615" s="462" t="s">
        <v>710</v>
      </c>
      <c r="B615" s="462">
        <v>12</v>
      </c>
      <c r="C615" s="462" t="s">
        <v>692</v>
      </c>
      <c r="D615" s="457" t="str">
        <f t="shared" si="50"/>
        <v>NLT-Assoc75054</v>
      </c>
      <c r="E615" s="462">
        <v>75054</v>
      </c>
      <c r="F615" s="462" t="s">
        <v>734</v>
      </c>
      <c r="G615" s="462" t="s">
        <v>61</v>
      </c>
      <c r="H615" s="462">
        <v>75054</v>
      </c>
      <c r="I615" s="462" t="s">
        <v>734</v>
      </c>
      <c r="J615" s="462">
        <v>75054</v>
      </c>
      <c r="L615" s="462">
        <v>300</v>
      </c>
      <c r="O615" s="462">
        <v>9999</v>
      </c>
      <c r="P615" s="462" t="s">
        <v>738</v>
      </c>
      <c r="Q615" s="462">
        <v>20004</v>
      </c>
      <c r="S615" s="462">
        <v>400020</v>
      </c>
      <c r="U615" s="462">
        <v>9999</v>
      </c>
      <c r="V615" s="462" t="str">
        <f t="shared" si="51"/>
        <v>BAR03</v>
      </c>
      <c r="AA615" s="457" t="str">
        <f t="shared" si="47"/>
        <v>NLT-Assoc</v>
      </c>
      <c r="AB615" s="457">
        <f t="shared" si="47"/>
        <v>12</v>
      </c>
      <c r="AC615" s="457" t="str">
        <f t="shared" si="47"/>
        <v>BAR03</v>
      </c>
      <c r="AI615" s="465" t="str">
        <f t="shared" si="49"/>
        <v>1275054</v>
      </c>
      <c r="AJ615" s="462" t="str">
        <f t="shared" si="48"/>
        <v>Student Activities</v>
      </c>
    </row>
    <row r="616" spans="1:36" x14ac:dyDescent="0.25">
      <c r="A616" s="462" t="s">
        <v>710</v>
      </c>
      <c r="B616" s="462">
        <v>12</v>
      </c>
      <c r="C616" s="462" t="s">
        <v>692</v>
      </c>
      <c r="D616" s="457" t="str">
        <f t="shared" si="50"/>
        <v>NLT-Assoc75054</v>
      </c>
      <c r="E616" s="462">
        <v>75054</v>
      </c>
      <c r="F616" s="462" t="s">
        <v>734</v>
      </c>
      <c r="G616" s="462" t="s">
        <v>61</v>
      </c>
      <c r="H616" s="462">
        <v>75054</v>
      </c>
      <c r="I616" s="462" t="s">
        <v>734</v>
      </c>
      <c r="J616" s="462">
        <v>75054</v>
      </c>
      <c r="L616" s="462">
        <v>300</v>
      </c>
      <c r="O616" s="462">
        <v>9999</v>
      </c>
      <c r="P616" s="462" t="s">
        <v>738</v>
      </c>
      <c r="Q616" s="462">
        <v>20004</v>
      </c>
      <c r="S616" s="462">
        <v>400023</v>
      </c>
      <c r="U616" s="462">
        <v>9999</v>
      </c>
      <c r="V616" s="462" t="str">
        <f t="shared" si="51"/>
        <v>BAR03</v>
      </c>
      <c r="AA616" s="457" t="str">
        <f t="shared" si="47"/>
        <v>NLT-Assoc</v>
      </c>
      <c r="AB616" s="457">
        <f t="shared" si="47"/>
        <v>12</v>
      </c>
      <c r="AC616" s="457" t="str">
        <f t="shared" si="47"/>
        <v>BAR03</v>
      </c>
      <c r="AI616" s="465" t="str">
        <f t="shared" si="49"/>
        <v>1275054</v>
      </c>
      <c r="AJ616" s="462" t="str">
        <f t="shared" si="48"/>
        <v>Student Activities</v>
      </c>
    </row>
    <row r="617" spans="1:36" x14ac:dyDescent="0.25">
      <c r="A617" s="462" t="s">
        <v>710</v>
      </c>
      <c r="B617" s="462">
        <v>12</v>
      </c>
      <c r="C617" s="462" t="s">
        <v>692</v>
      </c>
      <c r="D617" s="457" t="str">
        <f t="shared" si="50"/>
        <v>NLT-Assoc75054</v>
      </c>
      <c r="E617" s="462">
        <v>75054</v>
      </c>
      <c r="F617" s="462" t="s">
        <v>734</v>
      </c>
      <c r="G617" s="462" t="s">
        <v>61</v>
      </c>
      <c r="H617" s="462">
        <v>75054</v>
      </c>
      <c r="I617" s="462" t="s">
        <v>734</v>
      </c>
      <c r="J617" s="462">
        <v>75054</v>
      </c>
      <c r="L617" s="462">
        <v>300</v>
      </c>
      <c r="O617" s="462">
        <v>9999</v>
      </c>
      <c r="P617" s="462" t="s">
        <v>738</v>
      </c>
      <c r="Q617" s="462">
        <v>20004</v>
      </c>
      <c r="S617" s="462">
        <v>400024</v>
      </c>
      <c r="U617" s="462">
        <v>9999</v>
      </c>
      <c r="V617" s="462" t="str">
        <f t="shared" si="51"/>
        <v>BAR03</v>
      </c>
      <c r="AA617" s="457" t="str">
        <f t="shared" si="47"/>
        <v>NLT-Assoc</v>
      </c>
      <c r="AB617" s="457">
        <f t="shared" si="47"/>
        <v>12</v>
      </c>
      <c r="AC617" s="457" t="str">
        <f t="shared" si="47"/>
        <v>BAR03</v>
      </c>
      <c r="AI617" s="465" t="str">
        <f t="shared" si="49"/>
        <v>1275054</v>
      </c>
      <c r="AJ617" s="462" t="str">
        <f t="shared" si="48"/>
        <v>Student Activities</v>
      </c>
    </row>
    <row r="618" spans="1:36" x14ac:dyDescent="0.25">
      <c r="A618" s="462" t="s">
        <v>710</v>
      </c>
      <c r="B618" s="462">
        <v>12</v>
      </c>
      <c r="C618" s="462" t="s">
        <v>692</v>
      </c>
      <c r="D618" s="457" t="str">
        <f t="shared" si="50"/>
        <v>NLT-Assoc75054</v>
      </c>
      <c r="E618" s="462">
        <v>75054</v>
      </c>
      <c r="F618" s="462" t="s">
        <v>734</v>
      </c>
      <c r="G618" s="462" t="s">
        <v>61</v>
      </c>
      <c r="H618" s="462">
        <v>75054</v>
      </c>
      <c r="I618" s="462" t="s">
        <v>734</v>
      </c>
      <c r="J618" s="462">
        <v>75054</v>
      </c>
      <c r="L618" s="462">
        <v>300</v>
      </c>
      <c r="O618" s="462">
        <v>9999</v>
      </c>
      <c r="P618" s="462" t="s">
        <v>738</v>
      </c>
      <c r="Q618" s="462">
        <v>20004</v>
      </c>
      <c r="S618" s="462">
        <v>400025</v>
      </c>
      <c r="U618" s="462">
        <v>9999</v>
      </c>
      <c r="V618" s="462" t="str">
        <f t="shared" si="51"/>
        <v>BAR03</v>
      </c>
      <c r="AA618" s="457" t="str">
        <f t="shared" si="47"/>
        <v>NLT-Assoc</v>
      </c>
      <c r="AB618" s="457">
        <f t="shared" si="47"/>
        <v>12</v>
      </c>
      <c r="AC618" s="457" t="str">
        <f t="shared" si="47"/>
        <v>BAR03</v>
      </c>
      <c r="AI618" s="465" t="str">
        <f t="shared" si="49"/>
        <v>1275054</v>
      </c>
      <c r="AJ618" s="462" t="str">
        <f t="shared" si="48"/>
        <v>Student Activities</v>
      </c>
    </row>
    <row r="619" spans="1:36" x14ac:dyDescent="0.25">
      <c r="A619" s="462" t="s">
        <v>710</v>
      </c>
      <c r="B619" s="462">
        <v>12</v>
      </c>
      <c r="C619" s="462" t="s">
        <v>692</v>
      </c>
      <c r="D619" s="457" t="str">
        <f t="shared" si="50"/>
        <v>NLT-Assoc75054</v>
      </c>
      <c r="E619" s="462">
        <v>75054</v>
      </c>
      <c r="F619" s="462" t="s">
        <v>734</v>
      </c>
      <c r="G619" s="462" t="s">
        <v>61</v>
      </c>
      <c r="H619" s="462">
        <v>75054</v>
      </c>
      <c r="I619" s="462" t="s">
        <v>734</v>
      </c>
      <c r="J619" s="462">
        <v>75054</v>
      </c>
      <c r="L619" s="462">
        <v>300</v>
      </c>
      <c r="O619" s="462">
        <v>9999</v>
      </c>
      <c r="P619" s="462" t="s">
        <v>738</v>
      </c>
      <c r="Q619" s="462">
        <v>20004</v>
      </c>
      <c r="S619" s="462">
        <v>400027</v>
      </c>
      <c r="U619" s="462">
        <v>9999</v>
      </c>
      <c r="V619" s="462" t="str">
        <f t="shared" si="51"/>
        <v>BAR03</v>
      </c>
      <c r="AA619" s="457" t="str">
        <f t="shared" si="47"/>
        <v>NLT-Assoc</v>
      </c>
      <c r="AB619" s="457">
        <f t="shared" si="47"/>
        <v>12</v>
      </c>
      <c r="AC619" s="457" t="str">
        <f t="shared" si="47"/>
        <v>BAR03</v>
      </c>
      <c r="AI619" s="465" t="str">
        <f t="shared" si="49"/>
        <v>1275054</v>
      </c>
      <c r="AJ619" s="462" t="str">
        <f t="shared" si="48"/>
        <v>Student Activities</v>
      </c>
    </row>
    <row r="620" spans="1:36" x14ac:dyDescent="0.25">
      <c r="A620" s="462" t="s">
        <v>710</v>
      </c>
      <c r="B620" s="462">
        <v>12</v>
      </c>
      <c r="C620" s="462" t="s">
        <v>692</v>
      </c>
      <c r="D620" s="457" t="str">
        <f t="shared" si="50"/>
        <v>NLT-Assoc75054</v>
      </c>
      <c r="E620" s="462">
        <v>75054</v>
      </c>
      <c r="F620" s="462" t="s">
        <v>734</v>
      </c>
      <c r="G620" s="462" t="s">
        <v>61</v>
      </c>
      <c r="H620" s="462">
        <v>75054</v>
      </c>
      <c r="I620" s="462" t="s">
        <v>734</v>
      </c>
      <c r="J620" s="462">
        <v>75054</v>
      </c>
      <c r="L620" s="462">
        <v>300</v>
      </c>
      <c r="O620" s="462">
        <v>9999</v>
      </c>
      <c r="P620" s="462" t="s">
        <v>738</v>
      </c>
      <c r="Q620" s="462">
        <v>20004</v>
      </c>
      <c r="S620" s="462">
        <v>400028</v>
      </c>
      <c r="U620" s="462">
        <v>9999</v>
      </c>
      <c r="V620" s="462" t="str">
        <f t="shared" si="51"/>
        <v>BAR03</v>
      </c>
      <c r="AA620" s="457" t="str">
        <f t="shared" si="47"/>
        <v>NLT-Assoc</v>
      </c>
      <c r="AB620" s="457">
        <f t="shared" si="47"/>
        <v>12</v>
      </c>
      <c r="AC620" s="457" t="str">
        <f t="shared" si="47"/>
        <v>BAR03</v>
      </c>
      <c r="AI620" s="465" t="str">
        <f t="shared" si="49"/>
        <v>1275054</v>
      </c>
      <c r="AJ620" s="462" t="str">
        <f t="shared" si="48"/>
        <v>Student Activities</v>
      </c>
    </row>
    <row r="621" spans="1:36" x14ac:dyDescent="0.25">
      <c r="A621" s="462" t="s">
        <v>710</v>
      </c>
      <c r="B621" s="462">
        <v>12</v>
      </c>
      <c r="C621" s="462" t="s">
        <v>692</v>
      </c>
      <c r="D621" s="457" t="str">
        <f t="shared" si="50"/>
        <v>NLT-Assoc75054</v>
      </c>
      <c r="E621" s="462">
        <v>75054</v>
      </c>
      <c r="F621" s="462" t="s">
        <v>734</v>
      </c>
      <c r="G621" s="462" t="s">
        <v>61</v>
      </c>
      <c r="H621" s="462">
        <v>75054</v>
      </c>
      <c r="I621" s="462" t="s">
        <v>734</v>
      </c>
      <c r="J621" s="462">
        <v>75054</v>
      </c>
      <c r="L621" s="462">
        <v>300</v>
      </c>
      <c r="O621" s="462">
        <v>9999</v>
      </c>
      <c r="P621" s="462" t="s">
        <v>738</v>
      </c>
      <c r="Q621" s="462">
        <v>20004</v>
      </c>
      <c r="S621" s="462">
        <v>400030</v>
      </c>
      <c r="U621" s="462">
        <v>9999</v>
      </c>
      <c r="V621" s="462" t="str">
        <f t="shared" si="51"/>
        <v>BAR03</v>
      </c>
      <c r="AA621" s="457" t="str">
        <f t="shared" si="47"/>
        <v>NLT-Assoc</v>
      </c>
      <c r="AB621" s="457">
        <f t="shared" si="47"/>
        <v>12</v>
      </c>
      <c r="AC621" s="457" t="str">
        <f t="shared" si="47"/>
        <v>BAR03</v>
      </c>
      <c r="AI621" s="465" t="str">
        <f t="shared" si="49"/>
        <v>1275054</v>
      </c>
      <c r="AJ621" s="462" t="str">
        <f t="shared" si="48"/>
        <v>Student Activities</v>
      </c>
    </row>
    <row r="622" spans="1:36" x14ac:dyDescent="0.25">
      <c r="A622" s="462" t="s">
        <v>710</v>
      </c>
      <c r="B622" s="462">
        <v>12</v>
      </c>
      <c r="C622" s="462" t="s">
        <v>692</v>
      </c>
      <c r="D622" s="457" t="str">
        <f t="shared" si="50"/>
        <v>NLT-Assoc75054</v>
      </c>
      <c r="E622" s="462">
        <v>75054</v>
      </c>
      <c r="F622" s="462" t="s">
        <v>734</v>
      </c>
      <c r="G622" s="462" t="s">
        <v>61</v>
      </c>
      <c r="H622" s="462">
        <v>75054</v>
      </c>
      <c r="I622" s="462" t="s">
        <v>734</v>
      </c>
      <c r="J622" s="462">
        <v>75054</v>
      </c>
      <c r="L622" s="462">
        <v>300</v>
      </c>
      <c r="O622" s="462">
        <v>9999</v>
      </c>
      <c r="P622" s="462" t="s">
        <v>738</v>
      </c>
      <c r="Q622" s="462">
        <v>20004</v>
      </c>
      <c r="S622" s="462">
        <v>400031</v>
      </c>
      <c r="U622" s="462">
        <v>9999</v>
      </c>
      <c r="V622" s="462" t="str">
        <f t="shared" si="51"/>
        <v>BAR03</v>
      </c>
      <c r="AA622" s="457" t="str">
        <f t="shared" si="47"/>
        <v>NLT-Assoc</v>
      </c>
      <c r="AB622" s="457">
        <f t="shared" si="47"/>
        <v>12</v>
      </c>
      <c r="AC622" s="457" t="str">
        <f t="shared" si="47"/>
        <v>BAR03</v>
      </c>
      <c r="AI622" s="465" t="str">
        <f t="shared" si="49"/>
        <v>1275054</v>
      </c>
      <c r="AJ622" s="462" t="str">
        <f t="shared" si="48"/>
        <v>Student Activities</v>
      </c>
    </row>
    <row r="623" spans="1:36" x14ac:dyDescent="0.25">
      <c r="A623" s="462" t="s">
        <v>710</v>
      </c>
      <c r="B623" s="462">
        <v>12</v>
      </c>
      <c r="C623" s="462" t="s">
        <v>692</v>
      </c>
      <c r="D623" s="457" t="str">
        <f t="shared" si="50"/>
        <v>NLT-Assoc75054</v>
      </c>
      <c r="E623" s="462">
        <v>75054</v>
      </c>
      <c r="F623" s="462" t="s">
        <v>734</v>
      </c>
      <c r="G623" s="462" t="s">
        <v>61</v>
      </c>
      <c r="H623" s="462">
        <v>75054</v>
      </c>
      <c r="I623" s="462" t="s">
        <v>734</v>
      </c>
      <c r="J623" s="462">
        <v>75054</v>
      </c>
      <c r="L623" s="462">
        <v>300</v>
      </c>
      <c r="O623" s="462">
        <v>9999</v>
      </c>
      <c r="P623" s="462" t="s">
        <v>738</v>
      </c>
      <c r="Q623" s="462">
        <v>20004</v>
      </c>
      <c r="S623" s="462">
        <v>400033</v>
      </c>
      <c r="U623" s="462">
        <v>9999</v>
      </c>
      <c r="V623" s="462" t="str">
        <f t="shared" si="51"/>
        <v>BAR03</v>
      </c>
      <c r="AA623" s="457" t="str">
        <f t="shared" si="47"/>
        <v>NLT-Assoc</v>
      </c>
      <c r="AB623" s="457">
        <f t="shared" si="47"/>
        <v>12</v>
      </c>
      <c r="AC623" s="457" t="str">
        <f t="shared" si="47"/>
        <v>BAR03</v>
      </c>
      <c r="AI623" s="465" t="str">
        <f t="shared" si="49"/>
        <v>1275054</v>
      </c>
      <c r="AJ623" s="462" t="str">
        <f t="shared" si="48"/>
        <v>Student Activities</v>
      </c>
    </row>
    <row r="624" spans="1:36" x14ac:dyDescent="0.25">
      <c r="A624" s="462" t="s">
        <v>710</v>
      </c>
      <c r="B624" s="462">
        <v>12</v>
      </c>
      <c r="C624" s="462" t="s">
        <v>692</v>
      </c>
      <c r="D624" s="457" t="str">
        <f t="shared" si="50"/>
        <v>NLT-Assoc75054</v>
      </c>
      <c r="E624" s="462">
        <v>75054</v>
      </c>
      <c r="F624" s="462" t="s">
        <v>734</v>
      </c>
      <c r="G624" s="462" t="s">
        <v>61</v>
      </c>
      <c r="H624" s="462">
        <v>75054</v>
      </c>
      <c r="I624" s="462" t="s">
        <v>734</v>
      </c>
      <c r="J624" s="462">
        <v>75054</v>
      </c>
      <c r="L624" s="462">
        <v>300</v>
      </c>
      <c r="O624" s="462">
        <v>9999</v>
      </c>
      <c r="P624" s="462" t="s">
        <v>738</v>
      </c>
      <c r="Q624" s="462">
        <v>20004</v>
      </c>
      <c r="S624" s="462">
        <v>400034</v>
      </c>
      <c r="U624" s="462">
        <v>9999</v>
      </c>
      <c r="V624" s="462" t="str">
        <f t="shared" si="51"/>
        <v>BAR03</v>
      </c>
      <c r="AA624" s="457" t="str">
        <f t="shared" si="47"/>
        <v>NLT-Assoc</v>
      </c>
      <c r="AB624" s="457">
        <f t="shared" si="47"/>
        <v>12</v>
      </c>
      <c r="AC624" s="457" t="str">
        <f t="shared" si="47"/>
        <v>BAR03</v>
      </c>
      <c r="AI624" s="465" t="str">
        <f t="shared" si="49"/>
        <v>1275054</v>
      </c>
      <c r="AJ624" s="462" t="str">
        <f t="shared" si="48"/>
        <v>Student Activities</v>
      </c>
    </row>
    <row r="625" spans="1:36" x14ac:dyDescent="0.25">
      <c r="A625" s="462" t="s">
        <v>710</v>
      </c>
      <c r="B625" s="462">
        <v>12</v>
      </c>
      <c r="C625" s="462" t="s">
        <v>692</v>
      </c>
      <c r="D625" s="457" t="str">
        <f t="shared" si="50"/>
        <v>NLT-Assoc75054</v>
      </c>
      <c r="E625" s="462">
        <v>75054</v>
      </c>
      <c r="F625" s="462" t="s">
        <v>734</v>
      </c>
      <c r="G625" s="462" t="s">
        <v>61</v>
      </c>
      <c r="H625" s="462">
        <v>75054</v>
      </c>
      <c r="I625" s="462" t="s">
        <v>734</v>
      </c>
      <c r="J625" s="462">
        <v>75054</v>
      </c>
      <c r="L625" s="462">
        <v>300</v>
      </c>
      <c r="O625" s="462">
        <v>9999</v>
      </c>
      <c r="P625" s="462" t="s">
        <v>738</v>
      </c>
      <c r="Q625" s="462">
        <v>20004</v>
      </c>
      <c r="S625" s="462">
        <v>400035</v>
      </c>
      <c r="U625" s="462">
        <v>9999</v>
      </c>
      <c r="V625" s="462" t="str">
        <f t="shared" si="51"/>
        <v>BAR03</v>
      </c>
      <c r="AA625" s="457" t="str">
        <f t="shared" si="47"/>
        <v>NLT-Assoc</v>
      </c>
      <c r="AB625" s="457">
        <f t="shared" si="47"/>
        <v>12</v>
      </c>
      <c r="AC625" s="457" t="str">
        <f t="shared" si="47"/>
        <v>BAR03</v>
      </c>
      <c r="AI625" s="465" t="str">
        <f t="shared" si="49"/>
        <v>1275054</v>
      </c>
      <c r="AJ625" s="462" t="str">
        <f t="shared" si="48"/>
        <v>Student Activities</v>
      </c>
    </row>
    <row r="626" spans="1:36" x14ac:dyDescent="0.25">
      <c r="A626" s="462" t="s">
        <v>710</v>
      </c>
      <c r="B626" s="462">
        <v>12</v>
      </c>
      <c r="C626" s="462" t="s">
        <v>692</v>
      </c>
      <c r="D626" s="457" t="str">
        <f t="shared" si="50"/>
        <v>NLT-Assoc75054</v>
      </c>
      <c r="E626" s="462">
        <v>75054</v>
      </c>
      <c r="F626" s="462" t="s">
        <v>734</v>
      </c>
      <c r="G626" s="462" t="s">
        <v>61</v>
      </c>
      <c r="H626" s="462">
        <v>75054</v>
      </c>
      <c r="I626" s="462" t="s">
        <v>734</v>
      </c>
      <c r="J626" s="462">
        <v>75054</v>
      </c>
      <c r="L626" s="462">
        <v>300</v>
      </c>
      <c r="O626" s="462">
        <v>9999</v>
      </c>
      <c r="P626" s="462" t="s">
        <v>738</v>
      </c>
      <c r="Q626" s="462">
        <v>20004</v>
      </c>
      <c r="S626" s="462">
        <v>400037</v>
      </c>
      <c r="U626" s="462">
        <v>9999</v>
      </c>
      <c r="V626" s="462" t="str">
        <f t="shared" si="51"/>
        <v>BAR03</v>
      </c>
      <c r="AA626" s="457" t="str">
        <f t="shared" si="47"/>
        <v>NLT-Assoc</v>
      </c>
      <c r="AB626" s="457">
        <f t="shared" si="47"/>
        <v>12</v>
      </c>
      <c r="AC626" s="457" t="str">
        <f t="shared" si="47"/>
        <v>BAR03</v>
      </c>
      <c r="AI626" s="465" t="str">
        <f t="shared" si="49"/>
        <v>1275054</v>
      </c>
      <c r="AJ626" s="462" t="str">
        <f t="shared" si="48"/>
        <v>Student Activities</v>
      </c>
    </row>
    <row r="627" spans="1:36" x14ac:dyDescent="0.25">
      <c r="A627" s="462" t="s">
        <v>710</v>
      </c>
      <c r="B627" s="462">
        <v>12</v>
      </c>
      <c r="C627" s="462" t="s">
        <v>692</v>
      </c>
      <c r="D627" s="457" t="str">
        <f t="shared" si="50"/>
        <v>NLT-Assoc75054</v>
      </c>
      <c r="E627" s="462">
        <v>75054</v>
      </c>
      <c r="F627" s="462" t="s">
        <v>734</v>
      </c>
      <c r="G627" s="462" t="s">
        <v>61</v>
      </c>
      <c r="H627" s="462">
        <v>75054</v>
      </c>
      <c r="I627" s="462" t="s">
        <v>734</v>
      </c>
      <c r="J627" s="462">
        <v>75054</v>
      </c>
      <c r="L627" s="462">
        <v>300</v>
      </c>
      <c r="O627" s="462">
        <v>9999</v>
      </c>
      <c r="P627" s="462" t="s">
        <v>738</v>
      </c>
      <c r="Q627" s="462">
        <v>20004</v>
      </c>
      <c r="S627" s="462">
        <v>400041</v>
      </c>
      <c r="U627" s="462">
        <v>9999</v>
      </c>
      <c r="V627" s="462" t="str">
        <f t="shared" si="51"/>
        <v>BAR03</v>
      </c>
      <c r="AA627" s="457" t="str">
        <f t="shared" si="47"/>
        <v>NLT-Assoc</v>
      </c>
      <c r="AB627" s="457">
        <f t="shared" si="47"/>
        <v>12</v>
      </c>
      <c r="AC627" s="457" t="str">
        <f t="shared" si="47"/>
        <v>BAR03</v>
      </c>
      <c r="AI627" s="465" t="str">
        <f t="shared" si="49"/>
        <v>1275054</v>
      </c>
      <c r="AJ627" s="462" t="str">
        <f t="shared" si="48"/>
        <v>Student Activities</v>
      </c>
    </row>
    <row r="628" spans="1:36" x14ac:dyDescent="0.25">
      <c r="A628" s="462" t="s">
        <v>710</v>
      </c>
      <c r="B628" s="462">
        <v>12</v>
      </c>
      <c r="C628" s="462" t="s">
        <v>692</v>
      </c>
      <c r="D628" s="457" t="str">
        <f t="shared" si="50"/>
        <v>NLT-Assoc75054</v>
      </c>
      <c r="E628" s="462">
        <v>75054</v>
      </c>
      <c r="F628" s="462" t="s">
        <v>734</v>
      </c>
      <c r="G628" s="462" t="s">
        <v>61</v>
      </c>
      <c r="H628" s="462">
        <v>75054</v>
      </c>
      <c r="I628" s="462" t="s">
        <v>734</v>
      </c>
      <c r="J628" s="462">
        <v>75054</v>
      </c>
      <c r="L628" s="462">
        <v>300</v>
      </c>
      <c r="O628" s="462">
        <v>9999</v>
      </c>
      <c r="P628" s="462" t="s">
        <v>738</v>
      </c>
      <c r="Q628" s="462">
        <v>20004</v>
      </c>
      <c r="S628" s="462">
        <v>400042</v>
      </c>
      <c r="U628" s="462">
        <v>9999</v>
      </c>
      <c r="V628" s="462" t="str">
        <f t="shared" si="51"/>
        <v>BAR03</v>
      </c>
      <c r="AA628" s="457" t="str">
        <f t="shared" si="47"/>
        <v>NLT-Assoc</v>
      </c>
      <c r="AB628" s="457">
        <f t="shared" si="47"/>
        <v>12</v>
      </c>
      <c r="AC628" s="457" t="str">
        <f t="shared" si="47"/>
        <v>BAR03</v>
      </c>
      <c r="AI628" s="465" t="str">
        <f t="shared" si="49"/>
        <v>1275054</v>
      </c>
      <c r="AJ628" s="462" t="str">
        <f t="shared" si="48"/>
        <v>Student Activities</v>
      </c>
    </row>
    <row r="629" spans="1:36" x14ac:dyDescent="0.25">
      <c r="A629" s="462" t="s">
        <v>710</v>
      </c>
      <c r="B629" s="462">
        <v>12</v>
      </c>
      <c r="C629" s="462" t="s">
        <v>692</v>
      </c>
      <c r="D629" s="457" t="str">
        <f t="shared" si="50"/>
        <v>NLT-Assoc75054</v>
      </c>
      <c r="E629" s="462">
        <v>75054</v>
      </c>
      <c r="F629" s="462" t="s">
        <v>734</v>
      </c>
      <c r="G629" s="462" t="s">
        <v>61</v>
      </c>
      <c r="H629" s="462">
        <v>75054</v>
      </c>
      <c r="I629" s="462" t="s">
        <v>734</v>
      </c>
      <c r="J629" s="462">
        <v>75054</v>
      </c>
      <c r="L629" s="462">
        <v>300</v>
      </c>
      <c r="O629" s="462">
        <v>9999</v>
      </c>
      <c r="P629" s="462" t="s">
        <v>738</v>
      </c>
      <c r="Q629" s="462">
        <v>20004</v>
      </c>
      <c r="S629" s="462">
        <v>400043</v>
      </c>
      <c r="U629" s="462">
        <v>9999</v>
      </c>
      <c r="V629" s="462" t="str">
        <f t="shared" si="51"/>
        <v>BAR03</v>
      </c>
      <c r="AA629" s="457" t="str">
        <f t="shared" si="47"/>
        <v>NLT-Assoc</v>
      </c>
      <c r="AB629" s="457">
        <f t="shared" si="47"/>
        <v>12</v>
      </c>
      <c r="AC629" s="457" t="str">
        <f t="shared" si="47"/>
        <v>BAR03</v>
      </c>
      <c r="AI629" s="465" t="str">
        <f t="shared" si="49"/>
        <v>1275054</v>
      </c>
      <c r="AJ629" s="462" t="str">
        <f t="shared" si="48"/>
        <v>Student Activities</v>
      </c>
    </row>
    <row r="630" spans="1:36" x14ac:dyDescent="0.25">
      <c r="A630" s="462" t="s">
        <v>710</v>
      </c>
      <c r="B630" s="462">
        <v>12</v>
      </c>
      <c r="C630" s="462" t="s">
        <v>692</v>
      </c>
      <c r="D630" s="457" t="str">
        <f t="shared" si="50"/>
        <v>NLT-Assoc75054</v>
      </c>
      <c r="E630" s="462">
        <v>75054</v>
      </c>
      <c r="F630" s="462" t="s">
        <v>734</v>
      </c>
      <c r="G630" s="462" t="s">
        <v>61</v>
      </c>
      <c r="H630" s="462">
        <v>75054</v>
      </c>
      <c r="I630" s="462" t="s">
        <v>734</v>
      </c>
      <c r="J630" s="462">
        <v>75054</v>
      </c>
      <c r="L630" s="462">
        <v>300</v>
      </c>
      <c r="O630" s="462">
        <v>9999</v>
      </c>
      <c r="P630" s="462" t="s">
        <v>738</v>
      </c>
      <c r="Q630" s="462">
        <v>20004</v>
      </c>
      <c r="S630" s="462">
        <v>400044</v>
      </c>
      <c r="U630" s="462">
        <v>9999</v>
      </c>
      <c r="V630" s="462" t="str">
        <f t="shared" si="51"/>
        <v>BAR03</v>
      </c>
      <c r="AA630" s="457" t="str">
        <f t="shared" si="47"/>
        <v>NLT-Assoc</v>
      </c>
      <c r="AB630" s="457">
        <f t="shared" si="47"/>
        <v>12</v>
      </c>
      <c r="AC630" s="457" t="str">
        <f t="shared" si="47"/>
        <v>BAR03</v>
      </c>
      <c r="AI630" s="465" t="str">
        <f t="shared" si="49"/>
        <v>1275054</v>
      </c>
      <c r="AJ630" s="462" t="str">
        <f t="shared" si="48"/>
        <v>Student Activities</v>
      </c>
    </row>
    <row r="631" spans="1:36" x14ac:dyDescent="0.25">
      <c r="A631" s="462" t="s">
        <v>710</v>
      </c>
      <c r="B631" s="462">
        <v>12</v>
      </c>
      <c r="C631" s="462" t="s">
        <v>692</v>
      </c>
      <c r="D631" s="457" t="str">
        <f t="shared" si="50"/>
        <v>NLT-Assoc75054</v>
      </c>
      <c r="E631" s="462">
        <v>75054</v>
      </c>
      <c r="F631" s="462" t="s">
        <v>734</v>
      </c>
      <c r="G631" s="462" t="s">
        <v>61</v>
      </c>
      <c r="H631" s="462">
        <v>75054</v>
      </c>
      <c r="I631" s="462" t="s">
        <v>734</v>
      </c>
      <c r="J631" s="462">
        <v>75054</v>
      </c>
      <c r="L631" s="462">
        <v>300</v>
      </c>
      <c r="O631" s="462">
        <v>9999</v>
      </c>
      <c r="P631" s="462" t="s">
        <v>738</v>
      </c>
      <c r="Q631" s="462">
        <v>20004</v>
      </c>
      <c r="S631" s="462">
        <v>400045</v>
      </c>
      <c r="U631" s="462">
        <v>9999</v>
      </c>
      <c r="V631" s="462" t="str">
        <f t="shared" si="51"/>
        <v>BAR03</v>
      </c>
      <c r="AA631" s="457" t="str">
        <f t="shared" si="47"/>
        <v>NLT-Assoc</v>
      </c>
      <c r="AB631" s="457">
        <f t="shared" si="47"/>
        <v>12</v>
      </c>
      <c r="AC631" s="457" t="str">
        <f t="shared" si="47"/>
        <v>BAR03</v>
      </c>
      <c r="AI631" s="465" t="str">
        <f t="shared" si="49"/>
        <v>1275054</v>
      </c>
      <c r="AJ631" s="462" t="str">
        <f t="shared" si="48"/>
        <v>Student Activities</v>
      </c>
    </row>
    <row r="632" spans="1:36" x14ac:dyDescent="0.25">
      <c r="A632" s="462" t="s">
        <v>710</v>
      </c>
      <c r="B632" s="462">
        <v>12</v>
      </c>
      <c r="C632" s="462" t="s">
        <v>692</v>
      </c>
      <c r="D632" s="457" t="str">
        <f t="shared" si="50"/>
        <v>NLT-Assoc75054</v>
      </c>
      <c r="E632" s="462">
        <v>75054</v>
      </c>
      <c r="F632" s="462" t="s">
        <v>734</v>
      </c>
      <c r="G632" s="462" t="s">
        <v>61</v>
      </c>
      <c r="H632" s="462">
        <v>75054</v>
      </c>
      <c r="I632" s="462" t="s">
        <v>734</v>
      </c>
      <c r="J632" s="462">
        <v>75054</v>
      </c>
      <c r="L632" s="462">
        <v>300</v>
      </c>
      <c r="O632" s="462">
        <v>9999</v>
      </c>
      <c r="P632" s="462" t="s">
        <v>738</v>
      </c>
      <c r="Q632" s="462">
        <v>20004</v>
      </c>
      <c r="S632" s="462">
        <v>400059</v>
      </c>
      <c r="U632" s="462">
        <v>9999</v>
      </c>
      <c r="V632" s="462" t="str">
        <f t="shared" si="51"/>
        <v>BAR03</v>
      </c>
      <c r="AA632" s="457" t="str">
        <f t="shared" si="47"/>
        <v>NLT-Assoc</v>
      </c>
      <c r="AB632" s="457">
        <f t="shared" si="47"/>
        <v>12</v>
      </c>
      <c r="AC632" s="457" t="str">
        <f t="shared" si="47"/>
        <v>BAR03</v>
      </c>
      <c r="AI632" s="465" t="str">
        <f t="shared" si="49"/>
        <v>1275054</v>
      </c>
      <c r="AJ632" s="462" t="str">
        <f t="shared" si="48"/>
        <v>Student Activities</v>
      </c>
    </row>
    <row r="633" spans="1:36" x14ac:dyDescent="0.25">
      <c r="A633" s="462" t="s">
        <v>710</v>
      </c>
      <c r="B633" s="462">
        <v>12</v>
      </c>
      <c r="C633" s="462" t="s">
        <v>692</v>
      </c>
      <c r="D633" s="457" t="str">
        <f t="shared" si="50"/>
        <v>NLT-Assoc75054</v>
      </c>
      <c r="E633" s="462">
        <v>75054</v>
      </c>
      <c r="F633" s="462" t="s">
        <v>734</v>
      </c>
      <c r="G633" s="462" t="s">
        <v>61</v>
      </c>
      <c r="H633" s="462">
        <v>75054</v>
      </c>
      <c r="I633" s="462" t="s">
        <v>734</v>
      </c>
      <c r="J633" s="462">
        <v>75054</v>
      </c>
      <c r="L633" s="462">
        <v>300</v>
      </c>
      <c r="O633" s="462">
        <v>9999</v>
      </c>
      <c r="P633" s="462" t="s">
        <v>738</v>
      </c>
      <c r="Q633" s="462">
        <v>20004</v>
      </c>
      <c r="S633" s="462">
        <v>400060</v>
      </c>
      <c r="U633" s="462">
        <v>9999</v>
      </c>
      <c r="V633" s="462" t="str">
        <f t="shared" si="51"/>
        <v>BAR03</v>
      </c>
      <c r="AA633" s="457" t="str">
        <f t="shared" si="47"/>
        <v>NLT-Assoc</v>
      </c>
      <c r="AB633" s="457">
        <f t="shared" si="47"/>
        <v>12</v>
      </c>
      <c r="AC633" s="457" t="str">
        <f t="shared" si="47"/>
        <v>BAR03</v>
      </c>
      <c r="AI633" s="465" t="str">
        <f t="shared" si="49"/>
        <v>1275054</v>
      </c>
      <c r="AJ633" s="462" t="str">
        <f t="shared" si="48"/>
        <v>Student Activities</v>
      </c>
    </row>
    <row r="634" spans="1:36" x14ac:dyDescent="0.25">
      <c r="A634" s="462" t="s">
        <v>710</v>
      </c>
      <c r="B634" s="462">
        <v>12</v>
      </c>
      <c r="C634" s="462" t="s">
        <v>692</v>
      </c>
      <c r="D634" s="457" t="str">
        <f t="shared" si="50"/>
        <v>NLT-Assoc75054</v>
      </c>
      <c r="E634" s="462">
        <v>75054</v>
      </c>
      <c r="F634" s="462" t="s">
        <v>734</v>
      </c>
      <c r="G634" s="462" t="s">
        <v>61</v>
      </c>
      <c r="H634" s="462">
        <v>75054</v>
      </c>
      <c r="I634" s="462" t="s">
        <v>734</v>
      </c>
      <c r="J634" s="462">
        <v>75054</v>
      </c>
      <c r="L634" s="462">
        <v>300</v>
      </c>
      <c r="O634" s="462">
        <v>9999</v>
      </c>
      <c r="P634" s="462" t="s">
        <v>738</v>
      </c>
      <c r="Q634" s="462">
        <v>20004</v>
      </c>
      <c r="S634" s="462">
        <v>400061</v>
      </c>
      <c r="U634" s="462">
        <v>9999</v>
      </c>
      <c r="V634" s="462" t="str">
        <f t="shared" si="51"/>
        <v>BAR03</v>
      </c>
      <c r="AA634" s="457" t="str">
        <f t="shared" si="47"/>
        <v>NLT-Assoc</v>
      </c>
      <c r="AB634" s="457">
        <f t="shared" si="47"/>
        <v>12</v>
      </c>
      <c r="AC634" s="457" t="str">
        <f t="shared" si="47"/>
        <v>BAR03</v>
      </c>
      <c r="AI634" s="465" t="str">
        <f t="shared" si="49"/>
        <v>1275054</v>
      </c>
      <c r="AJ634" s="462" t="str">
        <f t="shared" si="48"/>
        <v>Student Activities</v>
      </c>
    </row>
    <row r="635" spans="1:36" x14ac:dyDescent="0.25">
      <c r="A635" s="462" t="s">
        <v>710</v>
      </c>
      <c r="B635" s="462">
        <v>12</v>
      </c>
      <c r="C635" s="462" t="s">
        <v>692</v>
      </c>
      <c r="D635" s="457" t="str">
        <f t="shared" si="50"/>
        <v>NLT-Assoc75054</v>
      </c>
      <c r="E635" s="462">
        <v>75054</v>
      </c>
      <c r="F635" s="462" t="s">
        <v>734</v>
      </c>
      <c r="G635" s="462" t="s">
        <v>61</v>
      </c>
      <c r="H635" s="462">
        <v>75054</v>
      </c>
      <c r="I635" s="462" t="s">
        <v>734</v>
      </c>
      <c r="J635" s="462">
        <v>75054</v>
      </c>
      <c r="L635" s="462">
        <v>300</v>
      </c>
      <c r="O635" s="462">
        <v>9999</v>
      </c>
      <c r="P635" s="462" t="s">
        <v>738</v>
      </c>
      <c r="Q635" s="462">
        <v>20004</v>
      </c>
      <c r="S635" s="462">
        <v>400062</v>
      </c>
      <c r="U635" s="462">
        <v>9999</v>
      </c>
      <c r="V635" s="462" t="str">
        <f t="shared" si="51"/>
        <v>BAR03</v>
      </c>
      <c r="AA635" s="457" t="str">
        <f t="shared" si="47"/>
        <v>NLT-Assoc</v>
      </c>
      <c r="AB635" s="457">
        <f t="shared" si="47"/>
        <v>12</v>
      </c>
      <c r="AC635" s="457" t="str">
        <f t="shared" si="47"/>
        <v>BAR03</v>
      </c>
      <c r="AI635" s="465" t="str">
        <f t="shared" si="49"/>
        <v>1275054</v>
      </c>
      <c r="AJ635" s="462" t="str">
        <f t="shared" si="48"/>
        <v>Student Activities</v>
      </c>
    </row>
    <row r="636" spans="1:36" x14ac:dyDescent="0.25">
      <c r="A636" s="462" t="s">
        <v>710</v>
      </c>
      <c r="B636" s="462">
        <v>12</v>
      </c>
      <c r="C636" s="462" t="s">
        <v>692</v>
      </c>
      <c r="D636" s="457" t="str">
        <f t="shared" si="50"/>
        <v>NLT-Assoc75054</v>
      </c>
      <c r="E636" s="462">
        <v>75054</v>
      </c>
      <c r="F636" s="462" t="s">
        <v>734</v>
      </c>
      <c r="G636" s="462" t="s">
        <v>61</v>
      </c>
      <c r="H636" s="462">
        <v>75054</v>
      </c>
      <c r="I636" s="462" t="s">
        <v>734</v>
      </c>
      <c r="J636" s="462">
        <v>75054</v>
      </c>
      <c r="L636" s="462">
        <v>300</v>
      </c>
      <c r="O636" s="462">
        <v>9999</v>
      </c>
      <c r="P636" s="462" t="s">
        <v>738</v>
      </c>
      <c r="Q636" s="462">
        <v>20004</v>
      </c>
      <c r="S636" s="462">
        <v>400063</v>
      </c>
      <c r="U636" s="462">
        <v>9999</v>
      </c>
      <c r="V636" s="462" t="str">
        <f t="shared" si="51"/>
        <v>BAR03</v>
      </c>
      <c r="AA636" s="457" t="str">
        <f t="shared" si="47"/>
        <v>NLT-Assoc</v>
      </c>
      <c r="AB636" s="457">
        <f t="shared" si="47"/>
        <v>12</v>
      </c>
      <c r="AC636" s="457" t="str">
        <f t="shared" si="47"/>
        <v>BAR03</v>
      </c>
      <c r="AI636" s="465" t="str">
        <f t="shared" si="49"/>
        <v>1275054</v>
      </c>
      <c r="AJ636" s="462" t="str">
        <f t="shared" si="48"/>
        <v>Student Activities</v>
      </c>
    </row>
    <row r="637" spans="1:36" x14ac:dyDescent="0.25">
      <c r="A637" s="462" t="s">
        <v>710</v>
      </c>
      <c r="B637" s="462">
        <v>12</v>
      </c>
      <c r="C637" s="462" t="s">
        <v>692</v>
      </c>
      <c r="D637" s="457" t="str">
        <f t="shared" si="50"/>
        <v>NLT-Assoc75054</v>
      </c>
      <c r="E637" s="462">
        <v>75054</v>
      </c>
      <c r="F637" s="462" t="s">
        <v>734</v>
      </c>
      <c r="G637" s="462" t="s">
        <v>61</v>
      </c>
      <c r="H637" s="462">
        <v>75054</v>
      </c>
      <c r="I637" s="462" t="s">
        <v>734</v>
      </c>
      <c r="J637" s="462">
        <v>75054</v>
      </c>
      <c r="L637" s="462">
        <v>300</v>
      </c>
      <c r="O637" s="462">
        <v>9999</v>
      </c>
      <c r="P637" s="462" t="s">
        <v>738</v>
      </c>
      <c r="Q637" s="462">
        <v>20004</v>
      </c>
      <c r="S637" s="462">
        <v>400064</v>
      </c>
      <c r="U637" s="462">
        <v>9999</v>
      </c>
      <c r="V637" s="462" t="str">
        <f t="shared" si="51"/>
        <v>BAR03</v>
      </c>
      <c r="AA637" s="457" t="str">
        <f t="shared" si="47"/>
        <v>NLT-Assoc</v>
      </c>
      <c r="AB637" s="457">
        <f t="shared" si="47"/>
        <v>12</v>
      </c>
      <c r="AC637" s="457" t="str">
        <f t="shared" si="47"/>
        <v>BAR03</v>
      </c>
      <c r="AI637" s="465" t="str">
        <f t="shared" si="49"/>
        <v>1275054</v>
      </c>
      <c r="AJ637" s="462" t="str">
        <f t="shared" si="48"/>
        <v>Student Activities</v>
      </c>
    </row>
    <row r="638" spans="1:36" x14ac:dyDescent="0.25">
      <c r="A638" s="462" t="s">
        <v>710</v>
      </c>
      <c r="B638" s="462">
        <v>12</v>
      </c>
      <c r="C638" s="462" t="s">
        <v>692</v>
      </c>
      <c r="D638" s="457" t="str">
        <f t="shared" si="50"/>
        <v>NLT-Assoc75054</v>
      </c>
      <c r="E638" s="462">
        <v>75054</v>
      </c>
      <c r="F638" s="462" t="s">
        <v>734</v>
      </c>
      <c r="G638" s="462" t="s">
        <v>61</v>
      </c>
      <c r="H638" s="462">
        <v>75054</v>
      </c>
      <c r="I638" s="462" t="s">
        <v>734</v>
      </c>
      <c r="J638" s="462">
        <v>75054</v>
      </c>
      <c r="L638" s="462">
        <v>300</v>
      </c>
      <c r="O638" s="462">
        <v>9999</v>
      </c>
      <c r="P638" s="462" t="s">
        <v>738</v>
      </c>
      <c r="Q638" s="462">
        <v>20004</v>
      </c>
      <c r="S638" s="462">
        <v>400066</v>
      </c>
      <c r="U638" s="462">
        <v>9999</v>
      </c>
      <c r="V638" s="462" t="str">
        <f t="shared" si="51"/>
        <v>BAR03</v>
      </c>
      <c r="AA638" s="457" t="str">
        <f t="shared" si="47"/>
        <v>NLT-Assoc</v>
      </c>
      <c r="AB638" s="457">
        <f t="shared" si="47"/>
        <v>12</v>
      </c>
      <c r="AC638" s="457" t="str">
        <f t="shared" si="47"/>
        <v>BAR03</v>
      </c>
      <c r="AI638" s="465" t="str">
        <f t="shared" si="49"/>
        <v>1275054</v>
      </c>
      <c r="AJ638" s="462" t="str">
        <f t="shared" si="48"/>
        <v>Student Activities</v>
      </c>
    </row>
    <row r="639" spans="1:36" x14ac:dyDescent="0.25">
      <c r="A639" s="462" t="s">
        <v>710</v>
      </c>
      <c r="B639" s="462">
        <v>12</v>
      </c>
      <c r="C639" s="462" t="s">
        <v>692</v>
      </c>
      <c r="D639" s="457" t="str">
        <f t="shared" si="50"/>
        <v>NLT-Assoc75054</v>
      </c>
      <c r="E639" s="462">
        <v>75054</v>
      </c>
      <c r="F639" s="462" t="s">
        <v>734</v>
      </c>
      <c r="G639" s="462" t="s">
        <v>61</v>
      </c>
      <c r="H639" s="462">
        <v>75054</v>
      </c>
      <c r="I639" s="462" t="s">
        <v>734</v>
      </c>
      <c r="J639" s="462">
        <v>75054</v>
      </c>
      <c r="L639" s="462">
        <v>300</v>
      </c>
      <c r="O639" s="462">
        <v>9999</v>
      </c>
      <c r="P639" s="462" t="s">
        <v>738</v>
      </c>
      <c r="Q639" s="462">
        <v>20004</v>
      </c>
      <c r="S639" s="462">
        <v>400067</v>
      </c>
      <c r="U639" s="462">
        <v>9999</v>
      </c>
      <c r="V639" s="462" t="str">
        <f t="shared" si="51"/>
        <v>BAR03</v>
      </c>
      <c r="AA639" s="457" t="str">
        <f t="shared" si="47"/>
        <v>NLT-Assoc</v>
      </c>
      <c r="AB639" s="457">
        <f t="shared" si="47"/>
        <v>12</v>
      </c>
      <c r="AC639" s="457" t="str">
        <f t="shared" si="47"/>
        <v>BAR03</v>
      </c>
      <c r="AI639" s="465" t="str">
        <f t="shared" si="49"/>
        <v>1275054</v>
      </c>
      <c r="AJ639" s="462" t="str">
        <f t="shared" si="48"/>
        <v>Student Activities</v>
      </c>
    </row>
    <row r="640" spans="1:36" x14ac:dyDescent="0.25">
      <c r="A640" s="462" t="s">
        <v>710</v>
      </c>
      <c r="B640" s="462">
        <v>12</v>
      </c>
      <c r="C640" s="462" t="s">
        <v>692</v>
      </c>
      <c r="D640" s="457" t="str">
        <f t="shared" si="50"/>
        <v>NLT-Assoc75054</v>
      </c>
      <c r="E640" s="462">
        <v>75054</v>
      </c>
      <c r="F640" s="462" t="s">
        <v>734</v>
      </c>
      <c r="G640" s="462" t="s">
        <v>61</v>
      </c>
      <c r="H640" s="462">
        <v>75054</v>
      </c>
      <c r="I640" s="462" t="s">
        <v>734</v>
      </c>
      <c r="J640" s="462">
        <v>75054</v>
      </c>
      <c r="L640" s="462">
        <v>300</v>
      </c>
      <c r="O640" s="462">
        <v>9999</v>
      </c>
      <c r="P640" s="462" t="s">
        <v>738</v>
      </c>
      <c r="Q640" s="462">
        <v>20004</v>
      </c>
      <c r="S640" s="462">
        <v>400068</v>
      </c>
      <c r="U640" s="462">
        <v>9999</v>
      </c>
      <c r="V640" s="462" t="str">
        <f t="shared" si="51"/>
        <v>BAR03</v>
      </c>
      <c r="AA640" s="457" t="str">
        <f t="shared" si="47"/>
        <v>NLT-Assoc</v>
      </c>
      <c r="AB640" s="457">
        <f t="shared" si="47"/>
        <v>12</v>
      </c>
      <c r="AC640" s="457" t="str">
        <f t="shared" si="47"/>
        <v>BAR03</v>
      </c>
      <c r="AI640" s="465" t="str">
        <f t="shared" si="49"/>
        <v>1275054</v>
      </c>
      <c r="AJ640" s="462" t="str">
        <f t="shared" si="48"/>
        <v>Student Activities</v>
      </c>
    </row>
    <row r="641" spans="1:36" x14ac:dyDescent="0.25">
      <c r="A641" s="462" t="s">
        <v>710</v>
      </c>
      <c r="B641" s="462">
        <v>12</v>
      </c>
      <c r="C641" s="462" t="s">
        <v>692</v>
      </c>
      <c r="D641" s="457" t="str">
        <f t="shared" si="50"/>
        <v>NLT-Assoc75054</v>
      </c>
      <c r="E641" s="462">
        <v>75054</v>
      </c>
      <c r="F641" s="462" t="s">
        <v>734</v>
      </c>
      <c r="G641" s="462" t="s">
        <v>61</v>
      </c>
      <c r="H641" s="462">
        <v>75054</v>
      </c>
      <c r="I641" s="462" t="s">
        <v>734</v>
      </c>
      <c r="J641" s="462">
        <v>75054</v>
      </c>
      <c r="L641" s="462">
        <v>300</v>
      </c>
      <c r="O641" s="462">
        <v>9999</v>
      </c>
      <c r="P641" s="462" t="s">
        <v>738</v>
      </c>
      <c r="Q641" s="462">
        <v>20004</v>
      </c>
      <c r="S641" s="462">
        <v>400070</v>
      </c>
      <c r="U641" s="462">
        <v>9999</v>
      </c>
      <c r="V641" s="462" t="str">
        <f t="shared" si="51"/>
        <v>BAR03</v>
      </c>
      <c r="AA641" s="457" t="str">
        <f t="shared" si="47"/>
        <v>NLT-Assoc</v>
      </c>
      <c r="AB641" s="457">
        <f t="shared" si="47"/>
        <v>12</v>
      </c>
      <c r="AC641" s="457" t="str">
        <f t="shared" si="47"/>
        <v>BAR03</v>
      </c>
      <c r="AI641" s="465" t="str">
        <f t="shared" si="49"/>
        <v>1275054</v>
      </c>
      <c r="AJ641" s="462" t="str">
        <f t="shared" si="48"/>
        <v>Student Activities</v>
      </c>
    </row>
    <row r="642" spans="1:36" x14ac:dyDescent="0.25">
      <c r="A642" s="462" t="s">
        <v>710</v>
      </c>
      <c r="B642" s="462">
        <v>12</v>
      </c>
      <c r="C642" s="462" t="s">
        <v>692</v>
      </c>
      <c r="D642" s="457" t="str">
        <f t="shared" si="50"/>
        <v>NLT-Assoc75054</v>
      </c>
      <c r="E642" s="462">
        <v>75054</v>
      </c>
      <c r="F642" s="462" t="s">
        <v>734</v>
      </c>
      <c r="G642" s="462" t="s">
        <v>61</v>
      </c>
      <c r="H642" s="462">
        <v>75054</v>
      </c>
      <c r="I642" s="462" t="s">
        <v>734</v>
      </c>
      <c r="J642" s="462">
        <v>75054</v>
      </c>
      <c r="L642" s="462">
        <v>300</v>
      </c>
      <c r="O642" s="462">
        <v>9999</v>
      </c>
      <c r="P642" s="462" t="s">
        <v>738</v>
      </c>
      <c r="Q642" s="462">
        <v>20004</v>
      </c>
      <c r="S642" s="462">
        <v>400074</v>
      </c>
      <c r="U642" s="462">
        <v>9999</v>
      </c>
      <c r="V642" s="462" t="str">
        <f t="shared" si="51"/>
        <v>BAR03</v>
      </c>
      <c r="AA642" s="457" t="str">
        <f t="shared" si="47"/>
        <v>NLT-Assoc</v>
      </c>
      <c r="AB642" s="457">
        <f t="shared" si="47"/>
        <v>12</v>
      </c>
      <c r="AC642" s="457" t="str">
        <f t="shared" si="47"/>
        <v>BAR03</v>
      </c>
      <c r="AI642" s="465" t="str">
        <f t="shared" si="49"/>
        <v>1275054</v>
      </c>
      <c r="AJ642" s="462" t="str">
        <f t="shared" si="48"/>
        <v>Student Activities</v>
      </c>
    </row>
    <row r="643" spans="1:36" x14ac:dyDescent="0.25">
      <c r="A643" s="462" t="s">
        <v>710</v>
      </c>
      <c r="B643" s="462">
        <v>12</v>
      </c>
      <c r="C643" s="462" t="s">
        <v>692</v>
      </c>
      <c r="D643" s="457" t="str">
        <f t="shared" si="50"/>
        <v>NLT-Assoc75054</v>
      </c>
      <c r="E643" s="462">
        <v>75054</v>
      </c>
      <c r="F643" s="462" t="s">
        <v>734</v>
      </c>
      <c r="G643" s="462" t="s">
        <v>61</v>
      </c>
      <c r="H643" s="462">
        <v>75054</v>
      </c>
      <c r="I643" s="462" t="s">
        <v>734</v>
      </c>
      <c r="J643" s="462">
        <v>75054</v>
      </c>
      <c r="L643" s="462">
        <v>300</v>
      </c>
      <c r="O643" s="462">
        <v>9999</v>
      </c>
      <c r="P643" s="462" t="s">
        <v>738</v>
      </c>
      <c r="Q643" s="462">
        <v>20004</v>
      </c>
      <c r="S643" s="462">
        <v>400075</v>
      </c>
      <c r="U643" s="462">
        <v>9999</v>
      </c>
      <c r="V643" s="462" t="str">
        <f t="shared" si="51"/>
        <v>BAR03</v>
      </c>
      <c r="AA643" s="457" t="str">
        <f t="shared" si="47"/>
        <v>NLT-Assoc</v>
      </c>
      <c r="AB643" s="457">
        <f t="shared" si="47"/>
        <v>12</v>
      </c>
      <c r="AC643" s="457" t="str">
        <f t="shared" si="47"/>
        <v>BAR03</v>
      </c>
      <c r="AI643" s="465" t="str">
        <f t="shared" si="49"/>
        <v>1275054</v>
      </c>
      <c r="AJ643" s="462" t="str">
        <f t="shared" si="48"/>
        <v>Student Activities</v>
      </c>
    </row>
    <row r="644" spans="1:36" x14ac:dyDescent="0.25">
      <c r="A644" s="462" t="s">
        <v>710</v>
      </c>
      <c r="B644" s="462">
        <v>12</v>
      </c>
      <c r="C644" s="462" t="s">
        <v>692</v>
      </c>
      <c r="D644" s="457" t="str">
        <f t="shared" si="50"/>
        <v>NLT-Assoc75054</v>
      </c>
      <c r="E644" s="462">
        <v>75054</v>
      </c>
      <c r="F644" s="462" t="s">
        <v>734</v>
      </c>
      <c r="G644" s="462" t="s">
        <v>61</v>
      </c>
      <c r="H644" s="462">
        <v>75054</v>
      </c>
      <c r="I644" s="462" t="s">
        <v>734</v>
      </c>
      <c r="J644" s="462">
        <v>75054</v>
      </c>
      <c r="L644" s="462">
        <v>300</v>
      </c>
      <c r="O644" s="462">
        <v>9999</v>
      </c>
      <c r="P644" s="462" t="s">
        <v>738</v>
      </c>
      <c r="Q644" s="462">
        <v>20004</v>
      </c>
      <c r="S644" s="462">
        <v>400076</v>
      </c>
      <c r="U644" s="462">
        <v>9999</v>
      </c>
      <c r="V644" s="462" t="str">
        <f t="shared" si="51"/>
        <v>BAR03</v>
      </c>
      <c r="AA644" s="457" t="str">
        <f t="shared" si="47"/>
        <v>NLT-Assoc</v>
      </c>
      <c r="AB644" s="457">
        <f t="shared" si="47"/>
        <v>12</v>
      </c>
      <c r="AC644" s="457" t="str">
        <f t="shared" si="47"/>
        <v>BAR03</v>
      </c>
      <c r="AI644" s="465" t="str">
        <f t="shared" si="49"/>
        <v>1275054</v>
      </c>
      <c r="AJ644" s="462" t="str">
        <f t="shared" si="48"/>
        <v>Student Activities</v>
      </c>
    </row>
    <row r="645" spans="1:36" x14ac:dyDescent="0.25">
      <c r="A645" s="462" t="s">
        <v>710</v>
      </c>
      <c r="B645" s="462">
        <v>12</v>
      </c>
      <c r="C645" s="462" t="s">
        <v>692</v>
      </c>
      <c r="D645" s="457" t="str">
        <f t="shared" si="50"/>
        <v>NLT-Assoc75054</v>
      </c>
      <c r="E645" s="462">
        <v>75054</v>
      </c>
      <c r="F645" s="462" t="s">
        <v>734</v>
      </c>
      <c r="G645" s="462" t="s">
        <v>61</v>
      </c>
      <c r="H645" s="462">
        <v>75054</v>
      </c>
      <c r="I645" s="462" t="s">
        <v>734</v>
      </c>
      <c r="J645" s="462">
        <v>75054</v>
      </c>
      <c r="L645" s="462">
        <v>300</v>
      </c>
      <c r="O645" s="462">
        <v>9999</v>
      </c>
      <c r="P645" s="462" t="s">
        <v>738</v>
      </c>
      <c r="Q645" s="462">
        <v>20004</v>
      </c>
      <c r="S645" s="462">
        <v>400079</v>
      </c>
      <c r="U645" s="462">
        <v>9999</v>
      </c>
      <c r="V645" s="462" t="str">
        <f t="shared" si="51"/>
        <v>BAR03</v>
      </c>
      <c r="AA645" s="457" t="str">
        <f t="shared" si="47"/>
        <v>NLT-Assoc</v>
      </c>
      <c r="AB645" s="457">
        <f t="shared" si="47"/>
        <v>12</v>
      </c>
      <c r="AC645" s="457" t="str">
        <f t="shared" si="47"/>
        <v>BAR03</v>
      </c>
      <c r="AI645" s="465" t="str">
        <f t="shared" si="49"/>
        <v>1275054</v>
      </c>
      <c r="AJ645" s="462" t="str">
        <f t="shared" si="48"/>
        <v>Student Activities</v>
      </c>
    </row>
    <row r="646" spans="1:36" x14ac:dyDescent="0.25">
      <c r="A646" s="462" t="s">
        <v>710</v>
      </c>
      <c r="B646" s="462">
        <v>12</v>
      </c>
      <c r="C646" s="462" t="s">
        <v>692</v>
      </c>
      <c r="D646" s="457" t="str">
        <f t="shared" si="50"/>
        <v>NLT-Assoc75054</v>
      </c>
      <c r="E646" s="462">
        <v>75054</v>
      </c>
      <c r="F646" s="462" t="s">
        <v>734</v>
      </c>
      <c r="G646" s="462" t="s">
        <v>61</v>
      </c>
      <c r="H646" s="462">
        <v>75054</v>
      </c>
      <c r="I646" s="462" t="s">
        <v>734</v>
      </c>
      <c r="J646" s="462">
        <v>75054</v>
      </c>
      <c r="L646" s="462">
        <v>300</v>
      </c>
      <c r="O646" s="462">
        <v>9999</v>
      </c>
      <c r="P646" s="462" t="s">
        <v>738</v>
      </c>
      <c r="Q646" s="462">
        <v>20004</v>
      </c>
      <c r="S646" s="462">
        <v>400081</v>
      </c>
      <c r="U646" s="462">
        <v>9999</v>
      </c>
      <c r="V646" s="462" t="str">
        <f t="shared" si="51"/>
        <v>BAR03</v>
      </c>
      <c r="AA646" s="457" t="str">
        <f t="shared" si="47"/>
        <v>NLT-Assoc</v>
      </c>
      <c r="AB646" s="457">
        <f t="shared" si="47"/>
        <v>12</v>
      </c>
      <c r="AC646" s="457" t="str">
        <f t="shared" si="47"/>
        <v>BAR03</v>
      </c>
      <c r="AI646" s="465" t="str">
        <f t="shared" si="49"/>
        <v>1275054</v>
      </c>
      <c r="AJ646" s="462" t="str">
        <f t="shared" si="48"/>
        <v>Student Activities</v>
      </c>
    </row>
    <row r="647" spans="1:36" x14ac:dyDescent="0.25">
      <c r="A647" s="462" t="s">
        <v>710</v>
      </c>
      <c r="B647" s="462">
        <v>12</v>
      </c>
      <c r="C647" s="462" t="s">
        <v>692</v>
      </c>
      <c r="D647" s="457" t="str">
        <f t="shared" si="50"/>
        <v>NLT-Assoc75054</v>
      </c>
      <c r="E647" s="462">
        <v>75054</v>
      </c>
      <c r="F647" s="462" t="s">
        <v>734</v>
      </c>
      <c r="G647" s="462" t="s">
        <v>61</v>
      </c>
      <c r="H647" s="462">
        <v>75054</v>
      </c>
      <c r="I647" s="462" t="s">
        <v>734</v>
      </c>
      <c r="J647" s="462">
        <v>75054</v>
      </c>
      <c r="L647" s="462">
        <v>300</v>
      </c>
      <c r="O647" s="462">
        <v>9999</v>
      </c>
      <c r="P647" s="462" t="s">
        <v>738</v>
      </c>
      <c r="Q647" s="462">
        <v>20004</v>
      </c>
      <c r="S647" s="462">
        <v>400083</v>
      </c>
      <c r="U647" s="462">
        <v>9999</v>
      </c>
      <c r="V647" s="462" t="str">
        <f t="shared" si="51"/>
        <v>BAR03</v>
      </c>
      <c r="AA647" s="457" t="str">
        <f t="shared" si="47"/>
        <v>NLT-Assoc</v>
      </c>
      <c r="AB647" s="457">
        <f t="shared" si="47"/>
        <v>12</v>
      </c>
      <c r="AC647" s="457" t="str">
        <f t="shared" si="47"/>
        <v>BAR03</v>
      </c>
      <c r="AI647" s="465" t="str">
        <f t="shared" si="49"/>
        <v>1275054</v>
      </c>
      <c r="AJ647" s="462" t="str">
        <f t="shared" si="48"/>
        <v>Student Activities</v>
      </c>
    </row>
    <row r="648" spans="1:36" x14ac:dyDescent="0.25">
      <c r="A648" s="462" t="s">
        <v>710</v>
      </c>
      <c r="B648" s="462">
        <v>12</v>
      </c>
      <c r="C648" s="462" t="s">
        <v>692</v>
      </c>
      <c r="D648" s="457" t="str">
        <f t="shared" si="50"/>
        <v>NLT-Assoc75054</v>
      </c>
      <c r="E648" s="462">
        <v>75054</v>
      </c>
      <c r="F648" s="462" t="s">
        <v>734</v>
      </c>
      <c r="G648" s="462" t="s">
        <v>61</v>
      </c>
      <c r="H648" s="462">
        <v>75054</v>
      </c>
      <c r="I648" s="462" t="s">
        <v>734</v>
      </c>
      <c r="J648" s="462">
        <v>75054</v>
      </c>
      <c r="L648" s="462">
        <v>300</v>
      </c>
      <c r="O648" s="462">
        <v>9999</v>
      </c>
      <c r="P648" s="462" t="s">
        <v>738</v>
      </c>
      <c r="Q648" s="462">
        <v>20004</v>
      </c>
      <c r="S648" s="462">
        <v>400084</v>
      </c>
      <c r="U648" s="462">
        <v>9999</v>
      </c>
      <c r="V648" s="462" t="str">
        <f t="shared" si="51"/>
        <v>BAR03</v>
      </c>
      <c r="AA648" s="457" t="str">
        <f t="shared" ref="AA648:AC711" si="52">A648</f>
        <v>NLT-Assoc</v>
      </c>
      <c r="AB648" s="457">
        <f t="shared" si="52"/>
        <v>12</v>
      </c>
      <c r="AC648" s="457" t="str">
        <f t="shared" si="52"/>
        <v>BAR03</v>
      </c>
      <c r="AI648" s="465" t="str">
        <f t="shared" si="49"/>
        <v>1275054</v>
      </c>
      <c r="AJ648" s="462" t="str">
        <f t="shared" ref="AJ648:AJ711" si="53">I648</f>
        <v>Student Activities</v>
      </c>
    </row>
    <row r="649" spans="1:36" x14ac:dyDescent="0.25">
      <c r="A649" s="462" t="s">
        <v>710</v>
      </c>
      <c r="B649" s="462">
        <v>12</v>
      </c>
      <c r="C649" s="462" t="s">
        <v>692</v>
      </c>
      <c r="D649" s="457" t="str">
        <f t="shared" si="50"/>
        <v>NLT-Assoc75054</v>
      </c>
      <c r="E649" s="462">
        <v>75054</v>
      </c>
      <c r="F649" s="462" t="s">
        <v>734</v>
      </c>
      <c r="G649" s="462" t="s">
        <v>61</v>
      </c>
      <c r="H649" s="462">
        <v>75054</v>
      </c>
      <c r="I649" s="462" t="s">
        <v>734</v>
      </c>
      <c r="J649" s="462">
        <v>75054</v>
      </c>
      <c r="L649" s="462">
        <v>300</v>
      </c>
      <c r="O649" s="462">
        <v>9999</v>
      </c>
      <c r="P649" s="462" t="s">
        <v>738</v>
      </c>
      <c r="Q649" s="462">
        <v>20004</v>
      </c>
      <c r="S649" s="462">
        <v>400086</v>
      </c>
      <c r="U649" s="462">
        <v>9999</v>
      </c>
      <c r="V649" s="462" t="str">
        <f t="shared" si="51"/>
        <v>BAR03</v>
      </c>
      <c r="AA649" s="457" t="str">
        <f t="shared" si="52"/>
        <v>NLT-Assoc</v>
      </c>
      <c r="AB649" s="457">
        <f t="shared" si="52"/>
        <v>12</v>
      </c>
      <c r="AC649" s="457" t="str">
        <f t="shared" si="52"/>
        <v>BAR03</v>
      </c>
      <c r="AI649" s="465" t="str">
        <f t="shared" si="49"/>
        <v>1275054</v>
      </c>
      <c r="AJ649" s="462" t="str">
        <f t="shared" si="53"/>
        <v>Student Activities</v>
      </c>
    </row>
    <row r="650" spans="1:36" x14ac:dyDescent="0.25">
      <c r="A650" s="462" t="s">
        <v>710</v>
      </c>
      <c r="B650" s="462">
        <v>12</v>
      </c>
      <c r="C650" s="462" t="s">
        <v>692</v>
      </c>
      <c r="D650" s="457" t="str">
        <f t="shared" si="50"/>
        <v>NLT-Assoc75054</v>
      </c>
      <c r="E650" s="462">
        <v>75054</v>
      </c>
      <c r="F650" s="462" t="s">
        <v>734</v>
      </c>
      <c r="G650" s="462" t="s">
        <v>61</v>
      </c>
      <c r="H650" s="462">
        <v>75054</v>
      </c>
      <c r="I650" s="462" t="s">
        <v>734</v>
      </c>
      <c r="J650" s="462">
        <v>75054</v>
      </c>
      <c r="L650" s="462">
        <v>300</v>
      </c>
      <c r="O650" s="462">
        <v>9999</v>
      </c>
      <c r="P650" s="462" t="s">
        <v>738</v>
      </c>
      <c r="Q650" s="462">
        <v>20004</v>
      </c>
      <c r="S650" s="462">
        <v>400087</v>
      </c>
      <c r="U650" s="462">
        <v>9999</v>
      </c>
      <c r="V650" s="462" t="str">
        <f t="shared" si="51"/>
        <v>BAR03</v>
      </c>
      <c r="AA650" s="457" t="str">
        <f t="shared" si="52"/>
        <v>NLT-Assoc</v>
      </c>
      <c r="AB650" s="457">
        <f t="shared" si="52"/>
        <v>12</v>
      </c>
      <c r="AC650" s="457" t="str">
        <f t="shared" si="52"/>
        <v>BAR03</v>
      </c>
      <c r="AI650" s="465" t="str">
        <f t="shared" si="49"/>
        <v>1275054</v>
      </c>
      <c r="AJ650" s="462" t="str">
        <f t="shared" si="53"/>
        <v>Student Activities</v>
      </c>
    </row>
    <row r="651" spans="1:36" x14ac:dyDescent="0.25">
      <c r="A651" s="462" t="s">
        <v>710</v>
      </c>
      <c r="B651" s="462">
        <v>12</v>
      </c>
      <c r="C651" s="462" t="s">
        <v>692</v>
      </c>
      <c r="D651" s="457" t="str">
        <f t="shared" si="50"/>
        <v>NLT-Assoc75054</v>
      </c>
      <c r="E651" s="462">
        <v>75054</v>
      </c>
      <c r="F651" s="462" t="s">
        <v>734</v>
      </c>
      <c r="G651" s="462" t="s">
        <v>61</v>
      </c>
      <c r="H651" s="462">
        <v>75054</v>
      </c>
      <c r="I651" s="462" t="s">
        <v>734</v>
      </c>
      <c r="J651" s="462">
        <v>75054</v>
      </c>
      <c r="L651" s="462">
        <v>300</v>
      </c>
      <c r="O651" s="462">
        <v>9999</v>
      </c>
      <c r="P651" s="462" t="s">
        <v>738</v>
      </c>
      <c r="Q651" s="462">
        <v>20004</v>
      </c>
      <c r="S651" s="462">
        <v>400088</v>
      </c>
      <c r="U651" s="462">
        <v>9999</v>
      </c>
      <c r="V651" s="462" t="str">
        <f t="shared" si="51"/>
        <v>BAR03</v>
      </c>
      <c r="AA651" s="457" t="str">
        <f t="shared" si="52"/>
        <v>NLT-Assoc</v>
      </c>
      <c r="AB651" s="457">
        <f t="shared" si="52"/>
        <v>12</v>
      </c>
      <c r="AC651" s="457" t="str">
        <f t="shared" si="52"/>
        <v>BAR03</v>
      </c>
      <c r="AI651" s="465" t="str">
        <f t="shared" ref="AI651:AI714" si="54">B651&amp;E651</f>
        <v>1275054</v>
      </c>
      <c r="AJ651" s="462" t="str">
        <f t="shared" si="53"/>
        <v>Student Activities</v>
      </c>
    </row>
    <row r="652" spans="1:36" x14ac:dyDescent="0.25">
      <c r="A652" s="462" t="s">
        <v>710</v>
      </c>
      <c r="B652" s="462">
        <v>12</v>
      </c>
      <c r="C652" s="462" t="s">
        <v>692</v>
      </c>
      <c r="D652" s="457" t="str">
        <f t="shared" si="50"/>
        <v>NLT-Assoc75054</v>
      </c>
      <c r="E652" s="462">
        <v>75054</v>
      </c>
      <c r="F652" s="462" t="s">
        <v>734</v>
      </c>
      <c r="G652" s="462" t="s">
        <v>61</v>
      </c>
      <c r="H652" s="462">
        <v>75054</v>
      </c>
      <c r="I652" s="462" t="s">
        <v>734</v>
      </c>
      <c r="J652" s="462">
        <v>75054</v>
      </c>
      <c r="L652" s="462">
        <v>300</v>
      </c>
      <c r="O652" s="462">
        <v>9999</v>
      </c>
      <c r="P652" s="462" t="s">
        <v>738</v>
      </c>
      <c r="Q652" s="462">
        <v>20004</v>
      </c>
      <c r="S652" s="462">
        <v>400090</v>
      </c>
      <c r="U652" s="462">
        <v>9999</v>
      </c>
      <c r="V652" s="462" t="str">
        <f t="shared" si="51"/>
        <v>BAR03</v>
      </c>
      <c r="AA652" s="457" t="str">
        <f t="shared" si="52"/>
        <v>NLT-Assoc</v>
      </c>
      <c r="AB652" s="457">
        <f t="shared" si="52"/>
        <v>12</v>
      </c>
      <c r="AC652" s="457" t="str">
        <f t="shared" si="52"/>
        <v>BAR03</v>
      </c>
      <c r="AI652" s="465" t="str">
        <f t="shared" si="54"/>
        <v>1275054</v>
      </c>
      <c r="AJ652" s="462" t="str">
        <f t="shared" si="53"/>
        <v>Student Activities</v>
      </c>
    </row>
    <row r="653" spans="1:36" x14ac:dyDescent="0.25">
      <c r="A653" s="462" t="s">
        <v>710</v>
      </c>
      <c r="B653" s="462">
        <v>12</v>
      </c>
      <c r="C653" s="462" t="s">
        <v>692</v>
      </c>
      <c r="D653" s="457" t="str">
        <f t="shared" si="50"/>
        <v>NLT-Assoc75054</v>
      </c>
      <c r="E653" s="462">
        <v>75054</v>
      </c>
      <c r="F653" s="462" t="s">
        <v>734</v>
      </c>
      <c r="G653" s="462" t="s">
        <v>61</v>
      </c>
      <c r="H653" s="462">
        <v>75054</v>
      </c>
      <c r="I653" s="462" t="s">
        <v>734</v>
      </c>
      <c r="J653" s="462">
        <v>75054</v>
      </c>
      <c r="L653" s="462">
        <v>300</v>
      </c>
      <c r="O653" s="462">
        <v>9999</v>
      </c>
      <c r="P653" s="462" t="s">
        <v>738</v>
      </c>
      <c r="Q653" s="462">
        <v>20004</v>
      </c>
      <c r="S653" s="462">
        <v>400091</v>
      </c>
      <c r="U653" s="462">
        <v>9999</v>
      </c>
      <c r="V653" s="462" t="str">
        <f t="shared" si="51"/>
        <v>BAR03</v>
      </c>
      <c r="AA653" s="457" t="str">
        <f t="shared" si="52"/>
        <v>NLT-Assoc</v>
      </c>
      <c r="AB653" s="457">
        <f t="shared" si="52"/>
        <v>12</v>
      </c>
      <c r="AC653" s="457" t="str">
        <f t="shared" si="52"/>
        <v>BAR03</v>
      </c>
      <c r="AI653" s="465" t="str">
        <f t="shared" si="54"/>
        <v>1275054</v>
      </c>
      <c r="AJ653" s="462" t="str">
        <f t="shared" si="53"/>
        <v>Student Activities</v>
      </c>
    </row>
    <row r="654" spans="1:36" x14ac:dyDescent="0.25">
      <c r="A654" s="462" t="s">
        <v>710</v>
      </c>
      <c r="B654" s="462">
        <v>12</v>
      </c>
      <c r="C654" s="462" t="s">
        <v>692</v>
      </c>
      <c r="D654" s="457" t="str">
        <f t="shared" si="50"/>
        <v>NLT-Assoc75054</v>
      </c>
      <c r="E654" s="462">
        <v>75054</v>
      </c>
      <c r="F654" s="462" t="s">
        <v>734</v>
      </c>
      <c r="G654" s="462" t="s">
        <v>61</v>
      </c>
      <c r="H654" s="462">
        <v>75054</v>
      </c>
      <c r="I654" s="462" t="s">
        <v>734</v>
      </c>
      <c r="J654" s="462">
        <v>75054</v>
      </c>
      <c r="L654" s="462">
        <v>300</v>
      </c>
      <c r="O654" s="462">
        <v>9999</v>
      </c>
      <c r="P654" s="462" t="s">
        <v>738</v>
      </c>
      <c r="Q654" s="462">
        <v>20004</v>
      </c>
      <c r="S654" s="462">
        <v>400098</v>
      </c>
      <c r="U654" s="462">
        <v>9999</v>
      </c>
      <c r="V654" s="462" t="str">
        <f t="shared" si="51"/>
        <v>BAR03</v>
      </c>
      <c r="AA654" s="457" t="str">
        <f t="shared" si="52"/>
        <v>NLT-Assoc</v>
      </c>
      <c r="AB654" s="457">
        <f t="shared" si="52"/>
        <v>12</v>
      </c>
      <c r="AC654" s="457" t="str">
        <f t="shared" si="52"/>
        <v>BAR03</v>
      </c>
      <c r="AI654" s="465" t="str">
        <f t="shared" si="54"/>
        <v>1275054</v>
      </c>
      <c r="AJ654" s="462" t="str">
        <f t="shared" si="53"/>
        <v>Student Activities</v>
      </c>
    </row>
    <row r="655" spans="1:36" x14ac:dyDescent="0.25">
      <c r="A655" s="462" t="s">
        <v>710</v>
      </c>
      <c r="B655" s="462">
        <v>12</v>
      </c>
      <c r="C655" s="462" t="s">
        <v>692</v>
      </c>
      <c r="D655" s="457" t="str">
        <f t="shared" ref="D655:D718" si="55">+A655&amp;""&amp;E655</f>
        <v>NLT-Assoc75054</v>
      </c>
      <c r="E655" s="462">
        <v>75054</v>
      </c>
      <c r="F655" s="462" t="s">
        <v>734</v>
      </c>
      <c r="G655" s="462" t="s">
        <v>61</v>
      </c>
      <c r="H655" s="462">
        <v>75054</v>
      </c>
      <c r="I655" s="462" t="s">
        <v>734</v>
      </c>
      <c r="J655" s="462">
        <v>75054</v>
      </c>
      <c r="L655" s="462">
        <v>300</v>
      </c>
      <c r="O655" s="462">
        <v>9999</v>
      </c>
      <c r="P655" s="462" t="s">
        <v>738</v>
      </c>
      <c r="Q655" s="462">
        <v>20004</v>
      </c>
      <c r="S655" s="462">
        <v>400100</v>
      </c>
      <c r="U655" s="462">
        <v>9999</v>
      </c>
      <c r="V655" s="462" t="str">
        <f t="shared" si="51"/>
        <v>BAR03</v>
      </c>
      <c r="AA655" s="457" t="str">
        <f t="shared" si="52"/>
        <v>NLT-Assoc</v>
      </c>
      <c r="AB655" s="457">
        <f t="shared" si="52"/>
        <v>12</v>
      </c>
      <c r="AC655" s="457" t="str">
        <f t="shared" si="52"/>
        <v>BAR03</v>
      </c>
      <c r="AI655" s="465" t="str">
        <f t="shared" si="54"/>
        <v>1275054</v>
      </c>
      <c r="AJ655" s="462" t="str">
        <f t="shared" si="53"/>
        <v>Student Activities</v>
      </c>
    </row>
    <row r="656" spans="1:36" x14ac:dyDescent="0.25">
      <c r="A656" s="462" t="s">
        <v>710</v>
      </c>
      <c r="B656" s="462">
        <v>12</v>
      </c>
      <c r="C656" s="462" t="s">
        <v>692</v>
      </c>
      <c r="D656" s="457" t="str">
        <f t="shared" si="55"/>
        <v>NLT-Assoc75054</v>
      </c>
      <c r="E656" s="462">
        <v>75054</v>
      </c>
      <c r="F656" s="462" t="s">
        <v>734</v>
      </c>
      <c r="G656" s="462" t="s">
        <v>61</v>
      </c>
      <c r="H656" s="462">
        <v>75054</v>
      </c>
      <c r="I656" s="462" t="s">
        <v>734</v>
      </c>
      <c r="J656" s="462">
        <v>75054</v>
      </c>
      <c r="L656" s="462">
        <v>300</v>
      </c>
      <c r="O656" s="462">
        <v>9999</v>
      </c>
      <c r="P656" s="462" t="s">
        <v>738</v>
      </c>
      <c r="Q656" s="462">
        <v>20004</v>
      </c>
      <c r="S656" s="462">
        <v>400101</v>
      </c>
      <c r="U656" s="462">
        <v>9999</v>
      </c>
      <c r="V656" s="462" t="str">
        <f t="shared" si="51"/>
        <v>BAR03</v>
      </c>
      <c r="AA656" s="457" t="str">
        <f t="shared" si="52"/>
        <v>NLT-Assoc</v>
      </c>
      <c r="AB656" s="457">
        <f t="shared" si="52"/>
        <v>12</v>
      </c>
      <c r="AC656" s="457" t="str">
        <f t="shared" si="52"/>
        <v>BAR03</v>
      </c>
      <c r="AI656" s="465" t="str">
        <f t="shared" si="54"/>
        <v>1275054</v>
      </c>
      <c r="AJ656" s="462" t="str">
        <f t="shared" si="53"/>
        <v>Student Activities</v>
      </c>
    </row>
    <row r="657" spans="1:36" x14ac:dyDescent="0.25">
      <c r="A657" s="462" t="s">
        <v>710</v>
      </c>
      <c r="B657" s="462">
        <v>12</v>
      </c>
      <c r="C657" s="462" t="s">
        <v>692</v>
      </c>
      <c r="D657" s="457" t="str">
        <f t="shared" si="55"/>
        <v>NLT-Assoc75054</v>
      </c>
      <c r="E657" s="462">
        <v>75054</v>
      </c>
      <c r="F657" s="462" t="s">
        <v>734</v>
      </c>
      <c r="G657" s="462" t="s">
        <v>61</v>
      </c>
      <c r="H657" s="462">
        <v>75054</v>
      </c>
      <c r="I657" s="462" t="s">
        <v>734</v>
      </c>
      <c r="J657" s="462">
        <v>75054</v>
      </c>
      <c r="L657" s="462">
        <v>300</v>
      </c>
      <c r="O657" s="462">
        <v>9999</v>
      </c>
      <c r="P657" s="462" t="s">
        <v>738</v>
      </c>
      <c r="Q657" s="462">
        <v>20004</v>
      </c>
      <c r="S657" s="462">
        <v>400102</v>
      </c>
      <c r="U657" s="462">
        <v>9999</v>
      </c>
      <c r="V657" s="462" t="str">
        <f t="shared" si="51"/>
        <v>BAR03</v>
      </c>
      <c r="AA657" s="457" t="str">
        <f t="shared" si="52"/>
        <v>NLT-Assoc</v>
      </c>
      <c r="AB657" s="457">
        <f t="shared" si="52"/>
        <v>12</v>
      </c>
      <c r="AC657" s="457" t="str">
        <f t="shared" si="52"/>
        <v>BAR03</v>
      </c>
      <c r="AI657" s="465" t="str">
        <f t="shared" si="54"/>
        <v>1275054</v>
      </c>
      <c r="AJ657" s="462" t="str">
        <f t="shared" si="53"/>
        <v>Student Activities</v>
      </c>
    </row>
    <row r="658" spans="1:36" x14ac:dyDescent="0.25">
      <c r="A658" s="462" t="s">
        <v>710</v>
      </c>
      <c r="B658" s="462">
        <v>12</v>
      </c>
      <c r="C658" s="462" t="s">
        <v>692</v>
      </c>
      <c r="D658" s="457" t="str">
        <f t="shared" si="55"/>
        <v>NLT-Assoc75054</v>
      </c>
      <c r="E658" s="462">
        <v>75054</v>
      </c>
      <c r="F658" s="462" t="s">
        <v>734</v>
      </c>
      <c r="G658" s="462" t="s">
        <v>61</v>
      </c>
      <c r="H658" s="462">
        <v>75054</v>
      </c>
      <c r="I658" s="462" t="s">
        <v>734</v>
      </c>
      <c r="J658" s="462">
        <v>75054</v>
      </c>
      <c r="L658" s="462">
        <v>300</v>
      </c>
      <c r="O658" s="462">
        <v>9999</v>
      </c>
      <c r="P658" s="462" t="s">
        <v>738</v>
      </c>
      <c r="Q658" s="462">
        <v>20004</v>
      </c>
      <c r="S658" s="462">
        <v>400103</v>
      </c>
      <c r="U658" s="462">
        <v>9999</v>
      </c>
      <c r="V658" s="462" t="str">
        <f t="shared" si="51"/>
        <v>BAR03</v>
      </c>
      <c r="AA658" s="457" t="str">
        <f t="shared" si="52"/>
        <v>NLT-Assoc</v>
      </c>
      <c r="AB658" s="457">
        <f t="shared" si="52"/>
        <v>12</v>
      </c>
      <c r="AC658" s="457" t="str">
        <f t="shared" si="52"/>
        <v>BAR03</v>
      </c>
      <c r="AI658" s="465" t="str">
        <f t="shared" si="54"/>
        <v>1275054</v>
      </c>
      <c r="AJ658" s="462" t="str">
        <f t="shared" si="53"/>
        <v>Student Activities</v>
      </c>
    </row>
    <row r="659" spans="1:36" x14ac:dyDescent="0.25">
      <c r="A659" s="462" t="s">
        <v>710</v>
      </c>
      <c r="B659" s="462">
        <v>12</v>
      </c>
      <c r="C659" s="462" t="s">
        <v>692</v>
      </c>
      <c r="D659" s="457" t="str">
        <f t="shared" si="55"/>
        <v>NLT-Assoc75054</v>
      </c>
      <c r="E659" s="462">
        <v>75054</v>
      </c>
      <c r="F659" s="462" t="s">
        <v>734</v>
      </c>
      <c r="G659" s="462" t="s">
        <v>61</v>
      </c>
      <c r="H659" s="462">
        <v>75054</v>
      </c>
      <c r="I659" s="462" t="s">
        <v>734</v>
      </c>
      <c r="J659" s="462">
        <v>75054</v>
      </c>
      <c r="L659" s="462">
        <v>300</v>
      </c>
      <c r="O659" s="462">
        <v>9999</v>
      </c>
      <c r="P659" s="462" t="s">
        <v>738</v>
      </c>
      <c r="Q659" s="462">
        <v>20004</v>
      </c>
      <c r="S659" s="462">
        <v>400104</v>
      </c>
      <c r="U659" s="462">
        <v>9999</v>
      </c>
      <c r="V659" s="462" t="str">
        <f t="shared" si="51"/>
        <v>BAR03</v>
      </c>
      <c r="AA659" s="457" t="str">
        <f t="shared" si="52"/>
        <v>NLT-Assoc</v>
      </c>
      <c r="AB659" s="457">
        <f t="shared" si="52"/>
        <v>12</v>
      </c>
      <c r="AC659" s="457" t="str">
        <f t="shared" si="52"/>
        <v>BAR03</v>
      </c>
      <c r="AI659" s="465" t="str">
        <f t="shared" si="54"/>
        <v>1275054</v>
      </c>
      <c r="AJ659" s="462" t="str">
        <f t="shared" si="53"/>
        <v>Student Activities</v>
      </c>
    </row>
    <row r="660" spans="1:36" x14ac:dyDescent="0.25">
      <c r="A660" s="462" t="s">
        <v>710</v>
      </c>
      <c r="B660" s="462">
        <v>12</v>
      </c>
      <c r="C660" s="462" t="s">
        <v>692</v>
      </c>
      <c r="D660" s="457" t="str">
        <f t="shared" si="55"/>
        <v>NLT-Assoc75054</v>
      </c>
      <c r="E660" s="462">
        <v>75054</v>
      </c>
      <c r="F660" s="462" t="s">
        <v>734</v>
      </c>
      <c r="G660" s="462" t="s">
        <v>61</v>
      </c>
      <c r="H660" s="462">
        <v>75054</v>
      </c>
      <c r="I660" s="462" t="s">
        <v>734</v>
      </c>
      <c r="J660" s="462">
        <v>75054</v>
      </c>
      <c r="L660" s="462">
        <v>300</v>
      </c>
      <c r="O660" s="462">
        <v>9999</v>
      </c>
      <c r="P660" s="462" t="s">
        <v>738</v>
      </c>
      <c r="Q660" s="462">
        <v>20004</v>
      </c>
      <c r="S660" s="462">
        <v>400108</v>
      </c>
      <c r="U660" s="462">
        <v>9999</v>
      </c>
      <c r="V660" s="462" t="str">
        <f t="shared" si="51"/>
        <v>BAR03</v>
      </c>
      <c r="AA660" s="457" t="str">
        <f t="shared" si="52"/>
        <v>NLT-Assoc</v>
      </c>
      <c r="AB660" s="457">
        <f t="shared" si="52"/>
        <v>12</v>
      </c>
      <c r="AC660" s="457" t="str">
        <f t="shared" si="52"/>
        <v>BAR03</v>
      </c>
      <c r="AI660" s="465" t="str">
        <f t="shared" si="54"/>
        <v>1275054</v>
      </c>
      <c r="AJ660" s="462" t="str">
        <f t="shared" si="53"/>
        <v>Student Activities</v>
      </c>
    </row>
    <row r="661" spans="1:36" x14ac:dyDescent="0.25">
      <c r="A661" s="462" t="s">
        <v>710</v>
      </c>
      <c r="B661" s="462">
        <v>12</v>
      </c>
      <c r="C661" s="462" t="s">
        <v>692</v>
      </c>
      <c r="D661" s="457" t="str">
        <f t="shared" si="55"/>
        <v>NLT-Assoc75054</v>
      </c>
      <c r="E661" s="462">
        <v>75054</v>
      </c>
      <c r="F661" s="462" t="s">
        <v>734</v>
      </c>
      <c r="G661" s="462" t="s">
        <v>61</v>
      </c>
      <c r="H661" s="462">
        <v>75054</v>
      </c>
      <c r="I661" s="462" t="s">
        <v>734</v>
      </c>
      <c r="J661" s="462">
        <v>75054</v>
      </c>
      <c r="L661" s="462">
        <v>300</v>
      </c>
      <c r="O661" s="462">
        <v>9999</v>
      </c>
      <c r="P661" s="462" t="s">
        <v>738</v>
      </c>
      <c r="Q661" s="462">
        <v>20004</v>
      </c>
      <c r="S661" s="462">
        <v>400109</v>
      </c>
      <c r="U661" s="462">
        <v>9999</v>
      </c>
      <c r="V661" s="462" t="str">
        <f t="shared" si="51"/>
        <v>BAR03</v>
      </c>
      <c r="AA661" s="457" t="str">
        <f t="shared" si="52"/>
        <v>NLT-Assoc</v>
      </c>
      <c r="AB661" s="457">
        <f t="shared" si="52"/>
        <v>12</v>
      </c>
      <c r="AC661" s="457" t="str">
        <f t="shared" si="52"/>
        <v>BAR03</v>
      </c>
      <c r="AI661" s="465" t="str">
        <f t="shared" si="54"/>
        <v>1275054</v>
      </c>
      <c r="AJ661" s="462" t="str">
        <f t="shared" si="53"/>
        <v>Student Activities</v>
      </c>
    </row>
    <row r="662" spans="1:36" x14ac:dyDescent="0.25">
      <c r="A662" s="462" t="s">
        <v>710</v>
      </c>
      <c r="B662" s="462">
        <v>12</v>
      </c>
      <c r="C662" s="462" t="s">
        <v>692</v>
      </c>
      <c r="D662" s="457" t="str">
        <f t="shared" si="55"/>
        <v>NLT-Assoc75054</v>
      </c>
      <c r="E662" s="462">
        <v>75054</v>
      </c>
      <c r="F662" s="462" t="s">
        <v>734</v>
      </c>
      <c r="G662" s="462" t="s">
        <v>61</v>
      </c>
      <c r="H662" s="462">
        <v>75054</v>
      </c>
      <c r="I662" s="462" t="s">
        <v>734</v>
      </c>
      <c r="J662" s="462">
        <v>75054</v>
      </c>
      <c r="L662" s="462">
        <v>300</v>
      </c>
      <c r="O662" s="462">
        <v>9999</v>
      </c>
      <c r="P662" s="462" t="s">
        <v>738</v>
      </c>
      <c r="Q662" s="462">
        <v>20004</v>
      </c>
      <c r="S662" s="462">
        <v>400110</v>
      </c>
      <c r="U662" s="462">
        <v>9999</v>
      </c>
      <c r="V662" s="462" t="str">
        <f t="shared" si="51"/>
        <v>BAR03</v>
      </c>
      <c r="AA662" s="457" t="str">
        <f t="shared" si="52"/>
        <v>NLT-Assoc</v>
      </c>
      <c r="AB662" s="457">
        <f t="shared" si="52"/>
        <v>12</v>
      </c>
      <c r="AC662" s="457" t="str">
        <f t="shared" si="52"/>
        <v>BAR03</v>
      </c>
      <c r="AI662" s="465" t="str">
        <f t="shared" si="54"/>
        <v>1275054</v>
      </c>
      <c r="AJ662" s="462" t="str">
        <f t="shared" si="53"/>
        <v>Student Activities</v>
      </c>
    </row>
    <row r="663" spans="1:36" x14ac:dyDescent="0.25">
      <c r="A663" s="462" t="s">
        <v>710</v>
      </c>
      <c r="B663" s="462">
        <v>12</v>
      </c>
      <c r="C663" s="462" t="s">
        <v>692</v>
      </c>
      <c r="D663" s="457" t="str">
        <f t="shared" si="55"/>
        <v>NLT-Assoc75054</v>
      </c>
      <c r="E663" s="462">
        <v>75054</v>
      </c>
      <c r="F663" s="462" t="s">
        <v>734</v>
      </c>
      <c r="G663" s="462" t="s">
        <v>61</v>
      </c>
      <c r="H663" s="462">
        <v>75054</v>
      </c>
      <c r="I663" s="462" t="s">
        <v>734</v>
      </c>
      <c r="J663" s="462">
        <v>75054</v>
      </c>
      <c r="L663" s="462">
        <v>300</v>
      </c>
      <c r="O663" s="462">
        <v>9999</v>
      </c>
      <c r="P663" s="462" t="s">
        <v>738</v>
      </c>
      <c r="Q663" s="462">
        <v>20004</v>
      </c>
      <c r="S663" s="462">
        <v>400112</v>
      </c>
      <c r="U663" s="462">
        <v>9999</v>
      </c>
      <c r="V663" s="462" t="str">
        <f t="shared" si="51"/>
        <v>BAR03</v>
      </c>
      <c r="AA663" s="457" t="str">
        <f t="shared" si="52"/>
        <v>NLT-Assoc</v>
      </c>
      <c r="AB663" s="457">
        <f t="shared" si="52"/>
        <v>12</v>
      </c>
      <c r="AC663" s="457" t="str">
        <f t="shared" si="52"/>
        <v>BAR03</v>
      </c>
      <c r="AI663" s="465" t="str">
        <f t="shared" si="54"/>
        <v>1275054</v>
      </c>
      <c r="AJ663" s="462" t="str">
        <f t="shared" si="53"/>
        <v>Student Activities</v>
      </c>
    </row>
    <row r="664" spans="1:36" x14ac:dyDescent="0.25">
      <c r="A664" s="462" t="s">
        <v>710</v>
      </c>
      <c r="B664" s="462">
        <v>12</v>
      </c>
      <c r="C664" s="462" t="s">
        <v>692</v>
      </c>
      <c r="D664" s="457" t="str">
        <f t="shared" si="55"/>
        <v>NLT-Assoc75054</v>
      </c>
      <c r="E664" s="462">
        <v>75054</v>
      </c>
      <c r="F664" s="462" t="s">
        <v>734</v>
      </c>
      <c r="G664" s="462" t="s">
        <v>61</v>
      </c>
      <c r="H664" s="462">
        <v>75054</v>
      </c>
      <c r="I664" s="462" t="s">
        <v>734</v>
      </c>
      <c r="J664" s="462">
        <v>75054</v>
      </c>
      <c r="L664" s="462">
        <v>300</v>
      </c>
      <c r="O664" s="462">
        <v>9999</v>
      </c>
      <c r="P664" s="462" t="s">
        <v>738</v>
      </c>
      <c r="Q664" s="462">
        <v>20004</v>
      </c>
      <c r="S664" s="462">
        <v>400118</v>
      </c>
      <c r="U664" s="462">
        <v>9999</v>
      </c>
      <c r="V664" s="462" t="str">
        <f t="shared" si="51"/>
        <v>BAR03</v>
      </c>
      <c r="AA664" s="457" t="str">
        <f t="shared" si="52"/>
        <v>NLT-Assoc</v>
      </c>
      <c r="AB664" s="457">
        <f t="shared" si="52"/>
        <v>12</v>
      </c>
      <c r="AC664" s="457" t="str">
        <f t="shared" si="52"/>
        <v>BAR03</v>
      </c>
      <c r="AI664" s="465" t="str">
        <f t="shared" si="54"/>
        <v>1275054</v>
      </c>
      <c r="AJ664" s="462" t="str">
        <f t="shared" si="53"/>
        <v>Student Activities</v>
      </c>
    </row>
    <row r="665" spans="1:36" x14ac:dyDescent="0.25">
      <c r="A665" s="462" t="s">
        <v>710</v>
      </c>
      <c r="B665" s="462">
        <v>12</v>
      </c>
      <c r="C665" s="462" t="s">
        <v>692</v>
      </c>
      <c r="D665" s="457" t="str">
        <f t="shared" si="55"/>
        <v>NLT-Assoc75054</v>
      </c>
      <c r="E665" s="462">
        <v>75054</v>
      </c>
      <c r="F665" s="462" t="s">
        <v>734</v>
      </c>
      <c r="G665" s="462" t="s">
        <v>61</v>
      </c>
      <c r="H665" s="462">
        <v>75054</v>
      </c>
      <c r="I665" s="462" t="s">
        <v>734</v>
      </c>
      <c r="J665" s="462">
        <v>75054</v>
      </c>
      <c r="L665" s="462">
        <v>300</v>
      </c>
      <c r="O665" s="462">
        <v>9999</v>
      </c>
      <c r="P665" s="462" t="s">
        <v>738</v>
      </c>
      <c r="Q665" s="462">
        <v>20004</v>
      </c>
      <c r="S665" s="462">
        <v>400120</v>
      </c>
      <c r="U665" s="462">
        <v>9999</v>
      </c>
      <c r="V665" s="462" t="str">
        <f t="shared" si="51"/>
        <v>BAR03</v>
      </c>
      <c r="AA665" s="457" t="str">
        <f t="shared" si="52"/>
        <v>NLT-Assoc</v>
      </c>
      <c r="AB665" s="457">
        <f t="shared" si="52"/>
        <v>12</v>
      </c>
      <c r="AC665" s="457" t="str">
        <f t="shared" si="52"/>
        <v>BAR03</v>
      </c>
      <c r="AI665" s="465" t="str">
        <f t="shared" si="54"/>
        <v>1275054</v>
      </c>
      <c r="AJ665" s="462" t="str">
        <f t="shared" si="53"/>
        <v>Student Activities</v>
      </c>
    </row>
    <row r="666" spans="1:36" x14ac:dyDescent="0.25">
      <c r="A666" s="462" t="s">
        <v>710</v>
      </c>
      <c r="B666" s="462">
        <v>12</v>
      </c>
      <c r="C666" s="462" t="s">
        <v>692</v>
      </c>
      <c r="D666" s="457" t="str">
        <f t="shared" si="55"/>
        <v>NLT-Assoc75054</v>
      </c>
      <c r="E666" s="462">
        <v>75054</v>
      </c>
      <c r="F666" s="462" t="s">
        <v>734</v>
      </c>
      <c r="G666" s="462" t="s">
        <v>61</v>
      </c>
      <c r="H666" s="462">
        <v>75054</v>
      </c>
      <c r="I666" s="462" t="s">
        <v>734</v>
      </c>
      <c r="J666" s="462">
        <v>75054</v>
      </c>
      <c r="L666" s="462">
        <v>300</v>
      </c>
      <c r="O666" s="462">
        <v>9999</v>
      </c>
      <c r="P666" s="462" t="s">
        <v>738</v>
      </c>
      <c r="Q666" s="462">
        <v>20004</v>
      </c>
      <c r="S666" s="462">
        <v>400121</v>
      </c>
      <c r="U666" s="462">
        <v>9999</v>
      </c>
      <c r="V666" s="462" t="str">
        <f t="shared" si="51"/>
        <v>BAR03</v>
      </c>
      <c r="AA666" s="457" t="str">
        <f t="shared" si="52"/>
        <v>NLT-Assoc</v>
      </c>
      <c r="AB666" s="457">
        <f t="shared" si="52"/>
        <v>12</v>
      </c>
      <c r="AC666" s="457" t="str">
        <f t="shared" si="52"/>
        <v>BAR03</v>
      </c>
      <c r="AI666" s="465" t="str">
        <f t="shared" si="54"/>
        <v>1275054</v>
      </c>
      <c r="AJ666" s="462" t="str">
        <f t="shared" si="53"/>
        <v>Student Activities</v>
      </c>
    </row>
    <row r="667" spans="1:36" x14ac:dyDescent="0.25">
      <c r="A667" s="462" t="s">
        <v>710</v>
      </c>
      <c r="B667" s="462">
        <v>12</v>
      </c>
      <c r="C667" s="462" t="s">
        <v>692</v>
      </c>
      <c r="D667" s="457" t="str">
        <f t="shared" si="55"/>
        <v>NLT-Assoc75054</v>
      </c>
      <c r="E667" s="462">
        <v>75054</v>
      </c>
      <c r="F667" s="462" t="s">
        <v>734</v>
      </c>
      <c r="G667" s="462" t="s">
        <v>61</v>
      </c>
      <c r="H667" s="462">
        <v>75054</v>
      </c>
      <c r="I667" s="462" t="s">
        <v>734</v>
      </c>
      <c r="J667" s="462">
        <v>75054</v>
      </c>
      <c r="L667" s="462">
        <v>300</v>
      </c>
      <c r="O667" s="462">
        <v>9999</v>
      </c>
      <c r="P667" s="462" t="s">
        <v>738</v>
      </c>
      <c r="Q667" s="462">
        <v>20004</v>
      </c>
      <c r="S667" s="462">
        <v>400123</v>
      </c>
      <c r="U667" s="462">
        <v>9999</v>
      </c>
      <c r="V667" s="462" t="str">
        <f t="shared" si="51"/>
        <v>BAR03</v>
      </c>
      <c r="AA667" s="457" t="str">
        <f t="shared" si="52"/>
        <v>NLT-Assoc</v>
      </c>
      <c r="AB667" s="457">
        <f t="shared" si="52"/>
        <v>12</v>
      </c>
      <c r="AC667" s="457" t="str">
        <f t="shared" si="52"/>
        <v>BAR03</v>
      </c>
      <c r="AI667" s="465" t="str">
        <f t="shared" si="54"/>
        <v>1275054</v>
      </c>
      <c r="AJ667" s="462" t="str">
        <f t="shared" si="53"/>
        <v>Student Activities</v>
      </c>
    </row>
    <row r="668" spans="1:36" x14ac:dyDescent="0.25">
      <c r="A668" s="462" t="s">
        <v>710</v>
      </c>
      <c r="B668" s="462">
        <v>12</v>
      </c>
      <c r="C668" s="462" t="s">
        <v>692</v>
      </c>
      <c r="D668" s="457" t="str">
        <f t="shared" si="55"/>
        <v>NLT-Assoc75054</v>
      </c>
      <c r="E668" s="462">
        <v>75054</v>
      </c>
      <c r="F668" s="462" t="s">
        <v>734</v>
      </c>
      <c r="G668" s="462" t="s">
        <v>61</v>
      </c>
      <c r="H668" s="462">
        <v>75054</v>
      </c>
      <c r="I668" s="462" t="s">
        <v>734</v>
      </c>
      <c r="J668" s="462">
        <v>75054</v>
      </c>
      <c r="L668" s="462">
        <v>300</v>
      </c>
      <c r="O668" s="462">
        <v>9999</v>
      </c>
      <c r="P668" s="462" t="s">
        <v>739</v>
      </c>
      <c r="Q668" s="462">
        <v>20005</v>
      </c>
      <c r="S668" s="462">
        <v>400004</v>
      </c>
      <c r="U668" s="462">
        <v>9999</v>
      </c>
      <c r="V668" s="462" t="str">
        <f t="shared" si="51"/>
        <v>BAR03</v>
      </c>
      <c r="AA668" s="457" t="str">
        <f t="shared" si="52"/>
        <v>NLT-Assoc</v>
      </c>
      <c r="AB668" s="457">
        <f t="shared" si="52"/>
        <v>12</v>
      </c>
      <c r="AC668" s="457" t="str">
        <f t="shared" si="52"/>
        <v>BAR03</v>
      </c>
      <c r="AI668" s="465" t="str">
        <f t="shared" si="54"/>
        <v>1275054</v>
      </c>
      <c r="AJ668" s="462" t="str">
        <f t="shared" si="53"/>
        <v>Student Activities</v>
      </c>
    </row>
    <row r="669" spans="1:36" x14ac:dyDescent="0.25">
      <c r="A669" s="462" t="s">
        <v>710</v>
      </c>
      <c r="B669" s="462">
        <v>12</v>
      </c>
      <c r="C669" s="462" t="s">
        <v>692</v>
      </c>
      <c r="D669" s="457" t="str">
        <f t="shared" si="55"/>
        <v>NLT-Assoc75054</v>
      </c>
      <c r="E669" s="462">
        <v>75054</v>
      </c>
      <c r="F669" s="462" t="s">
        <v>734</v>
      </c>
      <c r="G669" s="462" t="s">
        <v>61</v>
      </c>
      <c r="H669" s="462">
        <v>75054</v>
      </c>
      <c r="I669" s="462" t="s">
        <v>734</v>
      </c>
      <c r="J669" s="462">
        <v>75054</v>
      </c>
      <c r="L669" s="462">
        <v>300</v>
      </c>
      <c r="O669" s="462">
        <v>9999</v>
      </c>
      <c r="P669" s="462" t="s">
        <v>739</v>
      </c>
      <c r="Q669" s="462">
        <v>20005</v>
      </c>
      <c r="S669" s="462">
        <v>400008</v>
      </c>
      <c r="U669" s="462">
        <v>9999</v>
      </c>
      <c r="V669" s="462" t="str">
        <f t="shared" si="51"/>
        <v>BAR03</v>
      </c>
      <c r="AA669" s="457" t="str">
        <f t="shared" si="52"/>
        <v>NLT-Assoc</v>
      </c>
      <c r="AB669" s="457">
        <f t="shared" si="52"/>
        <v>12</v>
      </c>
      <c r="AC669" s="457" t="str">
        <f t="shared" si="52"/>
        <v>BAR03</v>
      </c>
      <c r="AI669" s="465" t="str">
        <f t="shared" si="54"/>
        <v>1275054</v>
      </c>
      <c r="AJ669" s="462" t="str">
        <f t="shared" si="53"/>
        <v>Student Activities</v>
      </c>
    </row>
    <row r="670" spans="1:36" x14ac:dyDescent="0.25">
      <c r="A670" s="462" t="s">
        <v>710</v>
      </c>
      <c r="B670" s="462">
        <v>12</v>
      </c>
      <c r="C670" s="462" t="s">
        <v>692</v>
      </c>
      <c r="D670" s="457" t="str">
        <f t="shared" si="55"/>
        <v>NLT-Assoc75054</v>
      </c>
      <c r="E670" s="462">
        <v>75054</v>
      </c>
      <c r="F670" s="462" t="s">
        <v>734</v>
      </c>
      <c r="G670" s="462" t="s">
        <v>61</v>
      </c>
      <c r="H670" s="462">
        <v>75054</v>
      </c>
      <c r="I670" s="462" t="s">
        <v>734</v>
      </c>
      <c r="J670" s="462">
        <v>75054</v>
      </c>
      <c r="L670" s="462">
        <v>300</v>
      </c>
      <c r="O670" s="462">
        <v>9999</v>
      </c>
      <c r="P670" s="462" t="s">
        <v>739</v>
      </c>
      <c r="Q670" s="462">
        <v>20005</v>
      </c>
      <c r="S670" s="462">
        <v>400010</v>
      </c>
      <c r="U670" s="462">
        <v>9999</v>
      </c>
      <c r="V670" s="462" t="str">
        <f t="shared" si="51"/>
        <v>BAR03</v>
      </c>
      <c r="AA670" s="457" t="str">
        <f t="shared" si="52"/>
        <v>NLT-Assoc</v>
      </c>
      <c r="AB670" s="457">
        <f t="shared" si="52"/>
        <v>12</v>
      </c>
      <c r="AC670" s="457" t="str">
        <f t="shared" si="52"/>
        <v>BAR03</v>
      </c>
      <c r="AI670" s="465" t="str">
        <f t="shared" si="54"/>
        <v>1275054</v>
      </c>
      <c r="AJ670" s="462" t="str">
        <f t="shared" si="53"/>
        <v>Student Activities</v>
      </c>
    </row>
    <row r="671" spans="1:36" x14ac:dyDescent="0.25">
      <c r="A671" s="462" t="s">
        <v>710</v>
      </c>
      <c r="B671" s="462">
        <v>12</v>
      </c>
      <c r="C671" s="462" t="s">
        <v>692</v>
      </c>
      <c r="D671" s="457" t="str">
        <f t="shared" si="55"/>
        <v>NLT-Assoc75054</v>
      </c>
      <c r="E671" s="462">
        <v>75054</v>
      </c>
      <c r="F671" s="462" t="s">
        <v>734</v>
      </c>
      <c r="G671" s="462" t="s">
        <v>61</v>
      </c>
      <c r="H671" s="462">
        <v>75054</v>
      </c>
      <c r="I671" s="462" t="s">
        <v>734</v>
      </c>
      <c r="J671" s="462">
        <v>75054</v>
      </c>
      <c r="L671" s="462">
        <v>300</v>
      </c>
      <c r="O671" s="462">
        <v>9999</v>
      </c>
      <c r="P671" s="462" t="s">
        <v>739</v>
      </c>
      <c r="Q671" s="462">
        <v>20005</v>
      </c>
      <c r="S671" s="462">
        <v>400012</v>
      </c>
      <c r="U671" s="462">
        <v>9999</v>
      </c>
      <c r="V671" s="462" t="str">
        <f t="shared" si="51"/>
        <v>BAR03</v>
      </c>
      <c r="AA671" s="457" t="str">
        <f t="shared" si="52"/>
        <v>NLT-Assoc</v>
      </c>
      <c r="AB671" s="457">
        <f t="shared" si="52"/>
        <v>12</v>
      </c>
      <c r="AC671" s="457" t="str">
        <f t="shared" si="52"/>
        <v>BAR03</v>
      </c>
      <c r="AI671" s="465" t="str">
        <f t="shared" si="54"/>
        <v>1275054</v>
      </c>
      <c r="AJ671" s="462" t="str">
        <f t="shared" si="53"/>
        <v>Student Activities</v>
      </c>
    </row>
    <row r="672" spans="1:36" x14ac:dyDescent="0.25">
      <c r="A672" s="462" t="s">
        <v>710</v>
      </c>
      <c r="B672" s="462">
        <v>12</v>
      </c>
      <c r="C672" s="462" t="s">
        <v>692</v>
      </c>
      <c r="D672" s="457" t="str">
        <f t="shared" si="55"/>
        <v>NLT-Assoc75054</v>
      </c>
      <c r="E672" s="462">
        <v>75054</v>
      </c>
      <c r="F672" s="462" t="s">
        <v>734</v>
      </c>
      <c r="G672" s="462" t="s">
        <v>61</v>
      </c>
      <c r="H672" s="462">
        <v>75054</v>
      </c>
      <c r="I672" s="462" t="s">
        <v>734</v>
      </c>
      <c r="J672" s="462">
        <v>75054</v>
      </c>
      <c r="L672" s="462">
        <v>300</v>
      </c>
      <c r="O672" s="462">
        <v>9999</v>
      </c>
      <c r="P672" s="462" t="s">
        <v>739</v>
      </c>
      <c r="Q672" s="462">
        <v>20005</v>
      </c>
      <c r="S672" s="462">
        <v>400015</v>
      </c>
      <c r="U672" s="462">
        <v>9999</v>
      </c>
      <c r="V672" s="462" t="str">
        <f t="shared" ref="V672:V735" si="56">C672</f>
        <v>BAR03</v>
      </c>
      <c r="AA672" s="457" t="str">
        <f t="shared" si="52"/>
        <v>NLT-Assoc</v>
      </c>
      <c r="AB672" s="457">
        <f t="shared" si="52"/>
        <v>12</v>
      </c>
      <c r="AC672" s="457" t="str">
        <f t="shared" si="52"/>
        <v>BAR03</v>
      </c>
      <c r="AI672" s="465" t="str">
        <f t="shared" si="54"/>
        <v>1275054</v>
      </c>
      <c r="AJ672" s="462" t="str">
        <f t="shared" si="53"/>
        <v>Student Activities</v>
      </c>
    </row>
    <row r="673" spans="1:36" x14ac:dyDescent="0.25">
      <c r="A673" s="462" t="s">
        <v>710</v>
      </c>
      <c r="B673" s="462">
        <v>12</v>
      </c>
      <c r="C673" s="462" t="s">
        <v>692</v>
      </c>
      <c r="D673" s="457" t="str">
        <f t="shared" si="55"/>
        <v>NLT-Assoc75054</v>
      </c>
      <c r="E673" s="462">
        <v>75054</v>
      </c>
      <c r="F673" s="462" t="s">
        <v>734</v>
      </c>
      <c r="G673" s="462" t="s">
        <v>61</v>
      </c>
      <c r="H673" s="462">
        <v>75054</v>
      </c>
      <c r="I673" s="462" t="s">
        <v>734</v>
      </c>
      <c r="J673" s="462">
        <v>75054</v>
      </c>
      <c r="L673" s="462">
        <v>300</v>
      </c>
      <c r="O673" s="462">
        <v>9999</v>
      </c>
      <c r="P673" s="462" t="s">
        <v>739</v>
      </c>
      <c r="Q673" s="462">
        <v>20005</v>
      </c>
      <c r="S673" s="462">
        <v>400017</v>
      </c>
      <c r="U673" s="462">
        <v>9999</v>
      </c>
      <c r="V673" s="462" t="str">
        <f t="shared" si="56"/>
        <v>BAR03</v>
      </c>
      <c r="AA673" s="457" t="str">
        <f t="shared" si="52"/>
        <v>NLT-Assoc</v>
      </c>
      <c r="AB673" s="457">
        <f t="shared" si="52"/>
        <v>12</v>
      </c>
      <c r="AC673" s="457" t="str">
        <f t="shared" si="52"/>
        <v>BAR03</v>
      </c>
      <c r="AI673" s="465" t="str">
        <f t="shared" si="54"/>
        <v>1275054</v>
      </c>
      <c r="AJ673" s="462" t="str">
        <f t="shared" si="53"/>
        <v>Student Activities</v>
      </c>
    </row>
    <row r="674" spans="1:36" x14ac:dyDescent="0.25">
      <c r="A674" s="462" t="s">
        <v>710</v>
      </c>
      <c r="B674" s="462">
        <v>12</v>
      </c>
      <c r="C674" s="462" t="s">
        <v>692</v>
      </c>
      <c r="D674" s="457" t="str">
        <f t="shared" si="55"/>
        <v>NLT-Assoc75054</v>
      </c>
      <c r="E674" s="462">
        <v>75054</v>
      </c>
      <c r="F674" s="462" t="s">
        <v>734</v>
      </c>
      <c r="G674" s="462" t="s">
        <v>61</v>
      </c>
      <c r="H674" s="462">
        <v>75054</v>
      </c>
      <c r="I674" s="462" t="s">
        <v>734</v>
      </c>
      <c r="J674" s="462">
        <v>75054</v>
      </c>
      <c r="L674" s="462">
        <v>300</v>
      </c>
      <c r="O674" s="462">
        <v>9999</v>
      </c>
      <c r="P674" s="462" t="s">
        <v>739</v>
      </c>
      <c r="Q674" s="462">
        <v>20005</v>
      </c>
      <c r="S674" s="462">
        <v>400018</v>
      </c>
      <c r="U674" s="462">
        <v>9999</v>
      </c>
      <c r="V674" s="462" t="str">
        <f t="shared" si="56"/>
        <v>BAR03</v>
      </c>
      <c r="AA674" s="457" t="str">
        <f t="shared" si="52"/>
        <v>NLT-Assoc</v>
      </c>
      <c r="AB674" s="457">
        <f t="shared" si="52"/>
        <v>12</v>
      </c>
      <c r="AC674" s="457" t="str">
        <f t="shared" si="52"/>
        <v>BAR03</v>
      </c>
      <c r="AI674" s="465" t="str">
        <f t="shared" si="54"/>
        <v>1275054</v>
      </c>
      <c r="AJ674" s="462" t="str">
        <f t="shared" si="53"/>
        <v>Student Activities</v>
      </c>
    </row>
    <row r="675" spans="1:36" x14ac:dyDescent="0.25">
      <c r="A675" s="462" t="s">
        <v>710</v>
      </c>
      <c r="B675" s="462">
        <v>12</v>
      </c>
      <c r="C675" s="462" t="s">
        <v>692</v>
      </c>
      <c r="D675" s="457" t="str">
        <f t="shared" si="55"/>
        <v>NLT-Assoc75054</v>
      </c>
      <c r="E675" s="462">
        <v>75054</v>
      </c>
      <c r="F675" s="462" t="s">
        <v>734</v>
      </c>
      <c r="G675" s="462" t="s">
        <v>61</v>
      </c>
      <c r="H675" s="462">
        <v>75054</v>
      </c>
      <c r="I675" s="462" t="s">
        <v>734</v>
      </c>
      <c r="J675" s="462">
        <v>75054</v>
      </c>
      <c r="L675" s="462">
        <v>300</v>
      </c>
      <c r="O675" s="462">
        <v>9999</v>
      </c>
      <c r="P675" s="462" t="s">
        <v>739</v>
      </c>
      <c r="Q675" s="462">
        <v>20005</v>
      </c>
      <c r="S675" s="462">
        <v>400020</v>
      </c>
      <c r="U675" s="462">
        <v>9999</v>
      </c>
      <c r="V675" s="462" t="str">
        <f t="shared" si="56"/>
        <v>BAR03</v>
      </c>
      <c r="AA675" s="457" t="str">
        <f t="shared" si="52"/>
        <v>NLT-Assoc</v>
      </c>
      <c r="AB675" s="457">
        <f t="shared" si="52"/>
        <v>12</v>
      </c>
      <c r="AC675" s="457" t="str">
        <f t="shared" si="52"/>
        <v>BAR03</v>
      </c>
      <c r="AI675" s="465" t="str">
        <f t="shared" si="54"/>
        <v>1275054</v>
      </c>
      <c r="AJ675" s="462" t="str">
        <f t="shared" si="53"/>
        <v>Student Activities</v>
      </c>
    </row>
    <row r="676" spans="1:36" x14ac:dyDescent="0.25">
      <c r="A676" s="462" t="s">
        <v>710</v>
      </c>
      <c r="B676" s="462">
        <v>12</v>
      </c>
      <c r="C676" s="462" t="s">
        <v>692</v>
      </c>
      <c r="D676" s="457" t="str">
        <f t="shared" si="55"/>
        <v>NLT-Assoc75054</v>
      </c>
      <c r="E676" s="462">
        <v>75054</v>
      </c>
      <c r="F676" s="462" t="s">
        <v>734</v>
      </c>
      <c r="G676" s="462" t="s">
        <v>61</v>
      </c>
      <c r="H676" s="462">
        <v>75054</v>
      </c>
      <c r="I676" s="462" t="s">
        <v>734</v>
      </c>
      <c r="J676" s="462">
        <v>75054</v>
      </c>
      <c r="L676" s="462">
        <v>300</v>
      </c>
      <c r="O676" s="462">
        <v>9999</v>
      </c>
      <c r="P676" s="462" t="s">
        <v>739</v>
      </c>
      <c r="Q676" s="462">
        <v>20005</v>
      </c>
      <c r="S676" s="462">
        <v>400023</v>
      </c>
      <c r="U676" s="462">
        <v>9999</v>
      </c>
      <c r="V676" s="462" t="str">
        <f t="shared" si="56"/>
        <v>BAR03</v>
      </c>
      <c r="AA676" s="457" t="str">
        <f t="shared" si="52"/>
        <v>NLT-Assoc</v>
      </c>
      <c r="AB676" s="457">
        <f t="shared" si="52"/>
        <v>12</v>
      </c>
      <c r="AC676" s="457" t="str">
        <f t="shared" si="52"/>
        <v>BAR03</v>
      </c>
      <c r="AI676" s="465" t="str">
        <f t="shared" si="54"/>
        <v>1275054</v>
      </c>
      <c r="AJ676" s="462" t="str">
        <f t="shared" si="53"/>
        <v>Student Activities</v>
      </c>
    </row>
    <row r="677" spans="1:36" x14ac:dyDescent="0.25">
      <c r="A677" s="462" t="s">
        <v>710</v>
      </c>
      <c r="B677" s="462">
        <v>12</v>
      </c>
      <c r="C677" s="462" t="s">
        <v>692</v>
      </c>
      <c r="D677" s="457" t="str">
        <f t="shared" si="55"/>
        <v>NLT-Assoc75054</v>
      </c>
      <c r="E677" s="462">
        <v>75054</v>
      </c>
      <c r="F677" s="462" t="s">
        <v>734</v>
      </c>
      <c r="G677" s="462" t="s">
        <v>61</v>
      </c>
      <c r="H677" s="462">
        <v>75054</v>
      </c>
      <c r="I677" s="462" t="s">
        <v>734</v>
      </c>
      <c r="J677" s="462">
        <v>75054</v>
      </c>
      <c r="L677" s="462">
        <v>300</v>
      </c>
      <c r="O677" s="462">
        <v>9999</v>
      </c>
      <c r="P677" s="462" t="s">
        <v>739</v>
      </c>
      <c r="Q677" s="462">
        <v>20005</v>
      </c>
      <c r="S677" s="462">
        <v>400024</v>
      </c>
      <c r="U677" s="462">
        <v>9999</v>
      </c>
      <c r="V677" s="462" t="str">
        <f t="shared" si="56"/>
        <v>BAR03</v>
      </c>
      <c r="AA677" s="457" t="str">
        <f t="shared" si="52"/>
        <v>NLT-Assoc</v>
      </c>
      <c r="AB677" s="457">
        <f t="shared" si="52"/>
        <v>12</v>
      </c>
      <c r="AC677" s="457" t="str">
        <f t="shared" si="52"/>
        <v>BAR03</v>
      </c>
      <c r="AI677" s="465" t="str">
        <f t="shared" si="54"/>
        <v>1275054</v>
      </c>
      <c r="AJ677" s="462" t="str">
        <f t="shared" si="53"/>
        <v>Student Activities</v>
      </c>
    </row>
    <row r="678" spans="1:36" x14ac:dyDescent="0.25">
      <c r="A678" s="462" t="s">
        <v>710</v>
      </c>
      <c r="B678" s="462">
        <v>12</v>
      </c>
      <c r="C678" s="462" t="s">
        <v>692</v>
      </c>
      <c r="D678" s="457" t="str">
        <f t="shared" si="55"/>
        <v>NLT-Assoc75054</v>
      </c>
      <c r="E678" s="462">
        <v>75054</v>
      </c>
      <c r="F678" s="462" t="s">
        <v>734</v>
      </c>
      <c r="G678" s="462" t="s">
        <v>61</v>
      </c>
      <c r="H678" s="462">
        <v>75054</v>
      </c>
      <c r="I678" s="462" t="s">
        <v>734</v>
      </c>
      <c r="J678" s="462">
        <v>75054</v>
      </c>
      <c r="L678" s="462">
        <v>300</v>
      </c>
      <c r="O678" s="462">
        <v>9999</v>
      </c>
      <c r="P678" s="462" t="s">
        <v>739</v>
      </c>
      <c r="Q678" s="462">
        <v>20005</v>
      </c>
      <c r="S678" s="462">
        <v>400025</v>
      </c>
      <c r="U678" s="462">
        <v>9999</v>
      </c>
      <c r="V678" s="462" t="str">
        <f t="shared" si="56"/>
        <v>BAR03</v>
      </c>
      <c r="AA678" s="457" t="str">
        <f t="shared" si="52"/>
        <v>NLT-Assoc</v>
      </c>
      <c r="AB678" s="457">
        <f t="shared" si="52"/>
        <v>12</v>
      </c>
      <c r="AC678" s="457" t="str">
        <f t="shared" si="52"/>
        <v>BAR03</v>
      </c>
      <c r="AI678" s="465" t="str">
        <f t="shared" si="54"/>
        <v>1275054</v>
      </c>
      <c r="AJ678" s="462" t="str">
        <f t="shared" si="53"/>
        <v>Student Activities</v>
      </c>
    </row>
    <row r="679" spans="1:36" x14ac:dyDescent="0.25">
      <c r="A679" s="462" t="s">
        <v>710</v>
      </c>
      <c r="B679" s="462">
        <v>12</v>
      </c>
      <c r="C679" s="462" t="s">
        <v>692</v>
      </c>
      <c r="D679" s="457" t="str">
        <f t="shared" si="55"/>
        <v>NLT-Assoc75054</v>
      </c>
      <c r="E679" s="462">
        <v>75054</v>
      </c>
      <c r="F679" s="462" t="s">
        <v>734</v>
      </c>
      <c r="G679" s="462" t="s">
        <v>61</v>
      </c>
      <c r="H679" s="462">
        <v>75054</v>
      </c>
      <c r="I679" s="462" t="s">
        <v>734</v>
      </c>
      <c r="J679" s="462">
        <v>75054</v>
      </c>
      <c r="L679" s="462">
        <v>300</v>
      </c>
      <c r="O679" s="462">
        <v>9999</v>
      </c>
      <c r="P679" s="462" t="s">
        <v>739</v>
      </c>
      <c r="Q679" s="462">
        <v>20005</v>
      </c>
      <c r="S679" s="462">
        <v>400027</v>
      </c>
      <c r="U679" s="462">
        <v>9999</v>
      </c>
      <c r="V679" s="462" t="str">
        <f t="shared" si="56"/>
        <v>BAR03</v>
      </c>
      <c r="AA679" s="457" t="str">
        <f t="shared" si="52"/>
        <v>NLT-Assoc</v>
      </c>
      <c r="AB679" s="457">
        <f t="shared" si="52"/>
        <v>12</v>
      </c>
      <c r="AC679" s="457" t="str">
        <f t="shared" si="52"/>
        <v>BAR03</v>
      </c>
      <c r="AI679" s="465" t="str">
        <f t="shared" si="54"/>
        <v>1275054</v>
      </c>
      <c r="AJ679" s="462" t="str">
        <f t="shared" si="53"/>
        <v>Student Activities</v>
      </c>
    </row>
    <row r="680" spans="1:36" x14ac:dyDescent="0.25">
      <c r="A680" s="462" t="s">
        <v>710</v>
      </c>
      <c r="B680" s="462">
        <v>12</v>
      </c>
      <c r="C680" s="462" t="s">
        <v>692</v>
      </c>
      <c r="D680" s="457" t="str">
        <f t="shared" si="55"/>
        <v>NLT-Assoc75054</v>
      </c>
      <c r="E680" s="462">
        <v>75054</v>
      </c>
      <c r="F680" s="462" t="s">
        <v>734</v>
      </c>
      <c r="G680" s="462" t="s">
        <v>61</v>
      </c>
      <c r="H680" s="462">
        <v>75054</v>
      </c>
      <c r="I680" s="462" t="s">
        <v>734</v>
      </c>
      <c r="J680" s="462">
        <v>75054</v>
      </c>
      <c r="L680" s="462">
        <v>300</v>
      </c>
      <c r="O680" s="462">
        <v>9999</v>
      </c>
      <c r="P680" s="462" t="s">
        <v>739</v>
      </c>
      <c r="Q680" s="462">
        <v>20005</v>
      </c>
      <c r="S680" s="462">
        <v>400028</v>
      </c>
      <c r="U680" s="462">
        <v>9999</v>
      </c>
      <c r="V680" s="462" t="str">
        <f t="shared" si="56"/>
        <v>BAR03</v>
      </c>
      <c r="AA680" s="457" t="str">
        <f t="shared" si="52"/>
        <v>NLT-Assoc</v>
      </c>
      <c r="AB680" s="457">
        <f t="shared" si="52"/>
        <v>12</v>
      </c>
      <c r="AC680" s="457" t="str">
        <f t="shared" si="52"/>
        <v>BAR03</v>
      </c>
      <c r="AI680" s="465" t="str">
        <f t="shared" si="54"/>
        <v>1275054</v>
      </c>
      <c r="AJ680" s="462" t="str">
        <f t="shared" si="53"/>
        <v>Student Activities</v>
      </c>
    </row>
    <row r="681" spans="1:36" x14ac:dyDescent="0.25">
      <c r="A681" s="462" t="s">
        <v>710</v>
      </c>
      <c r="B681" s="462">
        <v>12</v>
      </c>
      <c r="C681" s="462" t="s">
        <v>692</v>
      </c>
      <c r="D681" s="457" t="str">
        <f t="shared" si="55"/>
        <v>NLT-Assoc75054</v>
      </c>
      <c r="E681" s="462">
        <v>75054</v>
      </c>
      <c r="F681" s="462" t="s">
        <v>734</v>
      </c>
      <c r="G681" s="462" t="s">
        <v>61</v>
      </c>
      <c r="H681" s="462">
        <v>75054</v>
      </c>
      <c r="I681" s="462" t="s">
        <v>734</v>
      </c>
      <c r="J681" s="462">
        <v>75054</v>
      </c>
      <c r="L681" s="462">
        <v>300</v>
      </c>
      <c r="O681" s="462">
        <v>9999</v>
      </c>
      <c r="P681" s="462" t="s">
        <v>739</v>
      </c>
      <c r="Q681" s="462">
        <v>20005</v>
      </c>
      <c r="S681" s="462">
        <v>400033</v>
      </c>
      <c r="U681" s="462">
        <v>9999</v>
      </c>
      <c r="V681" s="462" t="str">
        <f t="shared" si="56"/>
        <v>BAR03</v>
      </c>
      <c r="AA681" s="457" t="str">
        <f t="shared" si="52"/>
        <v>NLT-Assoc</v>
      </c>
      <c r="AB681" s="457">
        <f t="shared" si="52"/>
        <v>12</v>
      </c>
      <c r="AC681" s="457" t="str">
        <f t="shared" si="52"/>
        <v>BAR03</v>
      </c>
      <c r="AI681" s="465" t="str">
        <f t="shared" si="54"/>
        <v>1275054</v>
      </c>
      <c r="AJ681" s="462" t="str">
        <f t="shared" si="53"/>
        <v>Student Activities</v>
      </c>
    </row>
    <row r="682" spans="1:36" x14ac:dyDescent="0.25">
      <c r="A682" s="462" t="s">
        <v>710</v>
      </c>
      <c r="B682" s="462">
        <v>12</v>
      </c>
      <c r="C682" s="462" t="s">
        <v>692</v>
      </c>
      <c r="D682" s="457" t="str">
        <f t="shared" si="55"/>
        <v>NLT-Assoc75054</v>
      </c>
      <c r="E682" s="462">
        <v>75054</v>
      </c>
      <c r="F682" s="462" t="s">
        <v>734</v>
      </c>
      <c r="G682" s="462" t="s">
        <v>61</v>
      </c>
      <c r="H682" s="462">
        <v>75054</v>
      </c>
      <c r="I682" s="462" t="s">
        <v>734</v>
      </c>
      <c r="J682" s="462">
        <v>75054</v>
      </c>
      <c r="L682" s="462">
        <v>300</v>
      </c>
      <c r="O682" s="462">
        <v>9999</v>
      </c>
      <c r="P682" s="462" t="s">
        <v>739</v>
      </c>
      <c r="Q682" s="462">
        <v>20005</v>
      </c>
      <c r="S682" s="462">
        <v>400034</v>
      </c>
      <c r="U682" s="462">
        <v>9999</v>
      </c>
      <c r="V682" s="462" t="str">
        <f t="shared" si="56"/>
        <v>BAR03</v>
      </c>
      <c r="AA682" s="457" t="str">
        <f t="shared" si="52"/>
        <v>NLT-Assoc</v>
      </c>
      <c r="AB682" s="457">
        <f t="shared" si="52"/>
        <v>12</v>
      </c>
      <c r="AC682" s="457" t="str">
        <f t="shared" si="52"/>
        <v>BAR03</v>
      </c>
      <c r="AI682" s="465" t="str">
        <f t="shared" si="54"/>
        <v>1275054</v>
      </c>
      <c r="AJ682" s="462" t="str">
        <f t="shared" si="53"/>
        <v>Student Activities</v>
      </c>
    </row>
    <row r="683" spans="1:36" x14ac:dyDescent="0.25">
      <c r="A683" s="462" t="s">
        <v>710</v>
      </c>
      <c r="B683" s="462">
        <v>12</v>
      </c>
      <c r="C683" s="462" t="s">
        <v>692</v>
      </c>
      <c r="D683" s="457" t="str">
        <f t="shared" si="55"/>
        <v>NLT-Assoc75054</v>
      </c>
      <c r="E683" s="462">
        <v>75054</v>
      </c>
      <c r="F683" s="462" t="s">
        <v>734</v>
      </c>
      <c r="G683" s="462" t="s">
        <v>61</v>
      </c>
      <c r="H683" s="462">
        <v>75054</v>
      </c>
      <c r="I683" s="462" t="s">
        <v>734</v>
      </c>
      <c r="J683" s="462">
        <v>75054</v>
      </c>
      <c r="L683" s="462">
        <v>300</v>
      </c>
      <c r="O683" s="462">
        <v>9999</v>
      </c>
      <c r="P683" s="462" t="s">
        <v>739</v>
      </c>
      <c r="Q683" s="462">
        <v>20005</v>
      </c>
      <c r="S683" s="462">
        <v>400035</v>
      </c>
      <c r="U683" s="462">
        <v>9999</v>
      </c>
      <c r="V683" s="462" t="str">
        <f t="shared" si="56"/>
        <v>BAR03</v>
      </c>
      <c r="AA683" s="457" t="str">
        <f t="shared" si="52"/>
        <v>NLT-Assoc</v>
      </c>
      <c r="AB683" s="457">
        <f t="shared" si="52"/>
        <v>12</v>
      </c>
      <c r="AC683" s="457" t="str">
        <f t="shared" si="52"/>
        <v>BAR03</v>
      </c>
      <c r="AI683" s="465" t="str">
        <f t="shared" si="54"/>
        <v>1275054</v>
      </c>
      <c r="AJ683" s="462" t="str">
        <f t="shared" si="53"/>
        <v>Student Activities</v>
      </c>
    </row>
    <row r="684" spans="1:36" x14ac:dyDescent="0.25">
      <c r="A684" s="462" t="s">
        <v>710</v>
      </c>
      <c r="B684" s="462">
        <v>12</v>
      </c>
      <c r="C684" s="462" t="s">
        <v>692</v>
      </c>
      <c r="D684" s="457" t="str">
        <f t="shared" si="55"/>
        <v>NLT-Assoc75054</v>
      </c>
      <c r="E684" s="462">
        <v>75054</v>
      </c>
      <c r="F684" s="462" t="s">
        <v>734</v>
      </c>
      <c r="G684" s="462" t="s">
        <v>61</v>
      </c>
      <c r="H684" s="462">
        <v>75054</v>
      </c>
      <c r="I684" s="462" t="s">
        <v>734</v>
      </c>
      <c r="J684" s="462">
        <v>75054</v>
      </c>
      <c r="L684" s="462">
        <v>300</v>
      </c>
      <c r="O684" s="462">
        <v>9999</v>
      </c>
      <c r="P684" s="462" t="s">
        <v>739</v>
      </c>
      <c r="Q684" s="462">
        <v>20005</v>
      </c>
      <c r="S684" s="462">
        <v>400037</v>
      </c>
      <c r="U684" s="462">
        <v>9999</v>
      </c>
      <c r="V684" s="462" t="str">
        <f t="shared" si="56"/>
        <v>BAR03</v>
      </c>
      <c r="AA684" s="457" t="str">
        <f t="shared" si="52"/>
        <v>NLT-Assoc</v>
      </c>
      <c r="AB684" s="457">
        <f t="shared" si="52"/>
        <v>12</v>
      </c>
      <c r="AC684" s="457" t="str">
        <f t="shared" si="52"/>
        <v>BAR03</v>
      </c>
      <c r="AI684" s="465" t="str">
        <f t="shared" si="54"/>
        <v>1275054</v>
      </c>
      <c r="AJ684" s="462" t="str">
        <f t="shared" si="53"/>
        <v>Student Activities</v>
      </c>
    </row>
    <row r="685" spans="1:36" x14ac:dyDescent="0.25">
      <c r="A685" s="462" t="s">
        <v>710</v>
      </c>
      <c r="B685" s="462">
        <v>12</v>
      </c>
      <c r="C685" s="462" t="s">
        <v>692</v>
      </c>
      <c r="D685" s="457" t="str">
        <f t="shared" si="55"/>
        <v>NLT-Assoc75054</v>
      </c>
      <c r="E685" s="462">
        <v>75054</v>
      </c>
      <c r="F685" s="462" t="s">
        <v>734</v>
      </c>
      <c r="G685" s="462" t="s">
        <v>61</v>
      </c>
      <c r="H685" s="462">
        <v>75054</v>
      </c>
      <c r="I685" s="462" t="s">
        <v>734</v>
      </c>
      <c r="J685" s="462">
        <v>75054</v>
      </c>
      <c r="L685" s="462">
        <v>300</v>
      </c>
      <c r="O685" s="462">
        <v>9999</v>
      </c>
      <c r="P685" s="462" t="s">
        <v>739</v>
      </c>
      <c r="Q685" s="462">
        <v>20005</v>
      </c>
      <c r="S685" s="462">
        <v>400041</v>
      </c>
      <c r="U685" s="462">
        <v>9999</v>
      </c>
      <c r="V685" s="462" t="str">
        <f t="shared" si="56"/>
        <v>BAR03</v>
      </c>
      <c r="AA685" s="457" t="str">
        <f t="shared" si="52"/>
        <v>NLT-Assoc</v>
      </c>
      <c r="AB685" s="457">
        <f t="shared" si="52"/>
        <v>12</v>
      </c>
      <c r="AC685" s="457" t="str">
        <f t="shared" si="52"/>
        <v>BAR03</v>
      </c>
      <c r="AI685" s="465" t="str">
        <f t="shared" si="54"/>
        <v>1275054</v>
      </c>
      <c r="AJ685" s="462" t="str">
        <f t="shared" si="53"/>
        <v>Student Activities</v>
      </c>
    </row>
    <row r="686" spans="1:36" x14ac:dyDescent="0.25">
      <c r="A686" s="462" t="s">
        <v>710</v>
      </c>
      <c r="B686" s="462">
        <v>12</v>
      </c>
      <c r="C686" s="462" t="s">
        <v>692</v>
      </c>
      <c r="D686" s="457" t="str">
        <f t="shared" si="55"/>
        <v>NLT-Assoc75054</v>
      </c>
      <c r="E686" s="462">
        <v>75054</v>
      </c>
      <c r="F686" s="462" t="s">
        <v>734</v>
      </c>
      <c r="G686" s="462" t="s">
        <v>61</v>
      </c>
      <c r="H686" s="462">
        <v>75054</v>
      </c>
      <c r="I686" s="462" t="s">
        <v>734</v>
      </c>
      <c r="J686" s="462">
        <v>75054</v>
      </c>
      <c r="L686" s="462">
        <v>300</v>
      </c>
      <c r="O686" s="462">
        <v>9999</v>
      </c>
      <c r="P686" s="462" t="s">
        <v>739</v>
      </c>
      <c r="Q686" s="462">
        <v>20005</v>
      </c>
      <c r="S686" s="462">
        <v>400042</v>
      </c>
      <c r="U686" s="462">
        <v>9999</v>
      </c>
      <c r="V686" s="462" t="str">
        <f t="shared" si="56"/>
        <v>BAR03</v>
      </c>
      <c r="AA686" s="457" t="str">
        <f t="shared" si="52"/>
        <v>NLT-Assoc</v>
      </c>
      <c r="AB686" s="457">
        <f t="shared" si="52"/>
        <v>12</v>
      </c>
      <c r="AC686" s="457" t="str">
        <f t="shared" si="52"/>
        <v>BAR03</v>
      </c>
      <c r="AI686" s="465" t="str">
        <f t="shared" si="54"/>
        <v>1275054</v>
      </c>
      <c r="AJ686" s="462" t="str">
        <f t="shared" si="53"/>
        <v>Student Activities</v>
      </c>
    </row>
    <row r="687" spans="1:36" x14ac:dyDescent="0.25">
      <c r="A687" s="462" t="s">
        <v>710</v>
      </c>
      <c r="B687" s="462">
        <v>12</v>
      </c>
      <c r="C687" s="462" t="s">
        <v>692</v>
      </c>
      <c r="D687" s="457" t="str">
        <f t="shared" si="55"/>
        <v>NLT-Assoc75054</v>
      </c>
      <c r="E687" s="462">
        <v>75054</v>
      </c>
      <c r="F687" s="462" t="s">
        <v>734</v>
      </c>
      <c r="G687" s="462" t="s">
        <v>61</v>
      </c>
      <c r="H687" s="462">
        <v>75054</v>
      </c>
      <c r="I687" s="462" t="s">
        <v>734</v>
      </c>
      <c r="J687" s="462">
        <v>75054</v>
      </c>
      <c r="L687" s="462">
        <v>300</v>
      </c>
      <c r="O687" s="462">
        <v>9999</v>
      </c>
      <c r="P687" s="462" t="s">
        <v>739</v>
      </c>
      <c r="Q687" s="462">
        <v>20005</v>
      </c>
      <c r="S687" s="462">
        <v>400043</v>
      </c>
      <c r="U687" s="462">
        <v>9999</v>
      </c>
      <c r="V687" s="462" t="str">
        <f t="shared" si="56"/>
        <v>BAR03</v>
      </c>
      <c r="AA687" s="457" t="str">
        <f t="shared" si="52"/>
        <v>NLT-Assoc</v>
      </c>
      <c r="AB687" s="457">
        <f t="shared" si="52"/>
        <v>12</v>
      </c>
      <c r="AC687" s="457" t="str">
        <f t="shared" si="52"/>
        <v>BAR03</v>
      </c>
      <c r="AI687" s="465" t="str">
        <f t="shared" si="54"/>
        <v>1275054</v>
      </c>
      <c r="AJ687" s="462" t="str">
        <f t="shared" si="53"/>
        <v>Student Activities</v>
      </c>
    </row>
    <row r="688" spans="1:36" x14ac:dyDescent="0.25">
      <c r="A688" s="462" t="s">
        <v>710</v>
      </c>
      <c r="B688" s="462">
        <v>12</v>
      </c>
      <c r="C688" s="462" t="s">
        <v>692</v>
      </c>
      <c r="D688" s="457" t="str">
        <f t="shared" si="55"/>
        <v>NLT-Assoc75054</v>
      </c>
      <c r="E688" s="462">
        <v>75054</v>
      </c>
      <c r="F688" s="462" t="s">
        <v>734</v>
      </c>
      <c r="G688" s="462" t="s">
        <v>61</v>
      </c>
      <c r="H688" s="462">
        <v>75054</v>
      </c>
      <c r="I688" s="462" t="s">
        <v>734</v>
      </c>
      <c r="J688" s="462">
        <v>75054</v>
      </c>
      <c r="L688" s="462">
        <v>300</v>
      </c>
      <c r="O688" s="462">
        <v>9999</v>
      </c>
      <c r="P688" s="462" t="s">
        <v>739</v>
      </c>
      <c r="Q688" s="462">
        <v>20005</v>
      </c>
      <c r="S688" s="462">
        <v>400045</v>
      </c>
      <c r="U688" s="462">
        <v>9999</v>
      </c>
      <c r="V688" s="462" t="str">
        <f t="shared" si="56"/>
        <v>BAR03</v>
      </c>
      <c r="AA688" s="457" t="str">
        <f t="shared" si="52"/>
        <v>NLT-Assoc</v>
      </c>
      <c r="AB688" s="457">
        <f t="shared" si="52"/>
        <v>12</v>
      </c>
      <c r="AC688" s="457" t="str">
        <f t="shared" si="52"/>
        <v>BAR03</v>
      </c>
      <c r="AI688" s="465" t="str">
        <f t="shared" si="54"/>
        <v>1275054</v>
      </c>
      <c r="AJ688" s="462" t="str">
        <f t="shared" si="53"/>
        <v>Student Activities</v>
      </c>
    </row>
    <row r="689" spans="1:36" x14ac:dyDescent="0.25">
      <c r="A689" s="462" t="s">
        <v>710</v>
      </c>
      <c r="B689" s="462">
        <v>12</v>
      </c>
      <c r="C689" s="462" t="s">
        <v>692</v>
      </c>
      <c r="D689" s="457" t="str">
        <f t="shared" si="55"/>
        <v>NLT-Assoc75054</v>
      </c>
      <c r="E689" s="462">
        <v>75054</v>
      </c>
      <c r="F689" s="462" t="s">
        <v>734</v>
      </c>
      <c r="G689" s="462" t="s">
        <v>61</v>
      </c>
      <c r="H689" s="462">
        <v>75054</v>
      </c>
      <c r="I689" s="462" t="s">
        <v>734</v>
      </c>
      <c r="J689" s="462">
        <v>75054</v>
      </c>
      <c r="L689" s="462">
        <v>300</v>
      </c>
      <c r="O689" s="462">
        <v>9999</v>
      </c>
      <c r="P689" s="462" t="s">
        <v>739</v>
      </c>
      <c r="Q689" s="462">
        <v>20005</v>
      </c>
      <c r="S689" s="462">
        <v>400059</v>
      </c>
      <c r="U689" s="462">
        <v>9999</v>
      </c>
      <c r="V689" s="462" t="str">
        <f t="shared" si="56"/>
        <v>BAR03</v>
      </c>
      <c r="AA689" s="457" t="str">
        <f t="shared" si="52"/>
        <v>NLT-Assoc</v>
      </c>
      <c r="AB689" s="457">
        <f t="shared" si="52"/>
        <v>12</v>
      </c>
      <c r="AC689" s="457" t="str">
        <f t="shared" si="52"/>
        <v>BAR03</v>
      </c>
      <c r="AI689" s="465" t="str">
        <f t="shared" si="54"/>
        <v>1275054</v>
      </c>
      <c r="AJ689" s="462" t="str">
        <f t="shared" si="53"/>
        <v>Student Activities</v>
      </c>
    </row>
    <row r="690" spans="1:36" x14ac:dyDescent="0.25">
      <c r="A690" s="462" t="s">
        <v>710</v>
      </c>
      <c r="B690" s="462">
        <v>12</v>
      </c>
      <c r="C690" s="462" t="s">
        <v>692</v>
      </c>
      <c r="D690" s="457" t="str">
        <f t="shared" si="55"/>
        <v>NLT-Assoc75054</v>
      </c>
      <c r="E690" s="462">
        <v>75054</v>
      </c>
      <c r="F690" s="462" t="s">
        <v>734</v>
      </c>
      <c r="G690" s="462" t="s">
        <v>61</v>
      </c>
      <c r="H690" s="462">
        <v>75054</v>
      </c>
      <c r="I690" s="462" t="s">
        <v>734</v>
      </c>
      <c r="J690" s="462">
        <v>75054</v>
      </c>
      <c r="L690" s="462">
        <v>300</v>
      </c>
      <c r="O690" s="462">
        <v>9999</v>
      </c>
      <c r="P690" s="462" t="s">
        <v>739</v>
      </c>
      <c r="Q690" s="462">
        <v>20005</v>
      </c>
      <c r="S690" s="462">
        <v>400061</v>
      </c>
      <c r="U690" s="462">
        <v>9999</v>
      </c>
      <c r="V690" s="462" t="str">
        <f t="shared" si="56"/>
        <v>BAR03</v>
      </c>
      <c r="AA690" s="457" t="str">
        <f t="shared" si="52"/>
        <v>NLT-Assoc</v>
      </c>
      <c r="AB690" s="457">
        <f t="shared" si="52"/>
        <v>12</v>
      </c>
      <c r="AC690" s="457" t="str">
        <f t="shared" si="52"/>
        <v>BAR03</v>
      </c>
      <c r="AI690" s="465" t="str">
        <f t="shared" si="54"/>
        <v>1275054</v>
      </c>
      <c r="AJ690" s="462" t="str">
        <f t="shared" si="53"/>
        <v>Student Activities</v>
      </c>
    </row>
    <row r="691" spans="1:36" x14ac:dyDescent="0.25">
      <c r="A691" s="462" t="s">
        <v>710</v>
      </c>
      <c r="B691" s="462">
        <v>12</v>
      </c>
      <c r="C691" s="462" t="s">
        <v>692</v>
      </c>
      <c r="D691" s="457" t="str">
        <f t="shared" si="55"/>
        <v>NLT-Assoc75054</v>
      </c>
      <c r="E691" s="462">
        <v>75054</v>
      </c>
      <c r="F691" s="462" t="s">
        <v>734</v>
      </c>
      <c r="G691" s="462" t="s">
        <v>61</v>
      </c>
      <c r="H691" s="462">
        <v>75054</v>
      </c>
      <c r="I691" s="462" t="s">
        <v>734</v>
      </c>
      <c r="J691" s="462">
        <v>75054</v>
      </c>
      <c r="L691" s="462">
        <v>300</v>
      </c>
      <c r="O691" s="462">
        <v>9999</v>
      </c>
      <c r="P691" s="462" t="s">
        <v>739</v>
      </c>
      <c r="Q691" s="462">
        <v>20005</v>
      </c>
      <c r="S691" s="462">
        <v>400062</v>
      </c>
      <c r="U691" s="462">
        <v>9999</v>
      </c>
      <c r="V691" s="462" t="str">
        <f t="shared" si="56"/>
        <v>BAR03</v>
      </c>
      <c r="AA691" s="457" t="str">
        <f t="shared" si="52"/>
        <v>NLT-Assoc</v>
      </c>
      <c r="AB691" s="457">
        <f t="shared" si="52"/>
        <v>12</v>
      </c>
      <c r="AC691" s="457" t="str">
        <f t="shared" si="52"/>
        <v>BAR03</v>
      </c>
      <c r="AI691" s="465" t="str">
        <f t="shared" si="54"/>
        <v>1275054</v>
      </c>
      <c r="AJ691" s="462" t="str">
        <f t="shared" si="53"/>
        <v>Student Activities</v>
      </c>
    </row>
    <row r="692" spans="1:36" x14ac:dyDescent="0.25">
      <c r="A692" s="462" t="s">
        <v>710</v>
      </c>
      <c r="B692" s="462">
        <v>12</v>
      </c>
      <c r="C692" s="462" t="s">
        <v>692</v>
      </c>
      <c r="D692" s="457" t="str">
        <f t="shared" si="55"/>
        <v>NLT-Assoc75054</v>
      </c>
      <c r="E692" s="462">
        <v>75054</v>
      </c>
      <c r="F692" s="462" t="s">
        <v>734</v>
      </c>
      <c r="G692" s="462" t="s">
        <v>61</v>
      </c>
      <c r="H692" s="462">
        <v>75054</v>
      </c>
      <c r="I692" s="462" t="s">
        <v>734</v>
      </c>
      <c r="J692" s="462">
        <v>75054</v>
      </c>
      <c r="L692" s="462">
        <v>300</v>
      </c>
      <c r="O692" s="462">
        <v>9999</v>
      </c>
      <c r="P692" s="462" t="s">
        <v>739</v>
      </c>
      <c r="Q692" s="462">
        <v>20005</v>
      </c>
      <c r="S692" s="462">
        <v>400063</v>
      </c>
      <c r="U692" s="462">
        <v>9999</v>
      </c>
      <c r="V692" s="462" t="str">
        <f t="shared" si="56"/>
        <v>BAR03</v>
      </c>
      <c r="AA692" s="457" t="str">
        <f t="shared" si="52"/>
        <v>NLT-Assoc</v>
      </c>
      <c r="AB692" s="457">
        <f t="shared" si="52"/>
        <v>12</v>
      </c>
      <c r="AC692" s="457" t="str">
        <f t="shared" si="52"/>
        <v>BAR03</v>
      </c>
      <c r="AI692" s="465" t="str">
        <f t="shared" si="54"/>
        <v>1275054</v>
      </c>
      <c r="AJ692" s="462" t="str">
        <f t="shared" si="53"/>
        <v>Student Activities</v>
      </c>
    </row>
    <row r="693" spans="1:36" x14ac:dyDescent="0.25">
      <c r="A693" s="462" t="s">
        <v>710</v>
      </c>
      <c r="B693" s="462">
        <v>12</v>
      </c>
      <c r="C693" s="462" t="s">
        <v>692</v>
      </c>
      <c r="D693" s="457" t="str">
        <f t="shared" si="55"/>
        <v>NLT-Assoc75054</v>
      </c>
      <c r="E693" s="462">
        <v>75054</v>
      </c>
      <c r="F693" s="462" t="s">
        <v>734</v>
      </c>
      <c r="G693" s="462" t="s">
        <v>61</v>
      </c>
      <c r="H693" s="462">
        <v>75054</v>
      </c>
      <c r="I693" s="462" t="s">
        <v>734</v>
      </c>
      <c r="J693" s="462">
        <v>75054</v>
      </c>
      <c r="L693" s="462">
        <v>300</v>
      </c>
      <c r="O693" s="462">
        <v>9999</v>
      </c>
      <c r="P693" s="462" t="s">
        <v>739</v>
      </c>
      <c r="Q693" s="462">
        <v>20005</v>
      </c>
      <c r="S693" s="462">
        <v>400064</v>
      </c>
      <c r="U693" s="462">
        <v>9999</v>
      </c>
      <c r="V693" s="462" t="str">
        <f t="shared" si="56"/>
        <v>BAR03</v>
      </c>
      <c r="AA693" s="457" t="str">
        <f t="shared" si="52"/>
        <v>NLT-Assoc</v>
      </c>
      <c r="AB693" s="457">
        <f t="shared" si="52"/>
        <v>12</v>
      </c>
      <c r="AC693" s="457" t="str">
        <f t="shared" si="52"/>
        <v>BAR03</v>
      </c>
      <c r="AI693" s="465" t="str">
        <f t="shared" si="54"/>
        <v>1275054</v>
      </c>
      <c r="AJ693" s="462" t="str">
        <f t="shared" si="53"/>
        <v>Student Activities</v>
      </c>
    </row>
    <row r="694" spans="1:36" x14ac:dyDescent="0.25">
      <c r="A694" s="462" t="s">
        <v>710</v>
      </c>
      <c r="B694" s="462">
        <v>12</v>
      </c>
      <c r="C694" s="462" t="s">
        <v>692</v>
      </c>
      <c r="D694" s="457" t="str">
        <f t="shared" si="55"/>
        <v>NLT-Assoc75054</v>
      </c>
      <c r="E694" s="462">
        <v>75054</v>
      </c>
      <c r="F694" s="462" t="s">
        <v>734</v>
      </c>
      <c r="G694" s="462" t="s">
        <v>61</v>
      </c>
      <c r="H694" s="462">
        <v>75054</v>
      </c>
      <c r="I694" s="462" t="s">
        <v>734</v>
      </c>
      <c r="J694" s="462">
        <v>75054</v>
      </c>
      <c r="L694" s="462">
        <v>300</v>
      </c>
      <c r="O694" s="462">
        <v>9999</v>
      </c>
      <c r="P694" s="462" t="s">
        <v>739</v>
      </c>
      <c r="Q694" s="462">
        <v>20005</v>
      </c>
      <c r="S694" s="462">
        <v>400066</v>
      </c>
      <c r="U694" s="462">
        <v>9999</v>
      </c>
      <c r="V694" s="462" t="str">
        <f t="shared" si="56"/>
        <v>BAR03</v>
      </c>
      <c r="AA694" s="457" t="str">
        <f t="shared" si="52"/>
        <v>NLT-Assoc</v>
      </c>
      <c r="AB694" s="457">
        <f t="shared" si="52"/>
        <v>12</v>
      </c>
      <c r="AC694" s="457" t="str">
        <f t="shared" si="52"/>
        <v>BAR03</v>
      </c>
      <c r="AI694" s="465" t="str">
        <f t="shared" si="54"/>
        <v>1275054</v>
      </c>
      <c r="AJ694" s="462" t="str">
        <f t="shared" si="53"/>
        <v>Student Activities</v>
      </c>
    </row>
    <row r="695" spans="1:36" x14ac:dyDescent="0.25">
      <c r="A695" s="462" t="s">
        <v>710</v>
      </c>
      <c r="B695" s="462">
        <v>12</v>
      </c>
      <c r="C695" s="462" t="s">
        <v>692</v>
      </c>
      <c r="D695" s="457" t="str">
        <f t="shared" si="55"/>
        <v>NLT-Assoc75054</v>
      </c>
      <c r="E695" s="462">
        <v>75054</v>
      </c>
      <c r="F695" s="462" t="s">
        <v>734</v>
      </c>
      <c r="G695" s="462" t="s">
        <v>61</v>
      </c>
      <c r="H695" s="462">
        <v>75054</v>
      </c>
      <c r="I695" s="462" t="s">
        <v>734</v>
      </c>
      <c r="J695" s="462">
        <v>75054</v>
      </c>
      <c r="L695" s="462">
        <v>300</v>
      </c>
      <c r="O695" s="462">
        <v>9999</v>
      </c>
      <c r="P695" s="462" t="s">
        <v>739</v>
      </c>
      <c r="Q695" s="462">
        <v>20005</v>
      </c>
      <c r="S695" s="462">
        <v>400067</v>
      </c>
      <c r="U695" s="462">
        <v>9999</v>
      </c>
      <c r="V695" s="462" t="str">
        <f t="shared" si="56"/>
        <v>BAR03</v>
      </c>
      <c r="AA695" s="457" t="str">
        <f t="shared" si="52"/>
        <v>NLT-Assoc</v>
      </c>
      <c r="AB695" s="457">
        <f t="shared" si="52"/>
        <v>12</v>
      </c>
      <c r="AC695" s="457" t="str">
        <f t="shared" si="52"/>
        <v>BAR03</v>
      </c>
      <c r="AI695" s="465" t="str">
        <f t="shared" si="54"/>
        <v>1275054</v>
      </c>
      <c r="AJ695" s="462" t="str">
        <f t="shared" si="53"/>
        <v>Student Activities</v>
      </c>
    </row>
    <row r="696" spans="1:36" x14ac:dyDescent="0.25">
      <c r="A696" s="462" t="s">
        <v>710</v>
      </c>
      <c r="B696" s="462">
        <v>12</v>
      </c>
      <c r="C696" s="462" t="s">
        <v>692</v>
      </c>
      <c r="D696" s="457" t="str">
        <f t="shared" si="55"/>
        <v>NLT-Assoc75054</v>
      </c>
      <c r="E696" s="462">
        <v>75054</v>
      </c>
      <c r="F696" s="462" t="s">
        <v>734</v>
      </c>
      <c r="G696" s="462" t="s">
        <v>61</v>
      </c>
      <c r="H696" s="462">
        <v>75054</v>
      </c>
      <c r="I696" s="462" t="s">
        <v>734</v>
      </c>
      <c r="J696" s="462">
        <v>75054</v>
      </c>
      <c r="L696" s="462">
        <v>300</v>
      </c>
      <c r="O696" s="462">
        <v>9999</v>
      </c>
      <c r="P696" s="462" t="s">
        <v>739</v>
      </c>
      <c r="Q696" s="462">
        <v>20005</v>
      </c>
      <c r="S696" s="462">
        <v>400070</v>
      </c>
      <c r="U696" s="462">
        <v>9999</v>
      </c>
      <c r="V696" s="462" t="str">
        <f t="shared" si="56"/>
        <v>BAR03</v>
      </c>
      <c r="AA696" s="457" t="str">
        <f t="shared" si="52"/>
        <v>NLT-Assoc</v>
      </c>
      <c r="AB696" s="457">
        <f t="shared" si="52"/>
        <v>12</v>
      </c>
      <c r="AC696" s="457" t="str">
        <f t="shared" si="52"/>
        <v>BAR03</v>
      </c>
      <c r="AI696" s="465" t="str">
        <f t="shared" si="54"/>
        <v>1275054</v>
      </c>
      <c r="AJ696" s="462" t="str">
        <f t="shared" si="53"/>
        <v>Student Activities</v>
      </c>
    </row>
    <row r="697" spans="1:36" x14ac:dyDescent="0.25">
      <c r="A697" s="462" t="s">
        <v>710</v>
      </c>
      <c r="B697" s="462">
        <v>12</v>
      </c>
      <c r="C697" s="462" t="s">
        <v>692</v>
      </c>
      <c r="D697" s="457" t="str">
        <f t="shared" si="55"/>
        <v>NLT-Assoc75054</v>
      </c>
      <c r="E697" s="462">
        <v>75054</v>
      </c>
      <c r="F697" s="462" t="s">
        <v>734</v>
      </c>
      <c r="G697" s="462" t="s">
        <v>61</v>
      </c>
      <c r="H697" s="462">
        <v>75054</v>
      </c>
      <c r="I697" s="462" t="s">
        <v>734</v>
      </c>
      <c r="J697" s="462">
        <v>75054</v>
      </c>
      <c r="L697" s="462">
        <v>300</v>
      </c>
      <c r="O697" s="462">
        <v>9999</v>
      </c>
      <c r="P697" s="462" t="s">
        <v>739</v>
      </c>
      <c r="Q697" s="462">
        <v>20005</v>
      </c>
      <c r="S697" s="462">
        <v>400075</v>
      </c>
      <c r="U697" s="462">
        <v>9999</v>
      </c>
      <c r="V697" s="462" t="str">
        <f t="shared" si="56"/>
        <v>BAR03</v>
      </c>
      <c r="AA697" s="457" t="str">
        <f t="shared" si="52"/>
        <v>NLT-Assoc</v>
      </c>
      <c r="AB697" s="457">
        <f t="shared" si="52"/>
        <v>12</v>
      </c>
      <c r="AC697" s="457" t="str">
        <f t="shared" si="52"/>
        <v>BAR03</v>
      </c>
      <c r="AI697" s="465" t="str">
        <f t="shared" si="54"/>
        <v>1275054</v>
      </c>
      <c r="AJ697" s="462" t="str">
        <f t="shared" si="53"/>
        <v>Student Activities</v>
      </c>
    </row>
    <row r="698" spans="1:36" x14ac:dyDescent="0.25">
      <c r="A698" s="462" t="s">
        <v>710</v>
      </c>
      <c r="B698" s="462">
        <v>12</v>
      </c>
      <c r="C698" s="462" t="s">
        <v>692</v>
      </c>
      <c r="D698" s="457" t="str">
        <f t="shared" si="55"/>
        <v>NLT-Assoc75054</v>
      </c>
      <c r="E698" s="462">
        <v>75054</v>
      </c>
      <c r="F698" s="462" t="s">
        <v>734</v>
      </c>
      <c r="G698" s="462" t="s">
        <v>61</v>
      </c>
      <c r="H698" s="462">
        <v>75054</v>
      </c>
      <c r="I698" s="462" t="s">
        <v>734</v>
      </c>
      <c r="J698" s="462">
        <v>75054</v>
      </c>
      <c r="L698" s="462">
        <v>300</v>
      </c>
      <c r="O698" s="462">
        <v>9999</v>
      </c>
      <c r="P698" s="462" t="s">
        <v>739</v>
      </c>
      <c r="Q698" s="462">
        <v>20005</v>
      </c>
      <c r="S698" s="462">
        <v>400076</v>
      </c>
      <c r="U698" s="462">
        <v>9999</v>
      </c>
      <c r="V698" s="462" t="str">
        <f t="shared" si="56"/>
        <v>BAR03</v>
      </c>
      <c r="AA698" s="457" t="str">
        <f t="shared" si="52"/>
        <v>NLT-Assoc</v>
      </c>
      <c r="AB698" s="457">
        <f t="shared" si="52"/>
        <v>12</v>
      </c>
      <c r="AC698" s="457" t="str">
        <f t="shared" si="52"/>
        <v>BAR03</v>
      </c>
      <c r="AI698" s="465" t="str">
        <f t="shared" si="54"/>
        <v>1275054</v>
      </c>
      <c r="AJ698" s="462" t="str">
        <f t="shared" si="53"/>
        <v>Student Activities</v>
      </c>
    </row>
    <row r="699" spans="1:36" x14ac:dyDescent="0.25">
      <c r="A699" s="462" t="s">
        <v>710</v>
      </c>
      <c r="B699" s="462">
        <v>12</v>
      </c>
      <c r="C699" s="462" t="s">
        <v>692</v>
      </c>
      <c r="D699" s="457" t="str">
        <f t="shared" si="55"/>
        <v>NLT-Assoc75054</v>
      </c>
      <c r="E699" s="462">
        <v>75054</v>
      </c>
      <c r="F699" s="462" t="s">
        <v>734</v>
      </c>
      <c r="G699" s="462" t="s">
        <v>61</v>
      </c>
      <c r="H699" s="462">
        <v>75054</v>
      </c>
      <c r="I699" s="462" t="s">
        <v>734</v>
      </c>
      <c r="J699" s="462">
        <v>75054</v>
      </c>
      <c r="L699" s="462">
        <v>300</v>
      </c>
      <c r="O699" s="462">
        <v>9999</v>
      </c>
      <c r="P699" s="462" t="s">
        <v>739</v>
      </c>
      <c r="Q699" s="462">
        <v>20005</v>
      </c>
      <c r="S699" s="462">
        <v>400081</v>
      </c>
      <c r="U699" s="462">
        <v>9999</v>
      </c>
      <c r="V699" s="462" t="str">
        <f t="shared" si="56"/>
        <v>BAR03</v>
      </c>
      <c r="AA699" s="457" t="str">
        <f t="shared" si="52"/>
        <v>NLT-Assoc</v>
      </c>
      <c r="AB699" s="457">
        <f t="shared" si="52"/>
        <v>12</v>
      </c>
      <c r="AC699" s="457" t="str">
        <f t="shared" si="52"/>
        <v>BAR03</v>
      </c>
      <c r="AI699" s="465" t="str">
        <f t="shared" si="54"/>
        <v>1275054</v>
      </c>
      <c r="AJ699" s="462" t="str">
        <f t="shared" si="53"/>
        <v>Student Activities</v>
      </c>
    </row>
    <row r="700" spans="1:36" x14ac:dyDescent="0.25">
      <c r="A700" s="462" t="s">
        <v>710</v>
      </c>
      <c r="B700" s="462">
        <v>12</v>
      </c>
      <c r="C700" s="462" t="s">
        <v>692</v>
      </c>
      <c r="D700" s="457" t="str">
        <f t="shared" si="55"/>
        <v>NLT-Assoc75054</v>
      </c>
      <c r="E700" s="462">
        <v>75054</v>
      </c>
      <c r="F700" s="462" t="s">
        <v>734</v>
      </c>
      <c r="G700" s="462" t="s">
        <v>61</v>
      </c>
      <c r="H700" s="462">
        <v>75054</v>
      </c>
      <c r="I700" s="462" t="s">
        <v>734</v>
      </c>
      <c r="J700" s="462">
        <v>75054</v>
      </c>
      <c r="L700" s="462">
        <v>300</v>
      </c>
      <c r="O700" s="462">
        <v>9999</v>
      </c>
      <c r="P700" s="462" t="s">
        <v>739</v>
      </c>
      <c r="Q700" s="462">
        <v>20005</v>
      </c>
      <c r="S700" s="462">
        <v>400083</v>
      </c>
      <c r="U700" s="462">
        <v>9999</v>
      </c>
      <c r="V700" s="462" t="str">
        <f t="shared" si="56"/>
        <v>BAR03</v>
      </c>
      <c r="AA700" s="457" t="str">
        <f t="shared" si="52"/>
        <v>NLT-Assoc</v>
      </c>
      <c r="AB700" s="457">
        <f t="shared" si="52"/>
        <v>12</v>
      </c>
      <c r="AC700" s="457" t="str">
        <f t="shared" si="52"/>
        <v>BAR03</v>
      </c>
      <c r="AI700" s="465" t="str">
        <f t="shared" si="54"/>
        <v>1275054</v>
      </c>
      <c r="AJ700" s="462" t="str">
        <f t="shared" si="53"/>
        <v>Student Activities</v>
      </c>
    </row>
    <row r="701" spans="1:36" x14ac:dyDescent="0.25">
      <c r="A701" s="462" t="s">
        <v>710</v>
      </c>
      <c r="B701" s="462">
        <v>12</v>
      </c>
      <c r="C701" s="462" t="s">
        <v>692</v>
      </c>
      <c r="D701" s="457" t="str">
        <f t="shared" si="55"/>
        <v>NLT-Assoc75054</v>
      </c>
      <c r="E701" s="462">
        <v>75054</v>
      </c>
      <c r="F701" s="462" t="s">
        <v>734</v>
      </c>
      <c r="G701" s="462" t="s">
        <v>61</v>
      </c>
      <c r="H701" s="462">
        <v>75054</v>
      </c>
      <c r="I701" s="462" t="s">
        <v>734</v>
      </c>
      <c r="J701" s="462">
        <v>75054</v>
      </c>
      <c r="L701" s="462">
        <v>300</v>
      </c>
      <c r="O701" s="462">
        <v>9999</v>
      </c>
      <c r="P701" s="462" t="s">
        <v>739</v>
      </c>
      <c r="Q701" s="462">
        <v>20005</v>
      </c>
      <c r="S701" s="462">
        <v>400084</v>
      </c>
      <c r="U701" s="462">
        <v>9999</v>
      </c>
      <c r="V701" s="462" t="str">
        <f t="shared" si="56"/>
        <v>BAR03</v>
      </c>
      <c r="AA701" s="457" t="str">
        <f t="shared" si="52"/>
        <v>NLT-Assoc</v>
      </c>
      <c r="AB701" s="457">
        <f t="shared" si="52"/>
        <v>12</v>
      </c>
      <c r="AC701" s="457" t="str">
        <f t="shared" si="52"/>
        <v>BAR03</v>
      </c>
      <c r="AI701" s="465" t="str">
        <f t="shared" si="54"/>
        <v>1275054</v>
      </c>
      <c r="AJ701" s="462" t="str">
        <f t="shared" si="53"/>
        <v>Student Activities</v>
      </c>
    </row>
    <row r="702" spans="1:36" x14ac:dyDescent="0.25">
      <c r="A702" s="462" t="s">
        <v>710</v>
      </c>
      <c r="B702" s="462">
        <v>12</v>
      </c>
      <c r="C702" s="462" t="s">
        <v>692</v>
      </c>
      <c r="D702" s="457" t="str">
        <f t="shared" si="55"/>
        <v>NLT-Assoc75054</v>
      </c>
      <c r="E702" s="462">
        <v>75054</v>
      </c>
      <c r="F702" s="462" t="s">
        <v>734</v>
      </c>
      <c r="G702" s="462" t="s">
        <v>61</v>
      </c>
      <c r="H702" s="462">
        <v>75054</v>
      </c>
      <c r="I702" s="462" t="s">
        <v>734</v>
      </c>
      <c r="J702" s="462">
        <v>75054</v>
      </c>
      <c r="L702" s="462">
        <v>300</v>
      </c>
      <c r="O702" s="462">
        <v>9999</v>
      </c>
      <c r="P702" s="462" t="s">
        <v>739</v>
      </c>
      <c r="Q702" s="462">
        <v>20005</v>
      </c>
      <c r="S702" s="462">
        <v>400087</v>
      </c>
      <c r="U702" s="462">
        <v>9999</v>
      </c>
      <c r="V702" s="462" t="str">
        <f t="shared" si="56"/>
        <v>BAR03</v>
      </c>
      <c r="AA702" s="457" t="str">
        <f t="shared" si="52"/>
        <v>NLT-Assoc</v>
      </c>
      <c r="AB702" s="457">
        <f t="shared" si="52"/>
        <v>12</v>
      </c>
      <c r="AC702" s="457" t="str">
        <f t="shared" si="52"/>
        <v>BAR03</v>
      </c>
      <c r="AI702" s="465" t="str">
        <f t="shared" si="54"/>
        <v>1275054</v>
      </c>
      <c r="AJ702" s="462" t="str">
        <f t="shared" si="53"/>
        <v>Student Activities</v>
      </c>
    </row>
    <row r="703" spans="1:36" x14ac:dyDescent="0.25">
      <c r="A703" s="462" t="s">
        <v>710</v>
      </c>
      <c r="B703" s="462">
        <v>12</v>
      </c>
      <c r="C703" s="462" t="s">
        <v>692</v>
      </c>
      <c r="D703" s="457" t="str">
        <f t="shared" si="55"/>
        <v>NLT-Assoc75054</v>
      </c>
      <c r="E703" s="462">
        <v>75054</v>
      </c>
      <c r="F703" s="462" t="s">
        <v>734</v>
      </c>
      <c r="G703" s="462" t="s">
        <v>61</v>
      </c>
      <c r="H703" s="462">
        <v>75054</v>
      </c>
      <c r="I703" s="462" t="s">
        <v>734</v>
      </c>
      <c r="J703" s="462">
        <v>75054</v>
      </c>
      <c r="L703" s="462">
        <v>300</v>
      </c>
      <c r="O703" s="462">
        <v>9999</v>
      </c>
      <c r="P703" s="462" t="s">
        <v>739</v>
      </c>
      <c r="Q703" s="462">
        <v>20005</v>
      </c>
      <c r="S703" s="462">
        <v>400088</v>
      </c>
      <c r="U703" s="462">
        <v>9999</v>
      </c>
      <c r="V703" s="462" t="str">
        <f t="shared" si="56"/>
        <v>BAR03</v>
      </c>
      <c r="AA703" s="457" t="str">
        <f t="shared" si="52"/>
        <v>NLT-Assoc</v>
      </c>
      <c r="AB703" s="457">
        <f t="shared" si="52"/>
        <v>12</v>
      </c>
      <c r="AC703" s="457" t="str">
        <f t="shared" si="52"/>
        <v>BAR03</v>
      </c>
      <c r="AI703" s="465" t="str">
        <f t="shared" si="54"/>
        <v>1275054</v>
      </c>
      <c r="AJ703" s="462" t="str">
        <f t="shared" si="53"/>
        <v>Student Activities</v>
      </c>
    </row>
    <row r="704" spans="1:36" x14ac:dyDescent="0.25">
      <c r="A704" s="462" t="s">
        <v>710</v>
      </c>
      <c r="B704" s="462">
        <v>12</v>
      </c>
      <c r="C704" s="462" t="s">
        <v>692</v>
      </c>
      <c r="D704" s="457" t="str">
        <f t="shared" si="55"/>
        <v>NLT-Assoc75054</v>
      </c>
      <c r="E704" s="462">
        <v>75054</v>
      </c>
      <c r="F704" s="462" t="s">
        <v>734</v>
      </c>
      <c r="G704" s="462" t="s">
        <v>61</v>
      </c>
      <c r="H704" s="462">
        <v>75054</v>
      </c>
      <c r="I704" s="462" t="s">
        <v>734</v>
      </c>
      <c r="J704" s="462">
        <v>75054</v>
      </c>
      <c r="L704" s="462">
        <v>300</v>
      </c>
      <c r="O704" s="462">
        <v>9999</v>
      </c>
      <c r="P704" s="462" t="s">
        <v>739</v>
      </c>
      <c r="Q704" s="462">
        <v>20005</v>
      </c>
      <c r="S704" s="462">
        <v>400091</v>
      </c>
      <c r="U704" s="462">
        <v>9999</v>
      </c>
      <c r="V704" s="462" t="str">
        <f t="shared" si="56"/>
        <v>BAR03</v>
      </c>
      <c r="AA704" s="457" t="str">
        <f t="shared" si="52"/>
        <v>NLT-Assoc</v>
      </c>
      <c r="AB704" s="457">
        <f t="shared" si="52"/>
        <v>12</v>
      </c>
      <c r="AC704" s="457" t="str">
        <f t="shared" si="52"/>
        <v>BAR03</v>
      </c>
      <c r="AI704" s="465" t="str">
        <f t="shared" si="54"/>
        <v>1275054</v>
      </c>
      <c r="AJ704" s="462" t="str">
        <f t="shared" si="53"/>
        <v>Student Activities</v>
      </c>
    </row>
    <row r="705" spans="1:36" x14ac:dyDescent="0.25">
      <c r="A705" s="462" t="s">
        <v>710</v>
      </c>
      <c r="B705" s="462">
        <v>12</v>
      </c>
      <c r="C705" s="462" t="s">
        <v>692</v>
      </c>
      <c r="D705" s="457" t="str">
        <f t="shared" si="55"/>
        <v>NLT-Assoc75054</v>
      </c>
      <c r="E705" s="462">
        <v>75054</v>
      </c>
      <c r="F705" s="462" t="s">
        <v>734</v>
      </c>
      <c r="G705" s="462" t="s">
        <v>61</v>
      </c>
      <c r="H705" s="462">
        <v>75054</v>
      </c>
      <c r="I705" s="462" t="s">
        <v>734</v>
      </c>
      <c r="J705" s="462">
        <v>75054</v>
      </c>
      <c r="L705" s="462">
        <v>300</v>
      </c>
      <c r="O705" s="462">
        <v>9999</v>
      </c>
      <c r="P705" s="462" t="s">
        <v>739</v>
      </c>
      <c r="Q705" s="462">
        <v>20005</v>
      </c>
      <c r="S705" s="462">
        <v>400100</v>
      </c>
      <c r="U705" s="462">
        <v>9999</v>
      </c>
      <c r="V705" s="462" t="str">
        <f t="shared" si="56"/>
        <v>BAR03</v>
      </c>
      <c r="AA705" s="457" t="str">
        <f t="shared" si="52"/>
        <v>NLT-Assoc</v>
      </c>
      <c r="AB705" s="457">
        <f t="shared" si="52"/>
        <v>12</v>
      </c>
      <c r="AC705" s="457" t="str">
        <f t="shared" si="52"/>
        <v>BAR03</v>
      </c>
      <c r="AI705" s="465" t="str">
        <f t="shared" si="54"/>
        <v>1275054</v>
      </c>
      <c r="AJ705" s="462" t="str">
        <f t="shared" si="53"/>
        <v>Student Activities</v>
      </c>
    </row>
    <row r="706" spans="1:36" x14ac:dyDescent="0.25">
      <c r="A706" s="462" t="s">
        <v>710</v>
      </c>
      <c r="B706" s="462">
        <v>12</v>
      </c>
      <c r="C706" s="462" t="s">
        <v>692</v>
      </c>
      <c r="D706" s="457" t="str">
        <f t="shared" si="55"/>
        <v>NLT-Assoc75054</v>
      </c>
      <c r="E706" s="462">
        <v>75054</v>
      </c>
      <c r="F706" s="462" t="s">
        <v>734</v>
      </c>
      <c r="G706" s="462" t="s">
        <v>61</v>
      </c>
      <c r="H706" s="462">
        <v>75054</v>
      </c>
      <c r="I706" s="462" t="s">
        <v>734</v>
      </c>
      <c r="J706" s="462">
        <v>75054</v>
      </c>
      <c r="L706" s="462">
        <v>300</v>
      </c>
      <c r="O706" s="462">
        <v>9999</v>
      </c>
      <c r="P706" s="462" t="s">
        <v>739</v>
      </c>
      <c r="Q706" s="462">
        <v>20005</v>
      </c>
      <c r="S706" s="462">
        <v>400101</v>
      </c>
      <c r="U706" s="462">
        <v>9999</v>
      </c>
      <c r="V706" s="462" t="str">
        <f t="shared" si="56"/>
        <v>BAR03</v>
      </c>
      <c r="AA706" s="457" t="str">
        <f t="shared" si="52"/>
        <v>NLT-Assoc</v>
      </c>
      <c r="AB706" s="457">
        <f t="shared" si="52"/>
        <v>12</v>
      </c>
      <c r="AC706" s="457" t="str">
        <f t="shared" si="52"/>
        <v>BAR03</v>
      </c>
      <c r="AI706" s="465" t="str">
        <f t="shared" si="54"/>
        <v>1275054</v>
      </c>
      <c r="AJ706" s="462" t="str">
        <f t="shared" si="53"/>
        <v>Student Activities</v>
      </c>
    </row>
    <row r="707" spans="1:36" x14ac:dyDescent="0.25">
      <c r="A707" s="462" t="s">
        <v>710</v>
      </c>
      <c r="B707" s="462">
        <v>12</v>
      </c>
      <c r="C707" s="462" t="s">
        <v>692</v>
      </c>
      <c r="D707" s="457" t="str">
        <f t="shared" si="55"/>
        <v>NLT-Assoc75054</v>
      </c>
      <c r="E707" s="462">
        <v>75054</v>
      </c>
      <c r="F707" s="462" t="s">
        <v>734</v>
      </c>
      <c r="G707" s="462" t="s">
        <v>61</v>
      </c>
      <c r="H707" s="462">
        <v>75054</v>
      </c>
      <c r="I707" s="462" t="s">
        <v>734</v>
      </c>
      <c r="J707" s="462">
        <v>75054</v>
      </c>
      <c r="L707" s="462">
        <v>300</v>
      </c>
      <c r="O707" s="462">
        <v>9999</v>
      </c>
      <c r="P707" s="462" t="s">
        <v>739</v>
      </c>
      <c r="Q707" s="462">
        <v>20005</v>
      </c>
      <c r="S707" s="462">
        <v>400102</v>
      </c>
      <c r="U707" s="462">
        <v>9999</v>
      </c>
      <c r="V707" s="462" t="str">
        <f t="shared" si="56"/>
        <v>BAR03</v>
      </c>
      <c r="AA707" s="457" t="str">
        <f t="shared" si="52"/>
        <v>NLT-Assoc</v>
      </c>
      <c r="AB707" s="457">
        <f t="shared" si="52"/>
        <v>12</v>
      </c>
      <c r="AC707" s="457" t="str">
        <f t="shared" si="52"/>
        <v>BAR03</v>
      </c>
      <c r="AI707" s="465" t="str">
        <f t="shared" si="54"/>
        <v>1275054</v>
      </c>
      <c r="AJ707" s="462" t="str">
        <f t="shared" si="53"/>
        <v>Student Activities</v>
      </c>
    </row>
    <row r="708" spans="1:36" x14ac:dyDescent="0.25">
      <c r="A708" s="462" t="s">
        <v>710</v>
      </c>
      <c r="B708" s="462">
        <v>12</v>
      </c>
      <c r="C708" s="462" t="s">
        <v>692</v>
      </c>
      <c r="D708" s="457" t="str">
        <f t="shared" si="55"/>
        <v>NLT-Assoc75054</v>
      </c>
      <c r="E708" s="462">
        <v>75054</v>
      </c>
      <c r="F708" s="462" t="s">
        <v>734</v>
      </c>
      <c r="G708" s="462" t="s">
        <v>61</v>
      </c>
      <c r="H708" s="462">
        <v>75054</v>
      </c>
      <c r="I708" s="462" t="s">
        <v>734</v>
      </c>
      <c r="J708" s="462">
        <v>75054</v>
      </c>
      <c r="L708" s="462">
        <v>300</v>
      </c>
      <c r="O708" s="462">
        <v>9999</v>
      </c>
      <c r="P708" s="462" t="s">
        <v>739</v>
      </c>
      <c r="Q708" s="462">
        <v>20005</v>
      </c>
      <c r="S708" s="462">
        <v>400103</v>
      </c>
      <c r="U708" s="462">
        <v>9999</v>
      </c>
      <c r="V708" s="462" t="str">
        <f t="shared" si="56"/>
        <v>BAR03</v>
      </c>
      <c r="AA708" s="457" t="str">
        <f t="shared" si="52"/>
        <v>NLT-Assoc</v>
      </c>
      <c r="AB708" s="457">
        <f t="shared" si="52"/>
        <v>12</v>
      </c>
      <c r="AC708" s="457" t="str">
        <f t="shared" si="52"/>
        <v>BAR03</v>
      </c>
      <c r="AI708" s="465" t="str">
        <f t="shared" si="54"/>
        <v>1275054</v>
      </c>
      <c r="AJ708" s="462" t="str">
        <f t="shared" si="53"/>
        <v>Student Activities</v>
      </c>
    </row>
    <row r="709" spans="1:36" x14ac:dyDescent="0.25">
      <c r="A709" s="462" t="s">
        <v>710</v>
      </c>
      <c r="B709" s="462">
        <v>12</v>
      </c>
      <c r="C709" s="462" t="s">
        <v>692</v>
      </c>
      <c r="D709" s="457" t="str">
        <f t="shared" si="55"/>
        <v>NLT-Assoc75054</v>
      </c>
      <c r="E709" s="462">
        <v>75054</v>
      </c>
      <c r="F709" s="462" t="s">
        <v>734</v>
      </c>
      <c r="G709" s="462" t="s">
        <v>61</v>
      </c>
      <c r="H709" s="462">
        <v>75054</v>
      </c>
      <c r="I709" s="462" t="s">
        <v>734</v>
      </c>
      <c r="J709" s="462">
        <v>75054</v>
      </c>
      <c r="L709" s="462">
        <v>300</v>
      </c>
      <c r="O709" s="462">
        <v>9999</v>
      </c>
      <c r="P709" s="462" t="s">
        <v>739</v>
      </c>
      <c r="Q709" s="462">
        <v>20005</v>
      </c>
      <c r="S709" s="462">
        <v>400104</v>
      </c>
      <c r="U709" s="462">
        <v>9999</v>
      </c>
      <c r="V709" s="462" t="str">
        <f t="shared" si="56"/>
        <v>BAR03</v>
      </c>
      <c r="AA709" s="457" t="str">
        <f t="shared" si="52"/>
        <v>NLT-Assoc</v>
      </c>
      <c r="AB709" s="457">
        <f t="shared" si="52"/>
        <v>12</v>
      </c>
      <c r="AC709" s="457" t="str">
        <f t="shared" si="52"/>
        <v>BAR03</v>
      </c>
      <c r="AI709" s="465" t="str">
        <f t="shared" si="54"/>
        <v>1275054</v>
      </c>
      <c r="AJ709" s="462" t="str">
        <f t="shared" si="53"/>
        <v>Student Activities</v>
      </c>
    </row>
    <row r="710" spans="1:36" x14ac:dyDescent="0.25">
      <c r="A710" s="462" t="s">
        <v>710</v>
      </c>
      <c r="B710" s="462">
        <v>12</v>
      </c>
      <c r="C710" s="462" t="s">
        <v>692</v>
      </c>
      <c r="D710" s="457" t="str">
        <f t="shared" si="55"/>
        <v>NLT-Assoc75054</v>
      </c>
      <c r="E710" s="462">
        <v>75054</v>
      </c>
      <c r="F710" s="462" t="s">
        <v>734</v>
      </c>
      <c r="G710" s="462" t="s">
        <v>61</v>
      </c>
      <c r="H710" s="462">
        <v>75054</v>
      </c>
      <c r="I710" s="462" t="s">
        <v>734</v>
      </c>
      <c r="J710" s="462">
        <v>75054</v>
      </c>
      <c r="L710" s="462">
        <v>300</v>
      </c>
      <c r="O710" s="462">
        <v>9999</v>
      </c>
      <c r="P710" s="462" t="s">
        <v>739</v>
      </c>
      <c r="Q710" s="462">
        <v>20005</v>
      </c>
      <c r="S710" s="462">
        <v>400108</v>
      </c>
      <c r="U710" s="462">
        <v>9999</v>
      </c>
      <c r="V710" s="462" t="str">
        <f t="shared" si="56"/>
        <v>BAR03</v>
      </c>
      <c r="AA710" s="457" t="str">
        <f t="shared" si="52"/>
        <v>NLT-Assoc</v>
      </c>
      <c r="AB710" s="457">
        <f t="shared" si="52"/>
        <v>12</v>
      </c>
      <c r="AC710" s="457" t="str">
        <f t="shared" si="52"/>
        <v>BAR03</v>
      </c>
      <c r="AI710" s="465" t="str">
        <f t="shared" si="54"/>
        <v>1275054</v>
      </c>
      <c r="AJ710" s="462" t="str">
        <f t="shared" si="53"/>
        <v>Student Activities</v>
      </c>
    </row>
    <row r="711" spans="1:36" x14ac:dyDescent="0.25">
      <c r="A711" s="462" t="s">
        <v>710</v>
      </c>
      <c r="B711" s="462">
        <v>12</v>
      </c>
      <c r="C711" s="462" t="s">
        <v>692</v>
      </c>
      <c r="D711" s="457" t="str">
        <f t="shared" si="55"/>
        <v>NLT-Assoc75054</v>
      </c>
      <c r="E711" s="462">
        <v>75054</v>
      </c>
      <c r="F711" s="462" t="s">
        <v>734</v>
      </c>
      <c r="G711" s="462" t="s">
        <v>61</v>
      </c>
      <c r="H711" s="462">
        <v>75054</v>
      </c>
      <c r="I711" s="462" t="s">
        <v>734</v>
      </c>
      <c r="J711" s="462">
        <v>75054</v>
      </c>
      <c r="L711" s="462">
        <v>300</v>
      </c>
      <c r="O711" s="462">
        <v>9999</v>
      </c>
      <c r="P711" s="462" t="s">
        <v>739</v>
      </c>
      <c r="Q711" s="462">
        <v>20005</v>
      </c>
      <c r="S711" s="462">
        <v>400109</v>
      </c>
      <c r="U711" s="462">
        <v>9999</v>
      </c>
      <c r="V711" s="462" t="str">
        <f t="shared" si="56"/>
        <v>BAR03</v>
      </c>
      <c r="AA711" s="457" t="str">
        <f t="shared" si="52"/>
        <v>NLT-Assoc</v>
      </c>
      <c r="AB711" s="457">
        <f t="shared" si="52"/>
        <v>12</v>
      </c>
      <c r="AC711" s="457" t="str">
        <f t="shared" si="52"/>
        <v>BAR03</v>
      </c>
      <c r="AI711" s="465" t="str">
        <f t="shared" si="54"/>
        <v>1275054</v>
      </c>
      <c r="AJ711" s="462" t="str">
        <f t="shared" si="53"/>
        <v>Student Activities</v>
      </c>
    </row>
    <row r="712" spans="1:36" x14ac:dyDescent="0.25">
      <c r="A712" s="462" t="s">
        <v>710</v>
      </c>
      <c r="B712" s="462">
        <v>12</v>
      </c>
      <c r="C712" s="462" t="s">
        <v>692</v>
      </c>
      <c r="D712" s="457" t="str">
        <f t="shared" si="55"/>
        <v>NLT-Assoc75054</v>
      </c>
      <c r="E712" s="462">
        <v>75054</v>
      </c>
      <c r="F712" s="462" t="s">
        <v>734</v>
      </c>
      <c r="G712" s="462" t="s">
        <v>61</v>
      </c>
      <c r="H712" s="462">
        <v>75054</v>
      </c>
      <c r="I712" s="462" t="s">
        <v>734</v>
      </c>
      <c r="J712" s="462">
        <v>75054</v>
      </c>
      <c r="L712" s="462">
        <v>300</v>
      </c>
      <c r="O712" s="462">
        <v>9999</v>
      </c>
      <c r="P712" s="462" t="s">
        <v>739</v>
      </c>
      <c r="Q712" s="462">
        <v>20005</v>
      </c>
      <c r="S712" s="462">
        <v>400121</v>
      </c>
      <c r="U712" s="462">
        <v>9999</v>
      </c>
      <c r="V712" s="462" t="str">
        <f t="shared" si="56"/>
        <v>BAR03</v>
      </c>
      <c r="AA712" s="457" t="str">
        <f t="shared" ref="AA712:AC775" si="57">A712</f>
        <v>NLT-Assoc</v>
      </c>
      <c r="AB712" s="457">
        <f t="shared" si="57"/>
        <v>12</v>
      </c>
      <c r="AC712" s="457" t="str">
        <f t="shared" si="57"/>
        <v>BAR03</v>
      </c>
      <c r="AI712" s="465" t="str">
        <f t="shared" si="54"/>
        <v>1275054</v>
      </c>
      <c r="AJ712" s="462" t="str">
        <f t="shared" ref="AJ712:AJ775" si="58">I712</f>
        <v>Student Activities</v>
      </c>
    </row>
    <row r="713" spans="1:36" x14ac:dyDescent="0.25">
      <c r="A713" s="462" t="s">
        <v>710</v>
      </c>
      <c r="B713" s="462">
        <v>12</v>
      </c>
      <c r="C713" s="462" t="s">
        <v>692</v>
      </c>
      <c r="D713" s="457" t="str">
        <f t="shared" si="55"/>
        <v>NLT-Assoc75054</v>
      </c>
      <c r="E713" s="462">
        <v>75054</v>
      </c>
      <c r="F713" s="462" t="s">
        <v>734</v>
      </c>
      <c r="G713" s="462" t="s">
        <v>61</v>
      </c>
      <c r="H713" s="462">
        <v>75054</v>
      </c>
      <c r="I713" s="462" t="s">
        <v>734</v>
      </c>
      <c r="J713" s="462">
        <v>75054</v>
      </c>
      <c r="L713" s="462">
        <v>300</v>
      </c>
      <c r="O713" s="462">
        <v>9999</v>
      </c>
      <c r="P713" s="462" t="s">
        <v>739</v>
      </c>
      <c r="Q713" s="462">
        <v>20005</v>
      </c>
      <c r="S713" s="462">
        <v>400123</v>
      </c>
      <c r="U713" s="462">
        <v>9999</v>
      </c>
      <c r="V713" s="462" t="str">
        <f t="shared" si="56"/>
        <v>BAR03</v>
      </c>
      <c r="AA713" s="457" t="str">
        <f t="shared" si="57"/>
        <v>NLT-Assoc</v>
      </c>
      <c r="AB713" s="457">
        <f t="shared" si="57"/>
        <v>12</v>
      </c>
      <c r="AC713" s="457" t="str">
        <f t="shared" si="57"/>
        <v>BAR03</v>
      </c>
      <c r="AI713" s="465" t="str">
        <f t="shared" si="54"/>
        <v>1275054</v>
      </c>
      <c r="AJ713" s="462" t="str">
        <f t="shared" si="58"/>
        <v>Student Activities</v>
      </c>
    </row>
    <row r="714" spans="1:36" x14ac:dyDescent="0.25">
      <c r="A714" s="462" t="s">
        <v>710</v>
      </c>
      <c r="B714" s="462">
        <v>12</v>
      </c>
      <c r="C714" s="462" t="s">
        <v>692</v>
      </c>
      <c r="D714" s="457" t="str">
        <f t="shared" si="55"/>
        <v>NLT-Assoc75054</v>
      </c>
      <c r="E714" s="462">
        <v>75054</v>
      </c>
      <c r="F714" s="462" t="s">
        <v>734</v>
      </c>
      <c r="G714" s="462" t="s">
        <v>61</v>
      </c>
      <c r="H714" s="462">
        <v>75054</v>
      </c>
      <c r="I714" s="462" t="s">
        <v>734</v>
      </c>
      <c r="J714" s="462">
        <v>75054</v>
      </c>
      <c r="L714" s="462">
        <v>300</v>
      </c>
      <c r="O714" s="462">
        <v>9999</v>
      </c>
      <c r="P714" s="462" t="s">
        <v>740</v>
      </c>
      <c r="Q714" s="462">
        <v>20006</v>
      </c>
      <c r="S714" s="462">
        <v>400008</v>
      </c>
      <c r="U714" s="462">
        <v>9999</v>
      </c>
      <c r="V714" s="462" t="str">
        <f t="shared" si="56"/>
        <v>BAR03</v>
      </c>
      <c r="AA714" s="457" t="str">
        <f t="shared" si="57"/>
        <v>NLT-Assoc</v>
      </c>
      <c r="AB714" s="457">
        <f t="shared" si="57"/>
        <v>12</v>
      </c>
      <c r="AC714" s="457" t="str">
        <f t="shared" si="57"/>
        <v>BAR03</v>
      </c>
      <c r="AI714" s="465" t="str">
        <f t="shared" si="54"/>
        <v>1275054</v>
      </c>
      <c r="AJ714" s="462" t="str">
        <f t="shared" si="58"/>
        <v>Student Activities</v>
      </c>
    </row>
    <row r="715" spans="1:36" x14ac:dyDescent="0.25">
      <c r="A715" s="462" t="s">
        <v>710</v>
      </c>
      <c r="B715" s="462">
        <v>12</v>
      </c>
      <c r="C715" s="462" t="s">
        <v>692</v>
      </c>
      <c r="D715" s="457" t="str">
        <f t="shared" si="55"/>
        <v>NLT-Assoc75054</v>
      </c>
      <c r="E715" s="462">
        <v>75054</v>
      </c>
      <c r="F715" s="462" t="s">
        <v>734</v>
      </c>
      <c r="G715" s="462" t="s">
        <v>61</v>
      </c>
      <c r="H715" s="462">
        <v>75054</v>
      </c>
      <c r="I715" s="462" t="s">
        <v>734</v>
      </c>
      <c r="J715" s="462">
        <v>75054</v>
      </c>
      <c r="L715" s="462">
        <v>300</v>
      </c>
      <c r="O715" s="462">
        <v>9999</v>
      </c>
      <c r="P715" s="462" t="s">
        <v>740</v>
      </c>
      <c r="Q715" s="462">
        <v>20006</v>
      </c>
      <c r="S715" s="462">
        <v>400010</v>
      </c>
      <c r="U715" s="462">
        <v>9999</v>
      </c>
      <c r="V715" s="462" t="str">
        <f t="shared" si="56"/>
        <v>BAR03</v>
      </c>
      <c r="AA715" s="457" t="str">
        <f t="shared" si="57"/>
        <v>NLT-Assoc</v>
      </c>
      <c r="AB715" s="457">
        <f t="shared" si="57"/>
        <v>12</v>
      </c>
      <c r="AC715" s="457" t="str">
        <f t="shared" si="57"/>
        <v>BAR03</v>
      </c>
      <c r="AI715" s="465" t="str">
        <f t="shared" ref="AI715:AI778" si="59">B715&amp;E715</f>
        <v>1275054</v>
      </c>
      <c r="AJ715" s="462" t="str">
        <f t="shared" si="58"/>
        <v>Student Activities</v>
      </c>
    </row>
    <row r="716" spans="1:36" x14ac:dyDescent="0.25">
      <c r="A716" s="462" t="s">
        <v>710</v>
      </c>
      <c r="B716" s="462">
        <v>12</v>
      </c>
      <c r="C716" s="462" t="s">
        <v>692</v>
      </c>
      <c r="D716" s="457" t="str">
        <f t="shared" si="55"/>
        <v>NLT-Assoc75054</v>
      </c>
      <c r="E716" s="462">
        <v>75054</v>
      </c>
      <c r="F716" s="462" t="s">
        <v>734</v>
      </c>
      <c r="G716" s="462" t="s">
        <v>61</v>
      </c>
      <c r="H716" s="462">
        <v>75054</v>
      </c>
      <c r="I716" s="462" t="s">
        <v>734</v>
      </c>
      <c r="J716" s="462">
        <v>75054</v>
      </c>
      <c r="L716" s="462">
        <v>300</v>
      </c>
      <c r="O716" s="462">
        <v>9999</v>
      </c>
      <c r="P716" s="462" t="s">
        <v>740</v>
      </c>
      <c r="Q716" s="462">
        <v>20006</v>
      </c>
      <c r="S716" s="462">
        <v>400012</v>
      </c>
      <c r="U716" s="462">
        <v>9999</v>
      </c>
      <c r="V716" s="462" t="str">
        <f t="shared" si="56"/>
        <v>BAR03</v>
      </c>
      <c r="AA716" s="457" t="str">
        <f t="shared" si="57"/>
        <v>NLT-Assoc</v>
      </c>
      <c r="AB716" s="457">
        <f t="shared" si="57"/>
        <v>12</v>
      </c>
      <c r="AC716" s="457" t="str">
        <f t="shared" si="57"/>
        <v>BAR03</v>
      </c>
      <c r="AI716" s="465" t="str">
        <f t="shared" si="59"/>
        <v>1275054</v>
      </c>
      <c r="AJ716" s="462" t="str">
        <f t="shared" si="58"/>
        <v>Student Activities</v>
      </c>
    </row>
    <row r="717" spans="1:36" x14ac:dyDescent="0.25">
      <c r="A717" s="462" t="s">
        <v>710</v>
      </c>
      <c r="B717" s="462">
        <v>12</v>
      </c>
      <c r="C717" s="462" t="s">
        <v>692</v>
      </c>
      <c r="D717" s="457" t="str">
        <f t="shared" si="55"/>
        <v>NLT-Assoc75054</v>
      </c>
      <c r="E717" s="462">
        <v>75054</v>
      </c>
      <c r="F717" s="462" t="s">
        <v>734</v>
      </c>
      <c r="G717" s="462" t="s">
        <v>61</v>
      </c>
      <c r="H717" s="462">
        <v>75054</v>
      </c>
      <c r="I717" s="462" t="s">
        <v>734</v>
      </c>
      <c r="J717" s="462">
        <v>75054</v>
      </c>
      <c r="L717" s="462">
        <v>300</v>
      </c>
      <c r="O717" s="462">
        <v>9999</v>
      </c>
      <c r="P717" s="462" t="s">
        <v>740</v>
      </c>
      <c r="Q717" s="462">
        <v>20006</v>
      </c>
      <c r="S717" s="462">
        <v>400015</v>
      </c>
      <c r="U717" s="462">
        <v>9999</v>
      </c>
      <c r="V717" s="462" t="str">
        <f t="shared" si="56"/>
        <v>BAR03</v>
      </c>
      <c r="AA717" s="457" t="str">
        <f t="shared" si="57"/>
        <v>NLT-Assoc</v>
      </c>
      <c r="AB717" s="457">
        <f t="shared" si="57"/>
        <v>12</v>
      </c>
      <c r="AC717" s="457" t="str">
        <f t="shared" si="57"/>
        <v>BAR03</v>
      </c>
      <c r="AI717" s="465" t="str">
        <f t="shared" si="59"/>
        <v>1275054</v>
      </c>
      <c r="AJ717" s="462" t="str">
        <f t="shared" si="58"/>
        <v>Student Activities</v>
      </c>
    </row>
    <row r="718" spans="1:36" x14ac:dyDescent="0.25">
      <c r="A718" s="462" t="s">
        <v>710</v>
      </c>
      <c r="B718" s="462">
        <v>12</v>
      </c>
      <c r="C718" s="462" t="s">
        <v>692</v>
      </c>
      <c r="D718" s="457" t="str">
        <f t="shared" si="55"/>
        <v>NLT-Assoc75054</v>
      </c>
      <c r="E718" s="462">
        <v>75054</v>
      </c>
      <c r="F718" s="462" t="s">
        <v>734</v>
      </c>
      <c r="G718" s="462" t="s">
        <v>61</v>
      </c>
      <c r="H718" s="462">
        <v>75054</v>
      </c>
      <c r="I718" s="462" t="s">
        <v>734</v>
      </c>
      <c r="J718" s="462">
        <v>75054</v>
      </c>
      <c r="L718" s="462">
        <v>300</v>
      </c>
      <c r="O718" s="462">
        <v>9999</v>
      </c>
      <c r="P718" s="462" t="s">
        <v>740</v>
      </c>
      <c r="Q718" s="462">
        <v>20006</v>
      </c>
      <c r="S718" s="462">
        <v>400017</v>
      </c>
      <c r="U718" s="462">
        <v>9999</v>
      </c>
      <c r="V718" s="462" t="str">
        <f t="shared" si="56"/>
        <v>BAR03</v>
      </c>
      <c r="AA718" s="457" t="str">
        <f t="shared" si="57"/>
        <v>NLT-Assoc</v>
      </c>
      <c r="AB718" s="457">
        <f t="shared" si="57"/>
        <v>12</v>
      </c>
      <c r="AC718" s="457" t="str">
        <f t="shared" si="57"/>
        <v>BAR03</v>
      </c>
      <c r="AI718" s="465" t="str">
        <f t="shared" si="59"/>
        <v>1275054</v>
      </c>
      <c r="AJ718" s="462" t="str">
        <f t="shared" si="58"/>
        <v>Student Activities</v>
      </c>
    </row>
    <row r="719" spans="1:36" x14ac:dyDescent="0.25">
      <c r="A719" s="462" t="s">
        <v>710</v>
      </c>
      <c r="B719" s="462">
        <v>12</v>
      </c>
      <c r="C719" s="462" t="s">
        <v>692</v>
      </c>
      <c r="D719" s="457" t="str">
        <f t="shared" ref="D719:D782" si="60">+A719&amp;""&amp;E719</f>
        <v>NLT-Assoc75054</v>
      </c>
      <c r="E719" s="462">
        <v>75054</v>
      </c>
      <c r="F719" s="462" t="s">
        <v>734</v>
      </c>
      <c r="G719" s="462" t="s">
        <v>61</v>
      </c>
      <c r="H719" s="462">
        <v>75054</v>
      </c>
      <c r="I719" s="462" t="s">
        <v>734</v>
      </c>
      <c r="J719" s="462">
        <v>75054</v>
      </c>
      <c r="L719" s="462">
        <v>300</v>
      </c>
      <c r="O719" s="462">
        <v>9999</v>
      </c>
      <c r="P719" s="462" t="s">
        <v>740</v>
      </c>
      <c r="Q719" s="462">
        <v>20006</v>
      </c>
      <c r="S719" s="462">
        <v>400018</v>
      </c>
      <c r="U719" s="462">
        <v>9999</v>
      </c>
      <c r="V719" s="462" t="str">
        <f t="shared" si="56"/>
        <v>BAR03</v>
      </c>
      <c r="AA719" s="457" t="str">
        <f t="shared" si="57"/>
        <v>NLT-Assoc</v>
      </c>
      <c r="AB719" s="457">
        <f t="shared" si="57"/>
        <v>12</v>
      </c>
      <c r="AC719" s="457" t="str">
        <f t="shared" si="57"/>
        <v>BAR03</v>
      </c>
      <c r="AI719" s="465" t="str">
        <f t="shared" si="59"/>
        <v>1275054</v>
      </c>
      <c r="AJ719" s="462" t="str">
        <f t="shared" si="58"/>
        <v>Student Activities</v>
      </c>
    </row>
    <row r="720" spans="1:36" x14ac:dyDescent="0.25">
      <c r="A720" s="462" t="s">
        <v>710</v>
      </c>
      <c r="B720" s="462">
        <v>12</v>
      </c>
      <c r="C720" s="462" t="s">
        <v>692</v>
      </c>
      <c r="D720" s="457" t="str">
        <f t="shared" si="60"/>
        <v>NLT-Assoc75054</v>
      </c>
      <c r="E720" s="462">
        <v>75054</v>
      </c>
      <c r="F720" s="462" t="s">
        <v>734</v>
      </c>
      <c r="G720" s="462" t="s">
        <v>61</v>
      </c>
      <c r="H720" s="462">
        <v>75054</v>
      </c>
      <c r="I720" s="462" t="s">
        <v>734</v>
      </c>
      <c r="J720" s="462">
        <v>75054</v>
      </c>
      <c r="L720" s="462">
        <v>300</v>
      </c>
      <c r="O720" s="462">
        <v>9999</v>
      </c>
      <c r="P720" s="462" t="s">
        <v>740</v>
      </c>
      <c r="Q720" s="462">
        <v>20006</v>
      </c>
      <c r="S720" s="462">
        <v>400020</v>
      </c>
      <c r="U720" s="462">
        <v>9999</v>
      </c>
      <c r="V720" s="462" t="str">
        <f t="shared" si="56"/>
        <v>BAR03</v>
      </c>
      <c r="AA720" s="457" t="str">
        <f t="shared" si="57"/>
        <v>NLT-Assoc</v>
      </c>
      <c r="AB720" s="457">
        <f t="shared" si="57"/>
        <v>12</v>
      </c>
      <c r="AC720" s="457" t="str">
        <f t="shared" si="57"/>
        <v>BAR03</v>
      </c>
      <c r="AI720" s="465" t="str">
        <f t="shared" si="59"/>
        <v>1275054</v>
      </c>
      <c r="AJ720" s="462" t="str">
        <f t="shared" si="58"/>
        <v>Student Activities</v>
      </c>
    </row>
    <row r="721" spans="1:36" x14ac:dyDescent="0.25">
      <c r="A721" s="462" t="s">
        <v>710</v>
      </c>
      <c r="B721" s="462">
        <v>12</v>
      </c>
      <c r="C721" s="462" t="s">
        <v>692</v>
      </c>
      <c r="D721" s="457" t="str">
        <f t="shared" si="60"/>
        <v>NLT-Assoc75054</v>
      </c>
      <c r="E721" s="462">
        <v>75054</v>
      </c>
      <c r="F721" s="462" t="s">
        <v>734</v>
      </c>
      <c r="G721" s="462" t="s">
        <v>61</v>
      </c>
      <c r="H721" s="462">
        <v>75054</v>
      </c>
      <c r="I721" s="462" t="s">
        <v>734</v>
      </c>
      <c r="J721" s="462">
        <v>75054</v>
      </c>
      <c r="L721" s="462">
        <v>300</v>
      </c>
      <c r="O721" s="462">
        <v>9999</v>
      </c>
      <c r="P721" s="462" t="s">
        <v>740</v>
      </c>
      <c r="Q721" s="462">
        <v>20006</v>
      </c>
      <c r="S721" s="462">
        <v>400025</v>
      </c>
      <c r="U721" s="462">
        <v>9999</v>
      </c>
      <c r="V721" s="462" t="str">
        <f t="shared" si="56"/>
        <v>BAR03</v>
      </c>
      <c r="AA721" s="457" t="str">
        <f t="shared" si="57"/>
        <v>NLT-Assoc</v>
      </c>
      <c r="AB721" s="457">
        <f t="shared" si="57"/>
        <v>12</v>
      </c>
      <c r="AC721" s="457" t="str">
        <f t="shared" si="57"/>
        <v>BAR03</v>
      </c>
      <c r="AI721" s="465" t="str">
        <f t="shared" si="59"/>
        <v>1275054</v>
      </c>
      <c r="AJ721" s="462" t="str">
        <f t="shared" si="58"/>
        <v>Student Activities</v>
      </c>
    </row>
    <row r="722" spans="1:36" x14ac:dyDescent="0.25">
      <c r="A722" s="462" t="s">
        <v>710</v>
      </c>
      <c r="B722" s="462">
        <v>12</v>
      </c>
      <c r="C722" s="462" t="s">
        <v>692</v>
      </c>
      <c r="D722" s="457" t="str">
        <f t="shared" si="60"/>
        <v>NLT-Assoc75054</v>
      </c>
      <c r="E722" s="462">
        <v>75054</v>
      </c>
      <c r="F722" s="462" t="s">
        <v>734</v>
      </c>
      <c r="G722" s="462" t="s">
        <v>61</v>
      </c>
      <c r="H722" s="462">
        <v>75054</v>
      </c>
      <c r="I722" s="462" t="s">
        <v>734</v>
      </c>
      <c r="J722" s="462">
        <v>75054</v>
      </c>
      <c r="L722" s="462">
        <v>300</v>
      </c>
      <c r="O722" s="462">
        <v>9999</v>
      </c>
      <c r="P722" s="462" t="s">
        <v>740</v>
      </c>
      <c r="Q722" s="462">
        <v>20006</v>
      </c>
      <c r="S722" s="462">
        <v>400027</v>
      </c>
      <c r="U722" s="462">
        <v>9999</v>
      </c>
      <c r="V722" s="462" t="str">
        <f t="shared" si="56"/>
        <v>BAR03</v>
      </c>
      <c r="AA722" s="457" t="str">
        <f t="shared" si="57"/>
        <v>NLT-Assoc</v>
      </c>
      <c r="AB722" s="457">
        <f t="shared" si="57"/>
        <v>12</v>
      </c>
      <c r="AC722" s="457" t="str">
        <f t="shared" si="57"/>
        <v>BAR03</v>
      </c>
      <c r="AI722" s="465" t="str">
        <f t="shared" si="59"/>
        <v>1275054</v>
      </c>
      <c r="AJ722" s="462" t="str">
        <f t="shared" si="58"/>
        <v>Student Activities</v>
      </c>
    </row>
    <row r="723" spans="1:36" x14ac:dyDescent="0.25">
      <c r="A723" s="462" t="s">
        <v>710</v>
      </c>
      <c r="B723" s="462">
        <v>12</v>
      </c>
      <c r="C723" s="462" t="s">
        <v>692</v>
      </c>
      <c r="D723" s="457" t="str">
        <f t="shared" si="60"/>
        <v>NLT-Assoc75054</v>
      </c>
      <c r="E723" s="462">
        <v>75054</v>
      </c>
      <c r="F723" s="462" t="s">
        <v>734</v>
      </c>
      <c r="G723" s="462" t="s">
        <v>61</v>
      </c>
      <c r="H723" s="462">
        <v>75054</v>
      </c>
      <c r="I723" s="462" t="s">
        <v>734</v>
      </c>
      <c r="J723" s="462">
        <v>75054</v>
      </c>
      <c r="L723" s="462">
        <v>300</v>
      </c>
      <c r="O723" s="462">
        <v>9999</v>
      </c>
      <c r="P723" s="462" t="s">
        <v>740</v>
      </c>
      <c r="Q723" s="462">
        <v>20006</v>
      </c>
      <c r="S723" s="462">
        <v>400028</v>
      </c>
      <c r="U723" s="462">
        <v>9999</v>
      </c>
      <c r="V723" s="462" t="str">
        <f t="shared" si="56"/>
        <v>BAR03</v>
      </c>
      <c r="AA723" s="457" t="str">
        <f t="shared" si="57"/>
        <v>NLT-Assoc</v>
      </c>
      <c r="AB723" s="457">
        <f t="shared" si="57"/>
        <v>12</v>
      </c>
      <c r="AC723" s="457" t="str">
        <f t="shared" si="57"/>
        <v>BAR03</v>
      </c>
      <c r="AI723" s="465" t="str">
        <f t="shared" si="59"/>
        <v>1275054</v>
      </c>
      <c r="AJ723" s="462" t="str">
        <f t="shared" si="58"/>
        <v>Student Activities</v>
      </c>
    </row>
    <row r="724" spans="1:36" x14ac:dyDescent="0.25">
      <c r="A724" s="462" t="s">
        <v>710</v>
      </c>
      <c r="B724" s="462">
        <v>12</v>
      </c>
      <c r="C724" s="462" t="s">
        <v>692</v>
      </c>
      <c r="D724" s="457" t="str">
        <f t="shared" si="60"/>
        <v>NLT-Assoc75054</v>
      </c>
      <c r="E724" s="462">
        <v>75054</v>
      </c>
      <c r="F724" s="462" t="s">
        <v>734</v>
      </c>
      <c r="G724" s="462" t="s">
        <v>61</v>
      </c>
      <c r="H724" s="462">
        <v>75054</v>
      </c>
      <c r="I724" s="462" t="s">
        <v>734</v>
      </c>
      <c r="J724" s="462">
        <v>75054</v>
      </c>
      <c r="L724" s="462">
        <v>300</v>
      </c>
      <c r="O724" s="462">
        <v>9999</v>
      </c>
      <c r="P724" s="462" t="s">
        <v>740</v>
      </c>
      <c r="Q724" s="462">
        <v>20006</v>
      </c>
      <c r="S724" s="462">
        <v>400033</v>
      </c>
      <c r="U724" s="462">
        <v>9999</v>
      </c>
      <c r="V724" s="462" t="str">
        <f t="shared" si="56"/>
        <v>BAR03</v>
      </c>
      <c r="AA724" s="457" t="str">
        <f t="shared" si="57"/>
        <v>NLT-Assoc</v>
      </c>
      <c r="AB724" s="457">
        <f t="shared" si="57"/>
        <v>12</v>
      </c>
      <c r="AC724" s="457" t="str">
        <f t="shared" si="57"/>
        <v>BAR03</v>
      </c>
      <c r="AI724" s="465" t="str">
        <f t="shared" si="59"/>
        <v>1275054</v>
      </c>
      <c r="AJ724" s="462" t="str">
        <f t="shared" si="58"/>
        <v>Student Activities</v>
      </c>
    </row>
    <row r="725" spans="1:36" x14ac:dyDescent="0.25">
      <c r="A725" s="462" t="s">
        <v>710</v>
      </c>
      <c r="B725" s="462">
        <v>12</v>
      </c>
      <c r="C725" s="462" t="s">
        <v>692</v>
      </c>
      <c r="D725" s="457" t="str">
        <f t="shared" si="60"/>
        <v>NLT-Assoc75054</v>
      </c>
      <c r="E725" s="462">
        <v>75054</v>
      </c>
      <c r="F725" s="462" t="s">
        <v>734</v>
      </c>
      <c r="G725" s="462" t="s">
        <v>61</v>
      </c>
      <c r="H725" s="462">
        <v>75054</v>
      </c>
      <c r="I725" s="462" t="s">
        <v>734</v>
      </c>
      <c r="J725" s="462">
        <v>75054</v>
      </c>
      <c r="L725" s="462">
        <v>300</v>
      </c>
      <c r="O725" s="462">
        <v>9999</v>
      </c>
      <c r="P725" s="462" t="s">
        <v>740</v>
      </c>
      <c r="Q725" s="462">
        <v>20006</v>
      </c>
      <c r="S725" s="462">
        <v>400034</v>
      </c>
      <c r="U725" s="462">
        <v>9999</v>
      </c>
      <c r="V725" s="462" t="str">
        <f t="shared" si="56"/>
        <v>BAR03</v>
      </c>
      <c r="AA725" s="457" t="str">
        <f t="shared" si="57"/>
        <v>NLT-Assoc</v>
      </c>
      <c r="AB725" s="457">
        <f t="shared" si="57"/>
        <v>12</v>
      </c>
      <c r="AC725" s="457" t="str">
        <f t="shared" si="57"/>
        <v>BAR03</v>
      </c>
      <c r="AI725" s="465" t="str">
        <f t="shared" si="59"/>
        <v>1275054</v>
      </c>
      <c r="AJ725" s="462" t="str">
        <f t="shared" si="58"/>
        <v>Student Activities</v>
      </c>
    </row>
    <row r="726" spans="1:36" x14ac:dyDescent="0.25">
      <c r="A726" s="462" t="s">
        <v>710</v>
      </c>
      <c r="B726" s="462">
        <v>12</v>
      </c>
      <c r="C726" s="462" t="s">
        <v>692</v>
      </c>
      <c r="D726" s="457" t="str">
        <f t="shared" si="60"/>
        <v>NLT-Assoc75054</v>
      </c>
      <c r="E726" s="462">
        <v>75054</v>
      </c>
      <c r="F726" s="462" t="s">
        <v>734</v>
      </c>
      <c r="G726" s="462" t="s">
        <v>61</v>
      </c>
      <c r="H726" s="462">
        <v>75054</v>
      </c>
      <c r="I726" s="462" t="s">
        <v>734</v>
      </c>
      <c r="J726" s="462">
        <v>75054</v>
      </c>
      <c r="L726" s="462">
        <v>300</v>
      </c>
      <c r="O726" s="462">
        <v>9999</v>
      </c>
      <c r="P726" s="462" t="s">
        <v>740</v>
      </c>
      <c r="Q726" s="462">
        <v>20006</v>
      </c>
      <c r="S726" s="462">
        <v>400041</v>
      </c>
      <c r="U726" s="462">
        <v>9999</v>
      </c>
      <c r="V726" s="462" t="str">
        <f t="shared" si="56"/>
        <v>BAR03</v>
      </c>
      <c r="AA726" s="457" t="str">
        <f t="shared" si="57"/>
        <v>NLT-Assoc</v>
      </c>
      <c r="AB726" s="457">
        <f t="shared" si="57"/>
        <v>12</v>
      </c>
      <c r="AC726" s="457" t="str">
        <f t="shared" si="57"/>
        <v>BAR03</v>
      </c>
      <c r="AI726" s="465" t="str">
        <f t="shared" si="59"/>
        <v>1275054</v>
      </c>
      <c r="AJ726" s="462" t="str">
        <f t="shared" si="58"/>
        <v>Student Activities</v>
      </c>
    </row>
    <row r="727" spans="1:36" x14ac:dyDescent="0.25">
      <c r="A727" s="462" t="s">
        <v>710</v>
      </c>
      <c r="B727" s="462">
        <v>12</v>
      </c>
      <c r="C727" s="462" t="s">
        <v>692</v>
      </c>
      <c r="D727" s="457" t="str">
        <f t="shared" si="60"/>
        <v>NLT-Assoc75054</v>
      </c>
      <c r="E727" s="462">
        <v>75054</v>
      </c>
      <c r="F727" s="462" t="s">
        <v>734</v>
      </c>
      <c r="G727" s="462" t="s">
        <v>61</v>
      </c>
      <c r="H727" s="462">
        <v>75054</v>
      </c>
      <c r="I727" s="462" t="s">
        <v>734</v>
      </c>
      <c r="J727" s="462">
        <v>75054</v>
      </c>
      <c r="L727" s="462">
        <v>300</v>
      </c>
      <c r="O727" s="462">
        <v>9999</v>
      </c>
      <c r="P727" s="462" t="s">
        <v>740</v>
      </c>
      <c r="Q727" s="462">
        <v>20006</v>
      </c>
      <c r="S727" s="462">
        <v>400042</v>
      </c>
      <c r="U727" s="462">
        <v>9999</v>
      </c>
      <c r="V727" s="462" t="str">
        <f t="shared" si="56"/>
        <v>BAR03</v>
      </c>
      <c r="AA727" s="457" t="str">
        <f t="shared" si="57"/>
        <v>NLT-Assoc</v>
      </c>
      <c r="AB727" s="457">
        <f t="shared" si="57"/>
        <v>12</v>
      </c>
      <c r="AC727" s="457" t="str">
        <f t="shared" si="57"/>
        <v>BAR03</v>
      </c>
      <c r="AI727" s="465" t="str">
        <f t="shared" si="59"/>
        <v>1275054</v>
      </c>
      <c r="AJ727" s="462" t="str">
        <f t="shared" si="58"/>
        <v>Student Activities</v>
      </c>
    </row>
    <row r="728" spans="1:36" x14ac:dyDescent="0.25">
      <c r="A728" s="462" t="s">
        <v>710</v>
      </c>
      <c r="B728" s="462">
        <v>12</v>
      </c>
      <c r="C728" s="462" t="s">
        <v>692</v>
      </c>
      <c r="D728" s="457" t="str">
        <f t="shared" si="60"/>
        <v>NLT-Assoc75054</v>
      </c>
      <c r="E728" s="462">
        <v>75054</v>
      </c>
      <c r="F728" s="462" t="s">
        <v>734</v>
      </c>
      <c r="G728" s="462" t="s">
        <v>61</v>
      </c>
      <c r="H728" s="462">
        <v>75054</v>
      </c>
      <c r="I728" s="462" t="s">
        <v>734</v>
      </c>
      <c r="J728" s="462">
        <v>75054</v>
      </c>
      <c r="L728" s="462">
        <v>300</v>
      </c>
      <c r="O728" s="462">
        <v>9999</v>
      </c>
      <c r="P728" s="462" t="s">
        <v>740</v>
      </c>
      <c r="Q728" s="462">
        <v>20006</v>
      </c>
      <c r="S728" s="462">
        <v>400043</v>
      </c>
      <c r="U728" s="462">
        <v>9999</v>
      </c>
      <c r="V728" s="462" t="str">
        <f t="shared" si="56"/>
        <v>BAR03</v>
      </c>
      <c r="AA728" s="457" t="str">
        <f t="shared" si="57"/>
        <v>NLT-Assoc</v>
      </c>
      <c r="AB728" s="457">
        <f t="shared" si="57"/>
        <v>12</v>
      </c>
      <c r="AC728" s="457" t="str">
        <f t="shared" si="57"/>
        <v>BAR03</v>
      </c>
      <c r="AI728" s="465" t="str">
        <f t="shared" si="59"/>
        <v>1275054</v>
      </c>
      <c r="AJ728" s="462" t="str">
        <f t="shared" si="58"/>
        <v>Student Activities</v>
      </c>
    </row>
    <row r="729" spans="1:36" x14ac:dyDescent="0.25">
      <c r="A729" s="462" t="s">
        <v>710</v>
      </c>
      <c r="B729" s="462">
        <v>12</v>
      </c>
      <c r="C729" s="462" t="s">
        <v>692</v>
      </c>
      <c r="D729" s="457" t="str">
        <f t="shared" si="60"/>
        <v>NLT-Assoc75054</v>
      </c>
      <c r="E729" s="462">
        <v>75054</v>
      </c>
      <c r="F729" s="462" t="s">
        <v>734</v>
      </c>
      <c r="G729" s="462" t="s">
        <v>61</v>
      </c>
      <c r="H729" s="462">
        <v>75054</v>
      </c>
      <c r="I729" s="462" t="s">
        <v>734</v>
      </c>
      <c r="J729" s="462">
        <v>75054</v>
      </c>
      <c r="L729" s="462">
        <v>300</v>
      </c>
      <c r="O729" s="462">
        <v>9999</v>
      </c>
      <c r="P729" s="462" t="s">
        <v>740</v>
      </c>
      <c r="Q729" s="462">
        <v>20006</v>
      </c>
      <c r="S729" s="462">
        <v>400045</v>
      </c>
      <c r="U729" s="462">
        <v>9999</v>
      </c>
      <c r="V729" s="462" t="str">
        <f t="shared" si="56"/>
        <v>BAR03</v>
      </c>
      <c r="AA729" s="457" t="str">
        <f t="shared" si="57"/>
        <v>NLT-Assoc</v>
      </c>
      <c r="AB729" s="457">
        <f t="shared" si="57"/>
        <v>12</v>
      </c>
      <c r="AC729" s="457" t="str">
        <f t="shared" si="57"/>
        <v>BAR03</v>
      </c>
      <c r="AI729" s="465" t="str">
        <f t="shared" si="59"/>
        <v>1275054</v>
      </c>
      <c r="AJ729" s="462" t="str">
        <f t="shared" si="58"/>
        <v>Student Activities</v>
      </c>
    </row>
    <row r="730" spans="1:36" x14ac:dyDescent="0.25">
      <c r="A730" s="462" t="s">
        <v>710</v>
      </c>
      <c r="B730" s="462">
        <v>12</v>
      </c>
      <c r="C730" s="462" t="s">
        <v>692</v>
      </c>
      <c r="D730" s="457" t="str">
        <f t="shared" si="60"/>
        <v>NLT-Assoc75054</v>
      </c>
      <c r="E730" s="462">
        <v>75054</v>
      </c>
      <c r="F730" s="462" t="s">
        <v>734</v>
      </c>
      <c r="G730" s="462" t="s">
        <v>61</v>
      </c>
      <c r="H730" s="462">
        <v>75054</v>
      </c>
      <c r="I730" s="462" t="s">
        <v>734</v>
      </c>
      <c r="J730" s="462">
        <v>75054</v>
      </c>
      <c r="L730" s="462">
        <v>300</v>
      </c>
      <c r="O730" s="462">
        <v>9999</v>
      </c>
      <c r="P730" s="462" t="s">
        <v>740</v>
      </c>
      <c r="Q730" s="462">
        <v>20006</v>
      </c>
      <c r="S730" s="462">
        <v>400061</v>
      </c>
      <c r="U730" s="462">
        <v>9999</v>
      </c>
      <c r="V730" s="462" t="str">
        <f t="shared" si="56"/>
        <v>BAR03</v>
      </c>
      <c r="AA730" s="457" t="str">
        <f t="shared" si="57"/>
        <v>NLT-Assoc</v>
      </c>
      <c r="AB730" s="457">
        <f t="shared" si="57"/>
        <v>12</v>
      </c>
      <c r="AC730" s="457" t="str">
        <f t="shared" si="57"/>
        <v>BAR03</v>
      </c>
      <c r="AI730" s="465" t="str">
        <f t="shared" si="59"/>
        <v>1275054</v>
      </c>
      <c r="AJ730" s="462" t="str">
        <f t="shared" si="58"/>
        <v>Student Activities</v>
      </c>
    </row>
    <row r="731" spans="1:36" x14ac:dyDescent="0.25">
      <c r="A731" s="462" t="s">
        <v>710</v>
      </c>
      <c r="B731" s="462">
        <v>12</v>
      </c>
      <c r="C731" s="462" t="s">
        <v>692</v>
      </c>
      <c r="D731" s="457" t="str">
        <f t="shared" si="60"/>
        <v>NLT-Assoc75054</v>
      </c>
      <c r="E731" s="462">
        <v>75054</v>
      </c>
      <c r="F731" s="462" t="s">
        <v>734</v>
      </c>
      <c r="G731" s="462" t="s">
        <v>61</v>
      </c>
      <c r="H731" s="462">
        <v>75054</v>
      </c>
      <c r="I731" s="462" t="s">
        <v>734</v>
      </c>
      <c r="J731" s="462">
        <v>75054</v>
      </c>
      <c r="L731" s="462">
        <v>300</v>
      </c>
      <c r="O731" s="462">
        <v>9999</v>
      </c>
      <c r="P731" s="462" t="s">
        <v>740</v>
      </c>
      <c r="Q731" s="462">
        <v>20006</v>
      </c>
      <c r="S731" s="462">
        <v>400062</v>
      </c>
      <c r="U731" s="462">
        <v>9999</v>
      </c>
      <c r="V731" s="462" t="str">
        <f t="shared" si="56"/>
        <v>BAR03</v>
      </c>
      <c r="AA731" s="457" t="str">
        <f t="shared" si="57"/>
        <v>NLT-Assoc</v>
      </c>
      <c r="AB731" s="457">
        <f t="shared" si="57"/>
        <v>12</v>
      </c>
      <c r="AC731" s="457" t="str">
        <f t="shared" si="57"/>
        <v>BAR03</v>
      </c>
      <c r="AI731" s="465" t="str">
        <f t="shared" si="59"/>
        <v>1275054</v>
      </c>
      <c r="AJ731" s="462" t="str">
        <f t="shared" si="58"/>
        <v>Student Activities</v>
      </c>
    </row>
    <row r="732" spans="1:36" x14ac:dyDescent="0.25">
      <c r="A732" s="462" t="s">
        <v>710</v>
      </c>
      <c r="B732" s="462">
        <v>12</v>
      </c>
      <c r="C732" s="462" t="s">
        <v>692</v>
      </c>
      <c r="D732" s="457" t="str">
        <f t="shared" si="60"/>
        <v>NLT-Assoc75054</v>
      </c>
      <c r="E732" s="462">
        <v>75054</v>
      </c>
      <c r="F732" s="462" t="s">
        <v>734</v>
      </c>
      <c r="G732" s="462" t="s">
        <v>61</v>
      </c>
      <c r="H732" s="462">
        <v>75054</v>
      </c>
      <c r="I732" s="462" t="s">
        <v>734</v>
      </c>
      <c r="J732" s="462">
        <v>75054</v>
      </c>
      <c r="L732" s="462">
        <v>300</v>
      </c>
      <c r="O732" s="462">
        <v>9999</v>
      </c>
      <c r="P732" s="462" t="s">
        <v>740</v>
      </c>
      <c r="Q732" s="462">
        <v>20006</v>
      </c>
      <c r="S732" s="462">
        <v>400066</v>
      </c>
      <c r="U732" s="462">
        <v>9999</v>
      </c>
      <c r="V732" s="462" t="str">
        <f t="shared" si="56"/>
        <v>BAR03</v>
      </c>
      <c r="AA732" s="457" t="str">
        <f t="shared" si="57"/>
        <v>NLT-Assoc</v>
      </c>
      <c r="AB732" s="457">
        <f t="shared" si="57"/>
        <v>12</v>
      </c>
      <c r="AC732" s="457" t="str">
        <f t="shared" si="57"/>
        <v>BAR03</v>
      </c>
      <c r="AI732" s="465" t="str">
        <f t="shared" si="59"/>
        <v>1275054</v>
      </c>
      <c r="AJ732" s="462" t="str">
        <f t="shared" si="58"/>
        <v>Student Activities</v>
      </c>
    </row>
    <row r="733" spans="1:36" x14ac:dyDescent="0.25">
      <c r="A733" s="462" t="s">
        <v>710</v>
      </c>
      <c r="B733" s="462">
        <v>12</v>
      </c>
      <c r="C733" s="462" t="s">
        <v>692</v>
      </c>
      <c r="D733" s="457" t="str">
        <f t="shared" si="60"/>
        <v>NLT-Assoc75054</v>
      </c>
      <c r="E733" s="462">
        <v>75054</v>
      </c>
      <c r="F733" s="462" t="s">
        <v>734</v>
      </c>
      <c r="G733" s="462" t="s">
        <v>61</v>
      </c>
      <c r="H733" s="462">
        <v>75054</v>
      </c>
      <c r="I733" s="462" t="s">
        <v>734</v>
      </c>
      <c r="J733" s="462">
        <v>75054</v>
      </c>
      <c r="L733" s="462">
        <v>300</v>
      </c>
      <c r="O733" s="462">
        <v>9999</v>
      </c>
      <c r="P733" s="462" t="s">
        <v>740</v>
      </c>
      <c r="Q733" s="462">
        <v>20006</v>
      </c>
      <c r="S733" s="462">
        <v>400075</v>
      </c>
      <c r="U733" s="462">
        <v>9999</v>
      </c>
      <c r="V733" s="462" t="str">
        <f t="shared" si="56"/>
        <v>BAR03</v>
      </c>
      <c r="AA733" s="457" t="str">
        <f t="shared" si="57"/>
        <v>NLT-Assoc</v>
      </c>
      <c r="AB733" s="457">
        <f t="shared" si="57"/>
        <v>12</v>
      </c>
      <c r="AC733" s="457" t="str">
        <f t="shared" si="57"/>
        <v>BAR03</v>
      </c>
      <c r="AI733" s="465" t="str">
        <f t="shared" si="59"/>
        <v>1275054</v>
      </c>
      <c r="AJ733" s="462" t="str">
        <f t="shared" si="58"/>
        <v>Student Activities</v>
      </c>
    </row>
    <row r="734" spans="1:36" x14ac:dyDescent="0.25">
      <c r="A734" s="462" t="s">
        <v>710</v>
      </c>
      <c r="B734" s="462">
        <v>12</v>
      </c>
      <c r="C734" s="462" t="s">
        <v>692</v>
      </c>
      <c r="D734" s="457" t="str">
        <f t="shared" si="60"/>
        <v>NLT-Assoc75054</v>
      </c>
      <c r="E734" s="462">
        <v>75054</v>
      </c>
      <c r="F734" s="462" t="s">
        <v>734</v>
      </c>
      <c r="G734" s="462" t="s">
        <v>61</v>
      </c>
      <c r="H734" s="462">
        <v>75054</v>
      </c>
      <c r="I734" s="462" t="s">
        <v>734</v>
      </c>
      <c r="J734" s="462">
        <v>75054</v>
      </c>
      <c r="L734" s="462">
        <v>300</v>
      </c>
      <c r="O734" s="462">
        <v>9999</v>
      </c>
      <c r="P734" s="462" t="s">
        <v>740</v>
      </c>
      <c r="Q734" s="462">
        <v>20006</v>
      </c>
      <c r="S734" s="462">
        <v>400076</v>
      </c>
      <c r="U734" s="462">
        <v>9999</v>
      </c>
      <c r="V734" s="462" t="str">
        <f t="shared" si="56"/>
        <v>BAR03</v>
      </c>
      <c r="AA734" s="457" t="str">
        <f t="shared" si="57"/>
        <v>NLT-Assoc</v>
      </c>
      <c r="AB734" s="457">
        <f t="shared" si="57"/>
        <v>12</v>
      </c>
      <c r="AC734" s="457" t="str">
        <f t="shared" si="57"/>
        <v>BAR03</v>
      </c>
      <c r="AI734" s="465" t="str">
        <f t="shared" si="59"/>
        <v>1275054</v>
      </c>
      <c r="AJ734" s="462" t="str">
        <f t="shared" si="58"/>
        <v>Student Activities</v>
      </c>
    </row>
    <row r="735" spans="1:36" x14ac:dyDescent="0.25">
      <c r="A735" s="462" t="s">
        <v>710</v>
      </c>
      <c r="B735" s="462">
        <v>12</v>
      </c>
      <c r="C735" s="462" t="s">
        <v>692</v>
      </c>
      <c r="D735" s="457" t="str">
        <f t="shared" si="60"/>
        <v>NLT-Assoc75054</v>
      </c>
      <c r="E735" s="462">
        <v>75054</v>
      </c>
      <c r="F735" s="462" t="s">
        <v>734</v>
      </c>
      <c r="G735" s="462" t="s">
        <v>61</v>
      </c>
      <c r="H735" s="462">
        <v>75054</v>
      </c>
      <c r="I735" s="462" t="s">
        <v>734</v>
      </c>
      <c r="J735" s="462">
        <v>75054</v>
      </c>
      <c r="L735" s="462">
        <v>300</v>
      </c>
      <c r="O735" s="462">
        <v>9999</v>
      </c>
      <c r="P735" s="462" t="s">
        <v>740</v>
      </c>
      <c r="Q735" s="462">
        <v>20006</v>
      </c>
      <c r="S735" s="462">
        <v>400081</v>
      </c>
      <c r="U735" s="462">
        <v>9999</v>
      </c>
      <c r="V735" s="462" t="str">
        <f t="shared" si="56"/>
        <v>BAR03</v>
      </c>
      <c r="AA735" s="457" t="str">
        <f t="shared" si="57"/>
        <v>NLT-Assoc</v>
      </c>
      <c r="AB735" s="457">
        <f t="shared" si="57"/>
        <v>12</v>
      </c>
      <c r="AC735" s="457" t="str">
        <f t="shared" si="57"/>
        <v>BAR03</v>
      </c>
      <c r="AI735" s="465" t="str">
        <f t="shared" si="59"/>
        <v>1275054</v>
      </c>
      <c r="AJ735" s="462" t="str">
        <f t="shared" si="58"/>
        <v>Student Activities</v>
      </c>
    </row>
    <row r="736" spans="1:36" x14ac:dyDescent="0.25">
      <c r="A736" s="462" t="s">
        <v>710</v>
      </c>
      <c r="B736" s="462">
        <v>12</v>
      </c>
      <c r="C736" s="462" t="s">
        <v>692</v>
      </c>
      <c r="D736" s="457" t="str">
        <f t="shared" si="60"/>
        <v>NLT-Assoc75054</v>
      </c>
      <c r="E736" s="462">
        <v>75054</v>
      </c>
      <c r="F736" s="462" t="s">
        <v>734</v>
      </c>
      <c r="G736" s="462" t="s">
        <v>61</v>
      </c>
      <c r="H736" s="462">
        <v>75054</v>
      </c>
      <c r="I736" s="462" t="s">
        <v>734</v>
      </c>
      <c r="J736" s="462">
        <v>75054</v>
      </c>
      <c r="L736" s="462">
        <v>300</v>
      </c>
      <c r="O736" s="462">
        <v>9999</v>
      </c>
      <c r="P736" s="462" t="s">
        <v>740</v>
      </c>
      <c r="Q736" s="462">
        <v>20006</v>
      </c>
      <c r="S736" s="462">
        <v>400084</v>
      </c>
      <c r="U736" s="462">
        <v>9999</v>
      </c>
      <c r="V736" s="462" t="str">
        <f t="shared" ref="V736:V799" si="61">C736</f>
        <v>BAR03</v>
      </c>
      <c r="AA736" s="457" t="str">
        <f t="shared" si="57"/>
        <v>NLT-Assoc</v>
      </c>
      <c r="AB736" s="457">
        <f t="shared" si="57"/>
        <v>12</v>
      </c>
      <c r="AC736" s="457" t="str">
        <f t="shared" si="57"/>
        <v>BAR03</v>
      </c>
      <c r="AI736" s="465" t="str">
        <f t="shared" si="59"/>
        <v>1275054</v>
      </c>
      <c r="AJ736" s="462" t="str">
        <f t="shared" si="58"/>
        <v>Student Activities</v>
      </c>
    </row>
    <row r="737" spans="1:36" x14ac:dyDescent="0.25">
      <c r="A737" s="462" t="s">
        <v>710</v>
      </c>
      <c r="B737" s="462">
        <v>12</v>
      </c>
      <c r="C737" s="462" t="s">
        <v>692</v>
      </c>
      <c r="D737" s="457" t="str">
        <f t="shared" si="60"/>
        <v>NLT-Assoc75054</v>
      </c>
      <c r="E737" s="462">
        <v>75054</v>
      </c>
      <c r="F737" s="462" t="s">
        <v>734</v>
      </c>
      <c r="G737" s="462" t="s">
        <v>61</v>
      </c>
      <c r="H737" s="462">
        <v>75054</v>
      </c>
      <c r="I737" s="462" t="s">
        <v>734</v>
      </c>
      <c r="J737" s="462">
        <v>75054</v>
      </c>
      <c r="L737" s="462">
        <v>300</v>
      </c>
      <c r="O737" s="462">
        <v>9999</v>
      </c>
      <c r="P737" s="462" t="s">
        <v>740</v>
      </c>
      <c r="Q737" s="462">
        <v>20006</v>
      </c>
      <c r="S737" s="462">
        <v>400087</v>
      </c>
      <c r="U737" s="462">
        <v>9999</v>
      </c>
      <c r="V737" s="462" t="str">
        <f t="shared" si="61"/>
        <v>BAR03</v>
      </c>
      <c r="AA737" s="457" t="str">
        <f t="shared" si="57"/>
        <v>NLT-Assoc</v>
      </c>
      <c r="AB737" s="457">
        <f t="shared" si="57"/>
        <v>12</v>
      </c>
      <c r="AC737" s="457" t="str">
        <f t="shared" si="57"/>
        <v>BAR03</v>
      </c>
      <c r="AI737" s="465" t="str">
        <f t="shared" si="59"/>
        <v>1275054</v>
      </c>
      <c r="AJ737" s="462" t="str">
        <f t="shared" si="58"/>
        <v>Student Activities</v>
      </c>
    </row>
    <row r="738" spans="1:36" x14ac:dyDescent="0.25">
      <c r="A738" s="462" t="s">
        <v>710</v>
      </c>
      <c r="B738" s="462">
        <v>12</v>
      </c>
      <c r="C738" s="462" t="s">
        <v>692</v>
      </c>
      <c r="D738" s="457" t="str">
        <f t="shared" si="60"/>
        <v>NLT-Assoc75054</v>
      </c>
      <c r="E738" s="462">
        <v>75054</v>
      </c>
      <c r="F738" s="462" t="s">
        <v>734</v>
      </c>
      <c r="G738" s="462" t="s">
        <v>61</v>
      </c>
      <c r="H738" s="462">
        <v>75054</v>
      </c>
      <c r="I738" s="462" t="s">
        <v>734</v>
      </c>
      <c r="J738" s="462">
        <v>75054</v>
      </c>
      <c r="L738" s="462">
        <v>300</v>
      </c>
      <c r="O738" s="462">
        <v>9999</v>
      </c>
      <c r="P738" s="462" t="s">
        <v>740</v>
      </c>
      <c r="Q738" s="462">
        <v>20006</v>
      </c>
      <c r="S738" s="462">
        <v>400088</v>
      </c>
      <c r="U738" s="462">
        <v>9999</v>
      </c>
      <c r="V738" s="462" t="str">
        <f t="shared" si="61"/>
        <v>BAR03</v>
      </c>
      <c r="AA738" s="457" t="str">
        <f t="shared" si="57"/>
        <v>NLT-Assoc</v>
      </c>
      <c r="AB738" s="457">
        <f t="shared" si="57"/>
        <v>12</v>
      </c>
      <c r="AC738" s="457" t="str">
        <f t="shared" si="57"/>
        <v>BAR03</v>
      </c>
      <c r="AI738" s="465" t="str">
        <f t="shared" si="59"/>
        <v>1275054</v>
      </c>
      <c r="AJ738" s="462" t="str">
        <f t="shared" si="58"/>
        <v>Student Activities</v>
      </c>
    </row>
    <row r="739" spans="1:36" x14ac:dyDescent="0.25">
      <c r="A739" s="462" t="s">
        <v>710</v>
      </c>
      <c r="B739" s="462">
        <v>12</v>
      </c>
      <c r="C739" s="462" t="s">
        <v>692</v>
      </c>
      <c r="D739" s="457" t="str">
        <f t="shared" si="60"/>
        <v>NLT-Assoc75054</v>
      </c>
      <c r="E739" s="462">
        <v>75054</v>
      </c>
      <c r="F739" s="462" t="s">
        <v>734</v>
      </c>
      <c r="G739" s="462" t="s">
        <v>61</v>
      </c>
      <c r="H739" s="462">
        <v>75054</v>
      </c>
      <c r="I739" s="462" t="s">
        <v>734</v>
      </c>
      <c r="J739" s="462">
        <v>75054</v>
      </c>
      <c r="L739" s="462">
        <v>300</v>
      </c>
      <c r="O739" s="462">
        <v>9999</v>
      </c>
      <c r="P739" s="462" t="s">
        <v>740</v>
      </c>
      <c r="Q739" s="462">
        <v>20006</v>
      </c>
      <c r="S739" s="462">
        <v>400091</v>
      </c>
      <c r="U739" s="462">
        <v>9999</v>
      </c>
      <c r="V739" s="462" t="str">
        <f t="shared" si="61"/>
        <v>BAR03</v>
      </c>
      <c r="AA739" s="457" t="str">
        <f t="shared" si="57"/>
        <v>NLT-Assoc</v>
      </c>
      <c r="AB739" s="457">
        <f t="shared" si="57"/>
        <v>12</v>
      </c>
      <c r="AC739" s="457" t="str">
        <f t="shared" si="57"/>
        <v>BAR03</v>
      </c>
      <c r="AI739" s="465" t="str">
        <f t="shared" si="59"/>
        <v>1275054</v>
      </c>
      <c r="AJ739" s="462" t="str">
        <f t="shared" si="58"/>
        <v>Student Activities</v>
      </c>
    </row>
    <row r="740" spans="1:36" x14ac:dyDescent="0.25">
      <c r="A740" s="462" t="s">
        <v>710</v>
      </c>
      <c r="B740" s="462">
        <v>12</v>
      </c>
      <c r="C740" s="462" t="s">
        <v>692</v>
      </c>
      <c r="D740" s="457" t="str">
        <f t="shared" si="60"/>
        <v>NLT-Assoc75054</v>
      </c>
      <c r="E740" s="462">
        <v>75054</v>
      </c>
      <c r="F740" s="462" t="s">
        <v>734</v>
      </c>
      <c r="G740" s="462" t="s">
        <v>61</v>
      </c>
      <c r="H740" s="462">
        <v>75054</v>
      </c>
      <c r="I740" s="462" t="s">
        <v>734</v>
      </c>
      <c r="J740" s="462">
        <v>75054</v>
      </c>
      <c r="L740" s="462">
        <v>300</v>
      </c>
      <c r="O740" s="462">
        <v>9999</v>
      </c>
      <c r="P740" s="462" t="s">
        <v>740</v>
      </c>
      <c r="Q740" s="462">
        <v>20006</v>
      </c>
      <c r="S740" s="462">
        <v>400100</v>
      </c>
      <c r="U740" s="462">
        <v>9999</v>
      </c>
      <c r="V740" s="462" t="str">
        <f t="shared" si="61"/>
        <v>BAR03</v>
      </c>
      <c r="AA740" s="457" t="str">
        <f t="shared" si="57"/>
        <v>NLT-Assoc</v>
      </c>
      <c r="AB740" s="457">
        <f t="shared" si="57"/>
        <v>12</v>
      </c>
      <c r="AC740" s="457" t="str">
        <f t="shared" si="57"/>
        <v>BAR03</v>
      </c>
      <c r="AI740" s="465" t="str">
        <f t="shared" si="59"/>
        <v>1275054</v>
      </c>
      <c r="AJ740" s="462" t="str">
        <f t="shared" si="58"/>
        <v>Student Activities</v>
      </c>
    </row>
    <row r="741" spans="1:36" x14ac:dyDescent="0.25">
      <c r="A741" s="462" t="s">
        <v>710</v>
      </c>
      <c r="B741" s="462">
        <v>12</v>
      </c>
      <c r="C741" s="462" t="s">
        <v>692</v>
      </c>
      <c r="D741" s="457" t="str">
        <f t="shared" si="60"/>
        <v>NLT-Assoc75054</v>
      </c>
      <c r="E741" s="462">
        <v>75054</v>
      </c>
      <c r="F741" s="462" t="s">
        <v>734</v>
      </c>
      <c r="G741" s="462" t="s">
        <v>61</v>
      </c>
      <c r="H741" s="462">
        <v>75054</v>
      </c>
      <c r="I741" s="462" t="s">
        <v>734</v>
      </c>
      <c r="J741" s="462">
        <v>75054</v>
      </c>
      <c r="L741" s="462">
        <v>300</v>
      </c>
      <c r="O741" s="462">
        <v>9999</v>
      </c>
      <c r="P741" s="462" t="s">
        <v>740</v>
      </c>
      <c r="Q741" s="462">
        <v>20006</v>
      </c>
      <c r="S741" s="462">
        <v>400101</v>
      </c>
      <c r="U741" s="462">
        <v>9999</v>
      </c>
      <c r="V741" s="462" t="str">
        <f t="shared" si="61"/>
        <v>BAR03</v>
      </c>
      <c r="AA741" s="457" t="str">
        <f t="shared" si="57"/>
        <v>NLT-Assoc</v>
      </c>
      <c r="AB741" s="457">
        <f t="shared" si="57"/>
        <v>12</v>
      </c>
      <c r="AC741" s="457" t="str">
        <f t="shared" si="57"/>
        <v>BAR03</v>
      </c>
      <c r="AI741" s="465" t="str">
        <f t="shared" si="59"/>
        <v>1275054</v>
      </c>
      <c r="AJ741" s="462" t="str">
        <f t="shared" si="58"/>
        <v>Student Activities</v>
      </c>
    </row>
    <row r="742" spans="1:36" x14ac:dyDescent="0.25">
      <c r="A742" s="462" t="s">
        <v>710</v>
      </c>
      <c r="B742" s="462">
        <v>12</v>
      </c>
      <c r="C742" s="462" t="s">
        <v>692</v>
      </c>
      <c r="D742" s="457" t="str">
        <f t="shared" si="60"/>
        <v>NLT-Assoc75054</v>
      </c>
      <c r="E742" s="462">
        <v>75054</v>
      </c>
      <c r="F742" s="462" t="s">
        <v>734</v>
      </c>
      <c r="G742" s="462" t="s">
        <v>61</v>
      </c>
      <c r="H742" s="462">
        <v>75054</v>
      </c>
      <c r="I742" s="462" t="s">
        <v>734</v>
      </c>
      <c r="J742" s="462">
        <v>75054</v>
      </c>
      <c r="L742" s="462">
        <v>300</v>
      </c>
      <c r="O742" s="462">
        <v>9999</v>
      </c>
      <c r="P742" s="462" t="s">
        <v>740</v>
      </c>
      <c r="Q742" s="462">
        <v>20006</v>
      </c>
      <c r="S742" s="462">
        <v>400102</v>
      </c>
      <c r="U742" s="462">
        <v>9999</v>
      </c>
      <c r="V742" s="462" t="str">
        <f t="shared" si="61"/>
        <v>BAR03</v>
      </c>
      <c r="AA742" s="457" t="str">
        <f t="shared" si="57"/>
        <v>NLT-Assoc</v>
      </c>
      <c r="AB742" s="457">
        <f t="shared" si="57"/>
        <v>12</v>
      </c>
      <c r="AC742" s="457" t="str">
        <f t="shared" si="57"/>
        <v>BAR03</v>
      </c>
      <c r="AI742" s="465" t="str">
        <f t="shared" si="59"/>
        <v>1275054</v>
      </c>
      <c r="AJ742" s="462" t="str">
        <f t="shared" si="58"/>
        <v>Student Activities</v>
      </c>
    </row>
    <row r="743" spans="1:36" x14ac:dyDescent="0.25">
      <c r="A743" s="462" t="s">
        <v>710</v>
      </c>
      <c r="B743" s="462">
        <v>12</v>
      </c>
      <c r="C743" s="462" t="s">
        <v>692</v>
      </c>
      <c r="D743" s="457" t="str">
        <f t="shared" si="60"/>
        <v>NLT-Assoc75054</v>
      </c>
      <c r="E743" s="462">
        <v>75054</v>
      </c>
      <c r="F743" s="462" t="s">
        <v>734</v>
      </c>
      <c r="G743" s="462" t="s">
        <v>61</v>
      </c>
      <c r="H743" s="462">
        <v>75054</v>
      </c>
      <c r="I743" s="462" t="s">
        <v>734</v>
      </c>
      <c r="J743" s="462">
        <v>75054</v>
      </c>
      <c r="L743" s="462">
        <v>300</v>
      </c>
      <c r="O743" s="462">
        <v>9999</v>
      </c>
      <c r="P743" s="462" t="s">
        <v>740</v>
      </c>
      <c r="Q743" s="462">
        <v>20006</v>
      </c>
      <c r="S743" s="462">
        <v>400103</v>
      </c>
      <c r="U743" s="462">
        <v>9999</v>
      </c>
      <c r="V743" s="462" t="str">
        <f t="shared" si="61"/>
        <v>BAR03</v>
      </c>
      <c r="AA743" s="457" t="str">
        <f t="shared" si="57"/>
        <v>NLT-Assoc</v>
      </c>
      <c r="AB743" s="457">
        <f t="shared" si="57"/>
        <v>12</v>
      </c>
      <c r="AC743" s="457" t="str">
        <f t="shared" si="57"/>
        <v>BAR03</v>
      </c>
      <c r="AI743" s="465" t="str">
        <f t="shared" si="59"/>
        <v>1275054</v>
      </c>
      <c r="AJ743" s="462" t="str">
        <f t="shared" si="58"/>
        <v>Student Activities</v>
      </c>
    </row>
    <row r="744" spans="1:36" x14ac:dyDescent="0.25">
      <c r="A744" s="462" t="s">
        <v>710</v>
      </c>
      <c r="B744" s="462">
        <v>12</v>
      </c>
      <c r="C744" s="462" t="s">
        <v>692</v>
      </c>
      <c r="D744" s="457" t="str">
        <f t="shared" si="60"/>
        <v>NLT-Assoc75054</v>
      </c>
      <c r="E744" s="462">
        <v>75054</v>
      </c>
      <c r="F744" s="462" t="s">
        <v>734</v>
      </c>
      <c r="G744" s="462" t="s">
        <v>61</v>
      </c>
      <c r="H744" s="462">
        <v>75054</v>
      </c>
      <c r="I744" s="462" t="s">
        <v>734</v>
      </c>
      <c r="J744" s="462">
        <v>75054</v>
      </c>
      <c r="L744" s="462">
        <v>300</v>
      </c>
      <c r="O744" s="462">
        <v>9999</v>
      </c>
      <c r="P744" s="462" t="s">
        <v>740</v>
      </c>
      <c r="Q744" s="462">
        <v>20006</v>
      </c>
      <c r="S744" s="462">
        <v>400108</v>
      </c>
      <c r="U744" s="462">
        <v>9999</v>
      </c>
      <c r="V744" s="462" t="str">
        <f t="shared" si="61"/>
        <v>BAR03</v>
      </c>
      <c r="AA744" s="457" t="str">
        <f t="shared" si="57"/>
        <v>NLT-Assoc</v>
      </c>
      <c r="AB744" s="457">
        <f t="shared" si="57"/>
        <v>12</v>
      </c>
      <c r="AC744" s="457" t="str">
        <f t="shared" si="57"/>
        <v>BAR03</v>
      </c>
      <c r="AI744" s="465" t="str">
        <f t="shared" si="59"/>
        <v>1275054</v>
      </c>
      <c r="AJ744" s="462" t="str">
        <f t="shared" si="58"/>
        <v>Student Activities</v>
      </c>
    </row>
    <row r="745" spans="1:36" x14ac:dyDescent="0.25">
      <c r="A745" s="462" t="s">
        <v>710</v>
      </c>
      <c r="B745" s="462">
        <v>12</v>
      </c>
      <c r="C745" s="462" t="s">
        <v>692</v>
      </c>
      <c r="D745" s="457" t="str">
        <f t="shared" si="60"/>
        <v>NLT-Assoc75054</v>
      </c>
      <c r="E745" s="462">
        <v>75054</v>
      </c>
      <c r="F745" s="462" t="s">
        <v>734</v>
      </c>
      <c r="G745" s="462" t="s">
        <v>61</v>
      </c>
      <c r="H745" s="462">
        <v>75054</v>
      </c>
      <c r="I745" s="462" t="s">
        <v>734</v>
      </c>
      <c r="J745" s="462">
        <v>75054</v>
      </c>
      <c r="L745" s="462">
        <v>300</v>
      </c>
      <c r="O745" s="462">
        <v>9999</v>
      </c>
      <c r="P745" s="462" t="s">
        <v>740</v>
      </c>
      <c r="Q745" s="462">
        <v>20006</v>
      </c>
      <c r="S745" s="462">
        <v>400123</v>
      </c>
      <c r="U745" s="462">
        <v>9999</v>
      </c>
      <c r="V745" s="462" t="str">
        <f t="shared" si="61"/>
        <v>BAR03</v>
      </c>
      <c r="AA745" s="457" t="str">
        <f t="shared" si="57"/>
        <v>NLT-Assoc</v>
      </c>
      <c r="AB745" s="457">
        <f t="shared" si="57"/>
        <v>12</v>
      </c>
      <c r="AC745" s="457" t="str">
        <f t="shared" si="57"/>
        <v>BAR03</v>
      </c>
      <c r="AI745" s="465" t="str">
        <f t="shared" si="59"/>
        <v>1275054</v>
      </c>
      <c r="AJ745" s="462" t="str">
        <f t="shared" si="58"/>
        <v>Student Activities</v>
      </c>
    </row>
    <row r="746" spans="1:36" x14ac:dyDescent="0.25">
      <c r="A746" s="462" t="s">
        <v>710</v>
      </c>
      <c r="B746" s="462">
        <v>12</v>
      </c>
      <c r="C746" s="462" t="s">
        <v>692</v>
      </c>
      <c r="D746" s="457" t="str">
        <f t="shared" si="60"/>
        <v>NLT-Assoc75054</v>
      </c>
      <c r="E746" s="462">
        <v>75054</v>
      </c>
      <c r="F746" s="462" t="s">
        <v>734</v>
      </c>
      <c r="G746" s="462" t="s">
        <v>61</v>
      </c>
      <c r="H746" s="462">
        <v>75054</v>
      </c>
      <c r="I746" s="462" t="s">
        <v>734</v>
      </c>
      <c r="J746" s="462">
        <v>75054</v>
      </c>
      <c r="L746" s="462">
        <v>300</v>
      </c>
      <c r="O746" s="462">
        <v>9999</v>
      </c>
      <c r="P746" s="462" t="s">
        <v>741</v>
      </c>
      <c r="Q746" s="462">
        <v>20007</v>
      </c>
      <c r="S746" s="462">
        <v>400015</v>
      </c>
      <c r="U746" s="462">
        <v>9999</v>
      </c>
      <c r="V746" s="462" t="str">
        <f t="shared" si="61"/>
        <v>BAR03</v>
      </c>
      <c r="AA746" s="457" t="str">
        <f t="shared" si="57"/>
        <v>NLT-Assoc</v>
      </c>
      <c r="AB746" s="457">
        <f t="shared" si="57"/>
        <v>12</v>
      </c>
      <c r="AC746" s="457" t="str">
        <f t="shared" si="57"/>
        <v>BAR03</v>
      </c>
      <c r="AI746" s="465" t="str">
        <f t="shared" si="59"/>
        <v>1275054</v>
      </c>
      <c r="AJ746" s="462" t="str">
        <f t="shared" si="58"/>
        <v>Student Activities</v>
      </c>
    </row>
    <row r="747" spans="1:36" x14ac:dyDescent="0.25">
      <c r="A747" s="462" t="s">
        <v>710</v>
      </c>
      <c r="B747" s="462">
        <v>12</v>
      </c>
      <c r="C747" s="462" t="s">
        <v>692</v>
      </c>
      <c r="D747" s="457" t="str">
        <f t="shared" si="60"/>
        <v>NLT-Assoc75054</v>
      </c>
      <c r="E747" s="462">
        <v>75054</v>
      </c>
      <c r="F747" s="462" t="s">
        <v>734</v>
      </c>
      <c r="G747" s="462" t="s">
        <v>61</v>
      </c>
      <c r="H747" s="462">
        <v>75054</v>
      </c>
      <c r="I747" s="462" t="s">
        <v>734</v>
      </c>
      <c r="J747" s="462">
        <v>75054</v>
      </c>
      <c r="L747" s="462">
        <v>300</v>
      </c>
      <c r="O747" s="462">
        <v>9999</v>
      </c>
      <c r="P747" s="462" t="s">
        <v>741</v>
      </c>
      <c r="Q747" s="462">
        <v>20007</v>
      </c>
      <c r="S747" s="462">
        <v>400017</v>
      </c>
      <c r="U747" s="462">
        <v>9999</v>
      </c>
      <c r="V747" s="462" t="str">
        <f t="shared" si="61"/>
        <v>BAR03</v>
      </c>
      <c r="AA747" s="457" t="str">
        <f t="shared" si="57"/>
        <v>NLT-Assoc</v>
      </c>
      <c r="AB747" s="457">
        <f t="shared" si="57"/>
        <v>12</v>
      </c>
      <c r="AC747" s="457" t="str">
        <f t="shared" si="57"/>
        <v>BAR03</v>
      </c>
      <c r="AI747" s="465" t="str">
        <f t="shared" si="59"/>
        <v>1275054</v>
      </c>
      <c r="AJ747" s="462" t="str">
        <f t="shared" si="58"/>
        <v>Student Activities</v>
      </c>
    </row>
    <row r="748" spans="1:36" x14ac:dyDescent="0.25">
      <c r="A748" s="462" t="s">
        <v>710</v>
      </c>
      <c r="B748" s="462">
        <v>12</v>
      </c>
      <c r="C748" s="462" t="s">
        <v>692</v>
      </c>
      <c r="D748" s="457" t="str">
        <f t="shared" si="60"/>
        <v>NLT-Assoc75054</v>
      </c>
      <c r="E748" s="462">
        <v>75054</v>
      </c>
      <c r="F748" s="462" t="s">
        <v>734</v>
      </c>
      <c r="G748" s="462" t="s">
        <v>61</v>
      </c>
      <c r="H748" s="462">
        <v>75054</v>
      </c>
      <c r="I748" s="462" t="s">
        <v>734</v>
      </c>
      <c r="J748" s="462">
        <v>75054</v>
      </c>
      <c r="L748" s="462">
        <v>300</v>
      </c>
      <c r="O748" s="462">
        <v>9999</v>
      </c>
      <c r="P748" s="462" t="s">
        <v>741</v>
      </c>
      <c r="Q748" s="462">
        <v>20007</v>
      </c>
      <c r="S748" s="462">
        <v>400018</v>
      </c>
      <c r="U748" s="462">
        <v>9999</v>
      </c>
      <c r="V748" s="462" t="str">
        <f t="shared" si="61"/>
        <v>BAR03</v>
      </c>
      <c r="AA748" s="457" t="str">
        <f t="shared" si="57"/>
        <v>NLT-Assoc</v>
      </c>
      <c r="AB748" s="457">
        <f t="shared" si="57"/>
        <v>12</v>
      </c>
      <c r="AC748" s="457" t="str">
        <f t="shared" si="57"/>
        <v>BAR03</v>
      </c>
      <c r="AI748" s="465" t="str">
        <f t="shared" si="59"/>
        <v>1275054</v>
      </c>
      <c r="AJ748" s="462" t="str">
        <f t="shared" si="58"/>
        <v>Student Activities</v>
      </c>
    </row>
    <row r="749" spans="1:36" x14ac:dyDescent="0.25">
      <c r="A749" s="462" t="s">
        <v>710</v>
      </c>
      <c r="B749" s="462">
        <v>12</v>
      </c>
      <c r="C749" s="462" t="s">
        <v>692</v>
      </c>
      <c r="D749" s="457" t="str">
        <f t="shared" si="60"/>
        <v>NLT-Assoc75054</v>
      </c>
      <c r="E749" s="462">
        <v>75054</v>
      </c>
      <c r="F749" s="462" t="s">
        <v>734</v>
      </c>
      <c r="G749" s="462" t="s">
        <v>61</v>
      </c>
      <c r="H749" s="462">
        <v>75054</v>
      </c>
      <c r="I749" s="462" t="s">
        <v>734</v>
      </c>
      <c r="J749" s="462">
        <v>75054</v>
      </c>
      <c r="L749" s="462">
        <v>300</v>
      </c>
      <c r="O749" s="462">
        <v>9999</v>
      </c>
      <c r="P749" s="462" t="s">
        <v>741</v>
      </c>
      <c r="Q749" s="462">
        <v>20007</v>
      </c>
      <c r="S749" s="462">
        <v>400020</v>
      </c>
      <c r="U749" s="462">
        <v>9999</v>
      </c>
      <c r="V749" s="462" t="str">
        <f t="shared" si="61"/>
        <v>BAR03</v>
      </c>
      <c r="AA749" s="457" t="str">
        <f t="shared" si="57"/>
        <v>NLT-Assoc</v>
      </c>
      <c r="AB749" s="457">
        <f t="shared" si="57"/>
        <v>12</v>
      </c>
      <c r="AC749" s="457" t="str">
        <f t="shared" si="57"/>
        <v>BAR03</v>
      </c>
      <c r="AI749" s="465" t="str">
        <f t="shared" si="59"/>
        <v>1275054</v>
      </c>
      <c r="AJ749" s="462" t="str">
        <f t="shared" si="58"/>
        <v>Student Activities</v>
      </c>
    </row>
    <row r="750" spans="1:36" x14ac:dyDescent="0.25">
      <c r="A750" s="462" t="s">
        <v>710</v>
      </c>
      <c r="B750" s="462">
        <v>12</v>
      </c>
      <c r="C750" s="462" t="s">
        <v>692</v>
      </c>
      <c r="D750" s="457" t="str">
        <f t="shared" si="60"/>
        <v>NLT-Assoc75054</v>
      </c>
      <c r="E750" s="462">
        <v>75054</v>
      </c>
      <c r="F750" s="462" t="s">
        <v>734</v>
      </c>
      <c r="G750" s="462" t="s">
        <v>61</v>
      </c>
      <c r="H750" s="462">
        <v>75054</v>
      </c>
      <c r="I750" s="462" t="s">
        <v>734</v>
      </c>
      <c r="J750" s="462">
        <v>75054</v>
      </c>
      <c r="L750" s="462">
        <v>300</v>
      </c>
      <c r="O750" s="462">
        <v>9999</v>
      </c>
      <c r="P750" s="462" t="s">
        <v>741</v>
      </c>
      <c r="Q750" s="462">
        <v>20007</v>
      </c>
      <c r="S750" s="462">
        <v>400028</v>
      </c>
      <c r="U750" s="462">
        <v>9999</v>
      </c>
      <c r="V750" s="462" t="str">
        <f t="shared" si="61"/>
        <v>BAR03</v>
      </c>
      <c r="AA750" s="457" t="str">
        <f t="shared" si="57"/>
        <v>NLT-Assoc</v>
      </c>
      <c r="AB750" s="457">
        <f t="shared" si="57"/>
        <v>12</v>
      </c>
      <c r="AC750" s="457" t="str">
        <f t="shared" si="57"/>
        <v>BAR03</v>
      </c>
      <c r="AI750" s="465" t="str">
        <f t="shared" si="59"/>
        <v>1275054</v>
      </c>
      <c r="AJ750" s="462" t="str">
        <f t="shared" si="58"/>
        <v>Student Activities</v>
      </c>
    </row>
    <row r="751" spans="1:36" x14ac:dyDescent="0.25">
      <c r="A751" s="462" t="s">
        <v>710</v>
      </c>
      <c r="B751" s="462">
        <v>12</v>
      </c>
      <c r="C751" s="462" t="s">
        <v>692</v>
      </c>
      <c r="D751" s="457" t="str">
        <f t="shared" si="60"/>
        <v>NLT-Assoc75054</v>
      </c>
      <c r="E751" s="462">
        <v>75054</v>
      </c>
      <c r="F751" s="462" t="s">
        <v>734</v>
      </c>
      <c r="G751" s="462" t="s">
        <v>61</v>
      </c>
      <c r="H751" s="462">
        <v>75054</v>
      </c>
      <c r="I751" s="462" t="s">
        <v>734</v>
      </c>
      <c r="J751" s="462">
        <v>75054</v>
      </c>
      <c r="L751" s="462">
        <v>300</v>
      </c>
      <c r="O751" s="462">
        <v>9999</v>
      </c>
      <c r="P751" s="462" t="s">
        <v>741</v>
      </c>
      <c r="Q751" s="462">
        <v>20007</v>
      </c>
      <c r="S751" s="462">
        <v>400041</v>
      </c>
      <c r="U751" s="462">
        <v>9999</v>
      </c>
      <c r="V751" s="462" t="str">
        <f t="shared" si="61"/>
        <v>BAR03</v>
      </c>
      <c r="AA751" s="457" t="str">
        <f t="shared" si="57"/>
        <v>NLT-Assoc</v>
      </c>
      <c r="AB751" s="457">
        <f t="shared" si="57"/>
        <v>12</v>
      </c>
      <c r="AC751" s="457" t="str">
        <f t="shared" si="57"/>
        <v>BAR03</v>
      </c>
      <c r="AI751" s="465" t="str">
        <f t="shared" si="59"/>
        <v>1275054</v>
      </c>
      <c r="AJ751" s="462" t="str">
        <f t="shared" si="58"/>
        <v>Student Activities</v>
      </c>
    </row>
    <row r="752" spans="1:36" x14ac:dyDescent="0.25">
      <c r="A752" s="462" t="s">
        <v>710</v>
      </c>
      <c r="B752" s="462">
        <v>12</v>
      </c>
      <c r="C752" s="462" t="s">
        <v>692</v>
      </c>
      <c r="D752" s="457" t="str">
        <f t="shared" si="60"/>
        <v>NLT-Assoc75054</v>
      </c>
      <c r="E752" s="462">
        <v>75054</v>
      </c>
      <c r="F752" s="462" t="s">
        <v>734</v>
      </c>
      <c r="G752" s="462" t="s">
        <v>61</v>
      </c>
      <c r="H752" s="462">
        <v>75054</v>
      </c>
      <c r="I752" s="462" t="s">
        <v>734</v>
      </c>
      <c r="J752" s="462">
        <v>75054</v>
      </c>
      <c r="L752" s="462">
        <v>300</v>
      </c>
      <c r="O752" s="462">
        <v>9999</v>
      </c>
      <c r="P752" s="462" t="s">
        <v>741</v>
      </c>
      <c r="Q752" s="462">
        <v>20007</v>
      </c>
      <c r="S752" s="462">
        <v>400043</v>
      </c>
      <c r="U752" s="462">
        <v>9999</v>
      </c>
      <c r="V752" s="462" t="str">
        <f t="shared" si="61"/>
        <v>BAR03</v>
      </c>
      <c r="AA752" s="457" t="str">
        <f t="shared" si="57"/>
        <v>NLT-Assoc</v>
      </c>
      <c r="AB752" s="457">
        <f t="shared" si="57"/>
        <v>12</v>
      </c>
      <c r="AC752" s="457" t="str">
        <f t="shared" si="57"/>
        <v>BAR03</v>
      </c>
      <c r="AI752" s="465" t="str">
        <f t="shared" si="59"/>
        <v>1275054</v>
      </c>
      <c r="AJ752" s="462" t="str">
        <f t="shared" si="58"/>
        <v>Student Activities</v>
      </c>
    </row>
    <row r="753" spans="1:36" x14ac:dyDescent="0.25">
      <c r="A753" s="462" t="s">
        <v>710</v>
      </c>
      <c r="B753" s="462">
        <v>12</v>
      </c>
      <c r="C753" s="462" t="s">
        <v>692</v>
      </c>
      <c r="D753" s="457" t="str">
        <f t="shared" si="60"/>
        <v>NLT-Assoc75054</v>
      </c>
      <c r="E753" s="462">
        <v>75054</v>
      </c>
      <c r="F753" s="462" t="s">
        <v>734</v>
      </c>
      <c r="G753" s="462" t="s">
        <v>61</v>
      </c>
      <c r="H753" s="462">
        <v>75054</v>
      </c>
      <c r="I753" s="462" t="s">
        <v>734</v>
      </c>
      <c r="J753" s="462">
        <v>75054</v>
      </c>
      <c r="L753" s="462">
        <v>300</v>
      </c>
      <c r="O753" s="462">
        <v>9999</v>
      </c>
      <c r="P753" s="462" t="s">
        <v>741</v>
      </c>
      <c r="Q753" s="462">
        <v>20007</v>
      </c>
      <c r="S753" s="462">
        <v>400045</v>
      </c>
      <c r="U753" s="462">
        <v>9999</v>
      </c>
      <c r="V753" s="462" t="str">
        <f t="shared" si="61"/>
        <v>BAR03</v>
      </c>
      <c r="AA753" s="457" t="str">
        <f t="shared" si="57"/>
        <v>NLT-Assoc</v>
      </c>
      <c r="AB753" s="457">
        <f t="shared" si="57"/>
        <v>12</v>
      </c>
      <c r="AC753" s="457" t="str">
        <f t="shared" si="57"/>
        <v>BAR03</v>
      </c>
      <c r="AI753" s="465" t="str">
        <f t="shared" si="59"/>
        <v>1275054</v>
      </c>
      <c r="AJ753" s="462" t="str">
        <f t="shared" si="58"/>
        <v>Student Activities</v>
      </c>
    </row>
    <row r="754" spans="1:36" x14ac:dyDescent="0.25">
      <c r="A754" s="462" t="s">
        <v>710</v>
      </c>
      <c r="B754" s="462">
        <v>12</v>
      </c>
      <c r="C754" s="462" t="s">
        <v>692</v>
      </c>
      <c r="D754" s="457" t="str">
        <f t="shared" si="60"/>
        <v>NLT-Assoc75054</v>
      </c>
      <c r="E754" s="462">
        <v>75054</v>
      </c>
      <c r="F754" s="462" t="s">
        <v>734</v>
      </c>
      <c r="G754" s="462" t="s">
        <v>61</v>
      </c>
      <c r="H754" s="462">
        <v>75054</v>
      </c>
      <c r="I754" s="462" t="s">
        <v>734</v>
      </c>
      <c r="J754" s="462">
        <v>75054</v>
      </c>
      <c r="L754" s="462">
        <v>300</v>
      </c>
      <c r="O754" s="462">
        <v>9999</v>
      </c>
      <c r="P754" s="462" t="s">
        <v>741</v>
      </c>
      <c r="Q754" s="462">
        <v>20007</v>
      </c>
      <c r="S754" s="462">
        <v>400061</v>
      </c>
      <c r="U754" s="462">
        <v>9999</v>
      </c>
      <c r="V754" s="462" t="str">
        <f t="shared" si="61"/>
        <v>BAR03</v>
      </c>
      <c r="AA754" s="457" t="str">
        <f t="shared" si="57"/>
        <v>NLT-Assoc</v>
      </c>
      <c r="AB754" s="457">
        <f t="shared" si="57"/>
        <v>12</v>
      </c>
      <c r="AC754" s="457" t="str">
        <f t="shared" si="57"/>
        <v>BAR03</v>
      </c>
      <c r="AI754" s="465" t="str">
        <f t="shared" si="59"/>
        <v>1275054</v>
      </c>
      <c r="AJ754" s="462" t="str">
        <f t="shared" si="58"/>
        <v>Student Activities</v>
      </c>
    </row>
    <row r="755" spans="1:36" x14ac:dyDescent="0.25">
      <c r="A755" s="462" t="s">
        <v>710</v>
      </c>
      <c r="B755" s="462">
        <v>12</v>
      </c>
      <c r="C755" s="462" t="s">
        <v>692</v>
      </c>
      <c r="D755" s="457" t="str">
        <f t="shared" si="60"/>
        <v>NLT-Assoc75054</v>
      </c>
      <c r="E755" s="462">
        <v>75054</v>
      </c>
      <c r="F755" s="462" t="s">
        <v>734</v>
      </c>
      <c r="G755" s="462" t="s">
        <v>61</v>
      </c>
      <c r="H755" s="462">
        <v>75054</v>
      </c>
      <c r="I755" s="462" t="s">
        <v>734</v>
      </c>
      <c r="J755" s="462">
        <v>75054</v>
      </c>
      <c r="L755" s="462">
        <v>300</v>
      </c>
      <c r="O755" s="462">
        <v>9999</v>
      </c>
      <c r="P755" s="462" t="s">
        <v>741</v>
      </c>
      <c r="Q755" s="462">
        <v>20007</v>
      </c>
      <c r="S755" s="462">
        <v>400062</v>
      </c>
      <c r="U755" s="462">
        <v>9999</v>
      </c>
      <c r="V755" s="462" t="str">
        <f t="shared" si="61"/>
        <v>BAR03</v>
      </c>
      <c r="AA755" s="457" t="str">
        <f t="shared" si="57"/>
        <v>NLT-Assoc</v>
      </c>
      <c r="AB755" s="457">
        <f t="shared" si="57"/>
        <v>12</v>
      </c>
      <c r="AC755" s="457" t="str">
        <f t="shared" si="57"/>
        <v>BAR03</v>
      </c>
      <c r="AI755" s="465" t="str">
        <f t="shared" si="59"/>
        <v>1275054</v>
      </c>
      <c r="AJ755" s="462" t="str">
        <f t="shared" si="58"/>
        <v>Student Activities</v>
      </c>
    </row>
    <row r="756" spans="1:36" x14ac:dyDescent="0.25">
      <c r="A756" s="462" t="s">
        <v>710</v>
      </c>
      <c r="B756" s="462">
        <v>12</v>
      </c>
      <c r="C756" s="462" t="s">
        <v>692</v>
      </c>
      <c r="D756" s="457" t="str">
        <f t="shared" si="60"/>
        <v>NLT-Assoc75054</v>
      </c>
      <c r="E756" s="462">
        <v>75054</v>
      </c>
      <c r="F756" s="462" t="s">
        <v>734</v>
      </c>
      <c r="G756" s="462" t="s">
        <v>61</v>
      </c>
      <c r="H756" s="462">
        <v>75054</v>
      </c>
      <c r="I756" s="462" t="s">
        <v>734</v>
      </c>
      <c r="J756" s="462">
        <v>75054</v>
      </c>
      <c r="L756" s="462">
        <v>300</v>
      </c>
      <c r="O756" s="462">
        <v>9999</v>
      </c>
      <c r="P756" s="462" t="s">
        <v>741</v>
      </c>
      <c r="Q756" s="462">
        <v>20007</v>
      </c>
      <c r="S756" s="462">
        <v>400066</v>
      </c>
      <c r="U756" s="462">
        <v>9999</v>
      </c>
      <c r="V756" s="462" t="str">
        <f t="shared" si="61"/>
        <v>BAR03</v>
      </c>
      <c r="AA756" s="457" t="str">
        <f t="shared" si="57"/>
        <v>NLT-Assoc</v>
      </c>
      <c r="AB756" s="457">
        <f t="shared" si="57"/>
        <v>12</v>
      </c>
      <c r="AC756" s="457" t="str">
        <f t="shared" si="57"/>
        <v>BAR03</v>
      </c>
      <c r="AI756" s="465" t="str">
        <f t="shared" si="59"/>
        <v>1275054</v>
      </c>
      <c r="AJ756" s="462" t="str">
        <f t="shared" si="58"/>
        <v>Student Activities</v>
      </c>
    </row>
    <row r="757" spans="1:36" x14ac:dyDescent="0.25">
      <c r="A757" s="462" t="s">
        <v>710</v>
      </c>
      <c r="B757" s="462">
        <v>12</v>
      </c>
      <c r="C757" s="462" t="s">
        <v>692</v>
      </c>
      <c r="D757" s="457" t="str">
        <f t="shared" si="60"/>
        <v>NLT-Assoc75054</v>
      </c>
      <c r="E757" s="462">
        <v>75054</v>
      </c>
      <c r="F757" s="462" t="s">
        <v>734</v>
      </c>
      <c r="G757" s="462" t="s">
        <v>61</v>
      </c>
      <c r="H757" s="462">
        <v>75054</v>
      </c>
      <c r="I757" s="462" t="s">
        <v>734</v>
      </c>
      <c r="J757" s="462">
        <v>75054</v>
      </c>
      <c r="L757" s="462">
        <v>300</v>
      </c>
      <c r="O757" s="462">
        <v>9999</v>
      </c>
      <c r="P757" s="462" t="s">
        <v>741</v>
      </c>
      <c r="Q757" s="462">
        <v>20007</v>
      </c>
      <c r="S757" s="462">
        <v>400075</v>
      </c>
      <c r="U757" s="462">
        <v>9999</v>
      </c>
      <c r="V757" s="462" t="str">
        <f t="shared" si="61"/>
        <v>BAR03</v>
      </c>
      <c r="AA757" s="457" t="str">
        <f t="shared" si="57"/>
        <v>NLT-Assoc</v>
      </c>
      <c r="AB757" s="457">
        <f t="shared" si="57"/>
        <v>12</v>
      </c>
      <c r="AC757" s="457" t="str">
        <f t="shared" si="57"/>
        <v>BAR03</v>
      </c>
      <c r="AI757" s="465" t="str">
        <f t="shared" si="59"/>
        <v>1275054</v>
      </c>
      <c r="AJ757" s="462" t="str">
        <f t="shared" si="58"/>
        <v>Student Activities</v>
      </c>
    </row>
    <row r="758" spans="1:36" x14ac:dyDescent="0.25">
      <c r="A758" s="462" t="s">
        <v>710</v>
      </c>
      <c r="B758" s="462">
        <v>12</v>
      </c>
      <c r="C758" s="462" t="s">
        <v>692</v>
      </c>
      <c r="D758" s="457" t="str">
        <f t="shared" si="60"/>
        <v>NLT-Assoc75054</v>
      </c>
      <c r="E758" s="462">
        <v>75054</v>
      </c>
      <c r="F758" s="462" t="s">
        <v>734</v>
      </c>
      <c r="G758" s="462" t="s">
        <v>61</v>
      </c>
      <c r="H758" s="462">
        <v>75054</v>
      </c>
      <c r="I758" s="462" t="s">
        <v>734</v>
      </c>
      <c r="J758" s="462">
        <v>75054</v>
      </c>
      <c r="L758" s="462">
        <v>300</v>
      </c>
      <c r="O758" s="462">
        <v>9999</v>
      </c>
      <c r="P758" s="462" t="s">
        <v>741</v>
      </c>
      <c r="Q758" s="462">
        <v>20007</v>
      </c>
      <c r="S758" s="462">
        <v>400081</v>
      </c>
      <c r="U758" s="462">
        <v>9999</v>
      </c>
      <c r="V758" s="462" t="str">
        <f t="shared" si="61"/>
        <v>BAR03</v>
      </c>
      <c r="AA758" s="457" t="str">
        <f t="shared" si="57"/>
        <v>NLT-Assoc</v>
      </c>
      <c r="AB758" s="457">
        <f t="shared" si="57"/>
        <v>12</v>
      </c>
      <c r="AC758" s="457" t="str">
        <f t="shared" si="57"/>
        <v>BAR03</v>
      </c>
      <c r="AI758" s="465" t="str">
        <f t="shared" si="59"/>
        <v>1275054</v>
      </c>
      <c r="AJ758" s="462" t="str">
        <f t="shared" si="58"/>
        <v>Student Activities</v>
      </c>
    </row>
    <row r="759" spans="1:36" x14ac:dyDescent="0.25">
      <c r="A759" s="462" t="s">
        <v>710</v>
      </c>
      <c r="B759" s="462">
        <v>12</v>
      </c>
      <c r="C759" s="462" t="s">
        <v>692</v>
      </c>
      <c r="D759" s="457" t="str">
        <f t="shared" si="60"/>
        <v>NLT-Assoc75054</v>
      </c>
      <c r="E759" s="462">
        <v>75054</v>
      </c>
      <c r="F759" s="462" t="s">
        <v>734</v>
      </c>
      <c r="G759" s="462" t="s">
        <v>61</v>
      </c>
      <c r="H759" s="462">
        <v>75054</v>
      </c>
      <c r="I759" s="462" t="s">
        <v>734</v>
      </c>
      <c r="J759" s="462">
        <v>75054</v>
      </c>
      <c r="L759" s="462">
        <v>300</v>
      </c>
      <c r="O759" s="462">
        <v>9999</v>
      </c>
      <c r="P759" s="462" t="s">
        <v>741</v>
      </c>
      <c r="Q759" s="462">
        <v>20007</v>
      </c>
      <c r="S759" s="462">
        <v>400088</v>
      </c>
      <c r="U759" s="462">
        <v>9999</v>
      </c>
      <c r="V759" s="462" t="str">
        <f t="shared" si="61"/>
        <v>BAR03</v>
      </c>
      <c r="AA759" s="457" t="str">
        <f t="shared" si="57"/>
        <v>NLT-Assoc</v>
      </c>
      <c r="AB759" s="457">
        <f t="shared" si="57"/>
        <v>12</v>
      </c>
      <c r="AC759" s="457" t="str">
        <f t="shared" si="57"/>
        <v>BAR03</v>
      </c>
      <c r="AI759" s="465" t="str">
        <f t="shared" si="59"/>
        <v>1275054</v>
      </c>
      <c r="AJ759" s="462" t="str">
        <f t="shared" si="58"/>
        <v>Student Activities</v>
      </c>
    </row>
    <row r="760" spans="1:36" x14ac:dyDescent="0.25">
      <c r="A760" s="462" t="s">
        <v>710</v>
      </c>
      <c r="B760" s="462">
        <v>12</v>
      </c>
      <c r="C760" s="462" t="s">
        <v>692</v>
      </c>
      <c r="D760" s="457" t="str">
        <f t="shared" si="60"/>
        <v>NLT-Assoc75054</v>
      </c>
      <c r="E760" s="462">
        <v>75054</v>
      </c>
      <c r="F760" s="462" t="s">
        <v>734</v>
      </c>
      <c r="G760" s="462" t="s">
        <v>61</v>
      </c>
      <c r="H760" s="462">
        <v>75054</v>
      </c>
      <c r="I760" s="462" t="s">
        <v>734</v>
      </c>
      <c r="J760" s="462">
        <v>75054</v>
      </c>
      <c r="L760" s="462">
        <v>300</v>
      </c>
      <c r="O760" s="462">
        <v>9999</v>
      </c>
      <c r="P760" s="462" t="s">
        <v>741</v>
      </c>
      <c r="Q760" s="462">
        <v>20007</v>
      </c>
      <c r="S760" s="462">
        <v>400100</v>
      </c>
      <c r="U760" s="462">
        <v>9999</v>
      </c>
      <c r="V760" s="462" t="str">
        <f t="shared" si="61"/>
        <v>BAR03</v>
      </c>
      <c r="AA760" s="457" t="str">
        <f t="shared" si="57"/>
        <v>NLT-Assoc</v>
      </c>
      <c r="AB760" s="457">
        <f t="shared" si="57"/>
        <v>12</v>
      </c>
      <c r="AC760" s="457" t="str">
        <f t="shared" si="57"/>
        <v>BAR03</v>
      </c>
      <c r="AI760" s="465" t="str">
        <f t="shared" si="59"/>
        <v>1275054</v>
      </c>
      <c r="AJ760" s="462" t="str">
        <f t="shared" si="58"/>
        <v>Student Activities</v>
      </c>
    </row>
    <row r="761" spans="1:36" x14ac:dyDescent="0.25">
      <c r="A761" s="462" t="s">
        <v>710</v>
      </c>
      <c r="B761" s="462">
        <v>12</v>
      </c>
      <c r="C761" s="462" t="s">
        <v>692</v>
      </c>
      <c r="D761" s="457" t="str">
        <f t="shared" si="60"/>
        <v>NLT-Assoc75054</v>
      </c>
      <c r="E761" s="462">
        <v>75054</v>
      </c>
      <c r="F761" s="462" t="s">
        <v>734</v>
      </c>
      <c r="G761" s="462" t="s">
        <v>61</v>
      </c>
      <c r="H761" s="462">
        <v>75054</v>
      </c>
      <c r="I761" s="462" t="s">
        <v>734</v>
      </c>
      <c r="J761" s="462">
        <v>75054</v>
      </c>
      <c r="L761" s="462">
        <v>300</v>
      </c>
      <c r="O761" s="462">
        <v>9999</v>
      </c>
      <c r="P761" s="462" t="s">
        <v>741</v>
      </c>
      <c r="Q761" s="462">
        <v>20007</v>
      </c>
      <c r="S761" s="462">
        <v>400102</v>
      </c>
      <c r="U761" s="462">
        <v>9999</v>
      </c>
      <c r="V761" s="462" t="str">
        <f t="shared" si="61"/>
        <v>BAR03</v>
      </c>
      <c r="AA761" s="457" t="str">
        <f t="shared" si="57"/>
        <v>NLT-Assoc</v>
      </c>
      <c r="AB761" s="457">
        <f t="shared" si="57"/>
        <v>12</v>
      </c>
      <c r="AC761" s="457" t="str">
        <f t="shared" si="57"/>
        <v>BAR03</v>
      </c>
      <c r="AI761" s="465" t="str">
        <f t="shared" si="59"/>
        <v>1275054</v>
      </c>
      <c r="AJ761" s="462" t="str">
        <f t="shared" si="58"/>
        <v>Student Activities</v>
      </c>
    </row>
    <row r="762" spans="1:36" x14ac:dyDescent="0.25">
      <c r="A762" s="462" t="s">
        <v>710</v>
      </c>
      <c r="B762" s="462">
        <v>12</v>
      </c>
      <c r="C762" s="462" t="s">
        <v>692</v>
      </c>
      <c r="D762" s="457" t="str">
        <f t="shared" si="60"/>
        <v>NLT-Assoc75054</v>
      </c>
      <c r="E762" s="462">
        <v>75054</v>
      </c>
      <c r="F762" s="462" t="s">
        <v>734</v>
      </c>
      <c r="G762" s="462" t="s">
        <v>61</v>
      </c>
      <c r="H762" s="462">
        <v>75054</v>
      </c>
      <c r="I762" s="462" t="s">
        <v>734</v>
      </c>
      <c r="J762" s="462">
        <v>75054</v>
      </c>
      <c r="L762" s="462">
        <v>300</v>
      </c>
      <c r="O762" s="462">
        <v>9999</v>
      </c>
      <c r="P762" s="462" t="s">
        <v>741</v>
      </c>
      <c r="Q762" s="462">
        <v>20007</v>
      </c>
      <c r="S762" s="462">
        <v>400103</v>
      </c>
      <c r="U762" s="462">
        <v>9999</v>
      </c>
      <c r="V762" s="462" t="str">
        <f t="shared" si="61"/>
        <v>BAR03</v>
      </c>
      <c r="AA762" s="457" t="str">
        <f t="shared" si="57"/>
        <v>NLT-Assoc</v>
      </c>
      <c r="AB762" s="457">
        <f t="shared" si="57"/>
        <v>12</v>
      </c>
      <c r="AC762" s="457" t="str">
        <f t="shared" si="57"/>
        <v>BAR03</v>
      </c>
      <c r="AI762" s="465" t="str">
        <f t="shared" si="59"/>
        <v>1275054</v>
      </c>
      <c r="AJ762" s="462" t="str">
        <f t="shared" si="58"/>
        <v>Student Activities</v>
      </c>
    </row>
    <row r="763" spans="1:36" x14ac:dyDescent="0.25">
      <c r="A763" s="462" t="s">
        <v>710</v>
      </c>
      <c r="B763" s="462">
        <v>12</v>
      </c>
      <c r="C763" s="462" t="s">
        <v>692</v>
      </c>
      <c r="D763" s="457" t="str">
        <f t="shared" si="60"/>
        <v>NLT-Assoc75054</v>
      </c>
      <c r="E763" s="462">
        <v>75054</v>
      </c>
      <c r="F763" s="462" t="s">
        <v>734</v>
      </c>
      <c r="G763" s="462" t="s">
        <v>61</v>
      </c>
      <c r="H763" s="462">
        <v>75054</v>
      </c>
      <c r="I763" s="462" t="s">
        <v>734</v>
      </c>
      <c r="J763" s="462">
        <v>75054</v>
      </c>
      <c r="L763" s="462">
        <v>300</v>
      </c>
      <c r="O763" s="462">
        <v>9999</v>
      </c>
      <c r="P763" s="462" t="s">
        <v>741</v>
      </c>
      <c r="Q763" s="462">
        <v>20007</v>
      </c>
      <c r="S763" s="462">
        <v>400108</v>
      </c>
      <c r="U763" s="462">
        <v>9999</v>
      </c>
      <c r="V763" s="462" t="str">
        <f t="shared" si="61"/>
        <v>BAR03</v>
      </c>
      <c r="AA763" s="457" t="str">
        <f t="shared" si="57"/>
        <v>NLT-Assoc</v>
      </c>
      <c r="AB763" s="457">
        <f t="shared" si="57"/>
        <v>12</v>
      </c>
      <c r="AC763" s="457" t="str">
        <f t="shared" si="57"/>
        <v>BAR03</v>
      </c>
      <c r="AI763" s="465" t="str">
        <f t="shared" si="59"/>
        <v>1275054</v>
      </c>
      <c r="AJ763" s="462" t="str">
        <f t="shared" si="58"/>
        <v>Student Activities</v>
      </c>
    </row>
    <row r="764" spans="1:36" x14ac:dyDescent="0.25">
      <c r="A764" s="462" t="s">
        <v>710</v>
      </c>
      <c r="B764" s="462">
        <v>12</v>
      </c>
      <c r="C764" s="462" t="s">
        <v>692</v>
      </c>
      <c r="D764" s="457" t="str">
        <f t="shared" si="60"/>
        <v>NLT-Assoc75054</v>
      </c>
      <c r="E764" s="462">
        <v>75054</v>
      </c>
      <c r="F764" s="462" t="s">
        <v>734</v>
      </c>
      <c r="G764" s="462" t="s">
        <v>61</v>
      </c>
      <c r="H764" s="462">
        <v>75054</v>
      </c>
      <c r="I764" s="462" t="s">
        <v>734</v>
      </c>
      <c r="J764" s="462">
        <v>75054</v>
      </c>
      <c r="L764" s="462">
        <v>300</v>
      </c>
      <c r="O764" s="462">
        <v>9999</v>
      </c>
      <c r="P764" s="462" t="s">
        <v>741</v>
      </c>
      <c r="Q764" s="462">
        <v>20007</v>
      </c>
      <c r="S764" s="462">
        <v>400123</v>
      </c>
      <c r="U764" s="462">
        <v>9999</v>
      </c>
      <c r="V764" s="462" t="str">
        <f t="shared" si="61"/>
        <v>BAR03</v>
      </c>
      <c r="AA764" s="457" t="str">
        <f t="shared" si="57"/>
        <v>NLT-Assoc</v>
      </c>
      <c r="AB764" s="457">
        <f t="shared" si="57"/>
        <v>12</v>
      </c>
      <c r="AC764" s="457" t="str">
        <f t="shared" si="57"/>
        <v>BAR03</v>
      </c>
      <c r="AI764" s="465" t="str">
        <f t="shared" si="59"/>
        <v>1275054</v>
      </c>
      <c r="AJ764" s="462" t="str">
        <f t="shared" si="58"/>
        <v>Student Activities</v>
      </c>
    </row>
    <row r="765" spans="1:36" x14ac:dyDescent="0.25">
      <c r="A765" s="462" t="s">
        <v>710</v>
      </c>
      <c r="B765" s="462">
        <v>12</v>
      </c>
      <c r="C765" s="462" t="s">
        <v>692</v>
      </c>
      <c r="D765" s="457" t="str">
        <f t="shared" si="60"/>
        <v>NLT-Assoc75054</v>
      </c>
      <c r="E765" s="462">
        <v>75054</v>
      </c>
      <c r="F765" s="462" t="s">
        <v>734</v>
      </c>
      <c r="G765" s="462" t="s">
        <v>61</v>
      </c>
      <c r="H765" s="462">
        <v>75054</v>
      </c>
      <c r="I765" s="462" t="s">
        <v>734</v>
      </c>
      <c r="J765" s="462">
        <v>75054</v>
      </c>
      <c r="L765" s="462">
        <v>300</v>
      </c>
      <c r="O765" s="462">
        <v>9999</v>
      </c>
      <c r="P765" s="462" t="s">
        <v>742</v>
      </c>
      <c r="Q765" s="462">
        <v>20008</v>
      </c>
      <c r="S765" s="462">
        <v>400015</v>
      </c>
      <c r="U765" s="462">
        <v>9999</v>
      </c>
      <c r="V765" s="462" t="str">
        <f t="shared" si="61"/>
        <v>BAR03</v>
      </c>
      <c r="AA765" s="457" t="str">
        <f t="shared" si="57"/>
        <v>NLT-Assoc</v>
      </c>
      <c r="AB765" s="457">
        <f t="shared" si="57"/>
        <v>12</v>
      </c>
      <c r="AC765" s="457" t="str">
        <f t="shared" si="57"/>
        <v>BAR03</v>
      </c>
      <c r="AI765" s="465" t="str">
        <f t="shared" si="59"/>
        <v>1275054</v>
      </c>
      <c r="AJ765" s="462" t="str">
        <f t="shared" si="58"/>
        <v>Student Activities</v>
      </c>
    </row>
    <row r="766" spans="1:36" x14ac:dyDescent="0.25">
      <c r="A766" s="462" t="s">
        <v>710</v>
      </c>
      <c r="B766" s="462">
        <v>12</v>
      </c>
      <c r="C766" s="462" t="s">
        <v>692</v>
      </c>
      <c r="D766" s="457" t="str">
        <f t="shared" si="60"/>
        <v>NLT-Assoc75054</v>
      </c>
      <c r="E766" s="462">
        <v>75054</v>
      </c>
      <c r="F766" s="462" t="s">
        <v>734</v>
      </c>
      <c r="G766" s="462" t="s">
        <v>61</v>
      </c>
      <c r="H766" s="462">
        <v>75054</v>
      </c>
      <c r="I766" s="462" t="s">
        <v>734</v>
      </c>
      <c r="J766" s="462">
        <v>75054</v>
      </c>
      <c r="L766" s="462">
        <v>300</v>
      </c>
      <c r="O766" s="462">
        <v>9999</v>
      </c>
      <c r="P766" s="462" t="s">
        <v>742</v>
      </c>
      <c r="Q766" s="462">
        <v>20008</v>
      </c>
      <c r="S766" s="462">
        <v>400020</v>
      </c>
      <c r="U766" s="462">
        <v>9999</v>
      </c>
      <c r="V766" s="462" t="str">
        <f t="shared" si="61"/>
        <v>BAR03</v>
      </c>
      <c r="AA766" s="457" t="str">
        <f t="shared" si="57"/>
        <v>NLT-Assoc</v>
      </c>
      <c r="AB766" s="457">
        <f t="shared" si="57"/>
        <v>12</v>
      </c>
      <c r="AC766" s="457" t="str">
        <f t="shared" si="57"/>
        <v>BAR03</v>
      </c>
      <c r="AI766" s="465" t="str">
        <f t="shared" si="59"/>
        <v>1275054</v>
      </c>
      <c r="AJ766" s="462" t="str">
        <f t="shared" si="58"/>
        <v>Student Activities</v>
      </c>
    </row>
    <row r="767" spans="1:36" x14ac:dyDescent="0.25">
      <c r="A767" s="462" t="s">
        <v>710</v>
      </c>
      <c r="B767" s="462">
        <v>12</v>
      </c>
      <c r="C767" s="462" t="s">
        <v>692</v>
      </c>
      <c r="D767" s="457" t="str">
        <f t="shared" si="60"/>
        <v>NLT-Assoc75054</v>
      </c>
      <c r="E767" s="462">
        <v>75054</v>
      </c>
      <c r="F767" s="462" t="s">
        <v>734</v>
      </c>
      <c r="G767" s="462" t="s">
        <v>61</v>
      </c>
      <c r="H767" s="462">
        <v>75054</v>
      </c>
      <c r="I767" s="462" t="s">
        <v>734</v>
      </c>
      <c r="J767" s="462">
        <v>75054</v>
      </c>
      <c r="L767" s="462">
        <v>300</v>
      </c>
      <c r="O767" s="462">
        <v>9999</v>
      </c>
      <c r="P767" s="462" t="s">
        <v>742</v>
      </c>
      <c r="Q767" s="462">
        <v>20008</v>
      </c>
      <c r="S767" s="462">
        <v>400061</v>
      </c>
      <c r="U767" s="462">
        <v>9999</v>
      </c>
      <c r="V767" s="462" t="str">
        <f t="shared" si="61"/>
        <v>BAR03</v>
      </c>
      <c r="AA767" s="457" t="str">
        <f t="shared" si="57"/>
        <v>NLT-Assoc</v>
      </c>
      <c r="AB767" s="457">
        <f t="shared" si="57"/>
        <v>12</v>
      </c>
      <c r="AC767" s="457" t="str">
        <f t="shared" si="57"/>
        <v>BAR03</v>
      </c>
      <c r="AI767" s="465" t="str">
        <f t="shared" si="59"/>
        <v>1275054</v>
      </c>
      <c r="AJ767" s="462" t="str">
        <f t="shared" si="58"/>
        <v>Student Activities</v>
      </c>
    </row>
    <row r="768" spans="1:36" x14ac:dyDescent="0.25">
      <c r="A768" s="462" t="s">
        <v>710</v>
      </c>
      <c r="B768" s="462">
        <v>12</v>
      </c>
      <c r="C768" s="462" t="s">
        <v>692</v>
      </c>
      <c r="D768" s="457" t="str">
        <f t="shared" si="60"/>
        <v>NLT-Assoc75054</v>
      </c>
      <c r="E768" s="462">
        <v>75054</v>
      </c>
      <c r="F768" s="462" t="s">
        <v>734</v>
      </c>
      <c r="G768" s="462" t="s">
        <v>61</v>
      </c>
      <c r="H768" s="462">
        <v>75054</v>
      </c>
      <c r="I768" s="462" t="s">
        <v>734</v>
      </c>
      <c r="J768" s="462">
        <v>75054</v>
      </c>
      <c r="L768" s="462">
        <v>300</v>
      </c>
      <c r="O768" s="462">
        <v>9999</v>
      </c>
      <c r="P768" s="462" t="s">
        <v>742</v>
      </c>
      <c r="Q768" s="462">
        <v>20008</v>
      </c>
      <c r="S768" s="462">
        <v>400062</v>
      </c>
      <c r="U768" s="462">
        <v>9999</v>
      </c>
      <c r="V768" s="462" t="str">
        <f t="shared" si="61"/>
        <v>BAR03</v>
      </c>
      <c r="AA768" s="457" t="str">
        <f t="shared" si="57"/>
        <v>NLT-Assoc</v>
      </c>
      <c r="AB768" s="457">
        <f t="shared" si="57"/>
        <v>12</v>
      </c>
      <c r="AC768" s="457" t="str">
        <f t="shared" si="57"/>
        <v>BAR03</v>
      </c>
      <c r="AI768" s="465" t="str">
        <f t="shared" si="59"/>
        <v>1275054</v>
      </c>
      <c r="AJ768" s="462" t="str">
        <f t="shared" si="58"/>
        <v>Student Activities</v>
      </c>
    </row>
    <row r="769" spans="1:36" x14ac:dyDescent="0.25">
      <c r="A769" s="462" t="s">
        <v>710</v>
      </c>
      <c r="B769" s="462">
        <v>12</v>
      </c>
      <c r="C769" s="462" t="s">
        <v>692</v>
      </c>
      <c r="D769" s="457" t="str">
        <f t="shared" si="60"/>
        <v>NLT-Assoc75054</v>
      </c>
      <c r="E769" s="462">
        <v>75054</v>
      </c>
      <c r="F769" s="462" t="s">
        <v>734</v>
      </c>
      <c r="G769" s="462" t="s">
        <v>61</v>
      </c>
      <c r="H769" s="462">
        <v>75054</v>
      </c>
      <c r="I769" s="462" t="s">
        <v>734</v>
      </c>
      <c r="J769" s="462">
        <v>75054</v>
      </c>
      <c r="L769" s="462">
        <v>300</v>
      </c>
      <c r="O769" s="462">
        <v>9999</v>
      </c>
      <c r="P769" s="462" t="s">
        <v>742</v>
      </c>
      <c r="Q769" s="462">
        <v>20008</v>
      </c>
      <c r="S769" s="462">
        <v>400066</v>
      </c>
      <c r="U769" s="462">
        <v>9999</v>
      </c>
      <c r="V769" s="462" t="str">
        <f t="shared" si="61"/>
        <v>BAR03</v>
      </c>
      <c r="AA769" s="457" t="str">
        <f t="shared" si="57"/>
        <v>NLT-Assoc</v>
      </c>
      <c r="AB769" s="457">
        <f t="shared" si="57"/>
        <v>12</v>
      </c>
      <c r="AC769" s="457" t="str">
        <f t="shared" si="57"/>
        <v>BAR03</v>
      </c>
      <c r="AI769" s="465" t="str">
        <f t="shared" si="59"/>
        <v>1275054</v>
      </c>
      <c r="AJ769" s="462" t="str">
        <f t="shared" si="58"/>
        <v>Student Activities</v>
      </c>
    </row>
    <row r="770" spans="1:36" x14ac:dyDescent="0.25">
      <c r="A770" s="462" t="s">
        <v>710</v>
      </c>
      <c r="B770" s="462">
        <v>12</v>
      </c>
      <c r="C770" s="462" t="s">
        <v>692</v>
      </c>
      <c r="D770" s="457" t="str">
        <f t="shared" si="60"/>
        <v>NLT-Assoc75054</v>
      </c>
      <c r="E770" s="462">
        <v>75054</v>
      </c>
      <c r="F770" s="462" t="s">
        <v>734</v>
      </c>
      <c r="G770" s="462" t="s">
        <v>61</v>
      </c>
      <c r="H770" s="462">
        <v>75054</v>
      </c>
      <c r="I770" s="462" t="s">
        <v>734</v>
      </c>
      <c r="J770" s="462">
        <v>75054</v>
      </c>
      <c r="L770" s="462">
        <v>300</v>
      </c>
      <c r="O770" s="462">
        <v>9999</v>
      </c>
      <c r="P770" s="462" t="s">
        <v>742</v>
      </c>
      <c r="Q770" s="462">
        <v>20008</v>
      </c>
      <c r="S770" s="462">
        <v>400081</v>
      </c>
      <c r="U770" s="462">
        <v>9999</v>
      </c>
      <c r="V770" s="462" t="str">
        <f t="shared" si="61"/>
        <v>BAR03</v>
      </c>
      <c r="AA770" s="457" t="str">
        <f t="shared" si="57"/>
        <v>NLT-Assoc</v>
      </c>
      <c r="AB770" s="457">
        <f t="shared" si="57"/>
        <v>12</v>
      </c>
      <c r="AC770" s="457" t="str">
        <f t="shared" si="57"/>
        <v>BAR03</v>
      </c>
      <c r="AI770" s="465" t="str">
        <f t="shared" si="59"/>
        <v>1275054</v>
      </c>
      <c r="AJ770" s="462" t="str">
        <f t="shared" si="58"/>
        <v>Student Activities</v>
      </c>
    </row>
    <row r="771" spans="1:36" x14ac:dyDescent="0.25">
      <c r="A771" s="462" t="s">
        <v>710</v>
      </c>
      <c r="B771" s="462">
        <v>12</v>
      </c>
      <c r="C771" s="462" t="s">
        <v>692</v>
      </c>
      <c r="D771" s="457" t="str">
        <f t="shared" si="60"/>
        <v>NLT-Assoc75054</v>
      </c>
      <c r="E771" s="462">
        <v>75054</v>
      </c>
      <c r="F771" s="462" t="s">
        <v>734</v>
      </c>
      <c r="G771" s="462" t="s">
        <v>61</v>
      </c>
      <c r="H771" s="462">
        <v>75054</v>
      </c>
      <c r="I771" s="462" t="s">
        <v>734</v>
      </c>
      <c r="J771" s="462">
        <v>75054</v>
      </c>
      <c r="L771" s="462">
        <v>300</v>
      </c>
      <c r="O771" s="462">
        <v>9999</v>
      </c>
      <c r="P771" s="462" t="s">
        <v>742</v>
      </c>
      <c r="Q771" s="462">
        <v>20008</v>
      </c>
      <c r="S771" s="462">
        <v>400100</v>
      </c>
      <c r="U771" s="462">
        <v>9999</v>
      </c>
      <c r="V771" s="462" t="str">
        <f t="shared" si="61"/>
        <v>BAR03</v>
      </c>
      <c r="AA771" s="457" t="str">
        <f t="shared" si="57"/>
        <v>NLT-Assoc</v>
      </c>
      <c r="AB771" s="457">
        <f t="shared" si="57"/>
        <v>12</v>
      </c>
      <c r="AC771" s="457" t="str">
        <f t="shared" si="57"/>
        <v>BAR03</v>
      </c>
      <c r="AI771" s="465" t="str">
        <f t="shared" si="59"/>
        <v>1275054</v>
      </c>
      <c r="AJ771" s="462" t="str">
        <f t="shared" si="58"/>
        <v>Student Activities</v>
      </c>
    </row>
    <row r="772" spans="1:36" x14ac:dyDescent="0.25">
      <c r="A772" s="462" t="s">
        <v>710</v>
      </c>
      <c r="B772" s="462">
        <v>12</v>
      </c>
      <c r="C772" s="462" t="s">
        <v>692</v>
      </c>
      <c r="D772" s="457" t="str">
        <f t="shared" si="60"/>
        <v>NLT-Assoc75054</v>
      </c>
      <c r="E772" s="462">
        <v>75054</v>
      </c>
      <c r="F772" s="462" t="s">
        <v>734</v>
      </c>
      <c r="G772" s="462" t="s">
        <v>61</v>
      </c>
      <c r="H772" s="462">
        <v>75054</v>
      </c>
      <c r="I772" s="462" t="s">
        <v>734</v>
      </c>
      <c r="J772" s="462">
        <v>75054</v>
      </c>
      <c r="L772" s="462">
        <v>300</v>
      </c>
      <c r="O772" s="462">
        <v>9999</v>
      </c>
      <c r="P772" s="462" t="s">
        <v>742</v>
      </c>
      <c r="Q772" s="462">
        <v>20008</v>
      </c>
      <c r="S772" s="462">
        <v>400102</v>
      </c>
      <c r="U772" s="462">
        <v>9999</v>
      </c>
      <c r="V772" s="462" t="str">
        <f t="shared" si="61"/>
        <v>BAR03</v>
      </c>
      <c r="AA772" s="457" t="str">
        <f t="shared" si="57"/>
        <v>NLT-Assoc</v>
      </c>
      <c r="AB772" s="457">
        <f t="shared" si="57"/>
        <v>12</v>
      </c>
      <c r="AC772" s="457" t="str">
        <f t="shared" si="57"/>
        <v>BAR03</v>
      </c>
      <c r="AI772" s="465" t="str">
        <f t="shared" si="59"/>
        <v>1275054</v>
      </c>
      <c r="AJ772" s="462" t="str">
        <f t="shared" si="58"/>
        <v>Student Activities</v>
      </c>
    </row>
    <row r="773" spans="1:36" x14ac:dyDescent="0.25">
      <c r="A773" s="462" t="s">
        <v>710</v>
      </c>
      <c r="B773" s="462">
        <v>12</v>
      </c>
      <c r="C773" s="462" t="s">
        <v>692</v>
      </c>
      <c r="D773" s="457" t="str">
        <f t="shared" si="60"/>
        <v>NLT-Assoc75054</v>
      </c>
      <c r="E773" s="462">
        <v>75054</v>
      </c>
      <c r="F773" s="462" t="s">
        <v>734</v>
      </c>
      <c r="G773" s="462" t="s">
        <v>61</v>
      </c>
      <c r="H773" s="462">
        <v>75054</v>
      </c>
      <c r="I773" s="462" t="s">
        <v>734</v>
      </c>
      <c r="J773" s="462">
        <v>75054</v>
      </c>
      <c r="L773" s="462">
        <v>300</v>
      </c>
      <c r="O773" s="462">
        <v>9999</v>
      </c>
      <c r="P773" s="462" t="s">
        <v>742</v>
      </c>
      <c r="Q773" s="462">
        <v>20008</v>
      </c>
      <c r="S773" s="462">
        <v>400103</v>
      </c>
      <c r="U773" s="462">
        <v>9999</v>
      </c>
      <c r="V773" s="462" t="str">
        <f t="shared" si="61"/>
        <v>BAR03</v>
      </c>
      <c r="AA773" s="457" t="str">
        <f t="shared" si="57"/>
        <v>NLT-Assoc</v>
      </c>
      <c r="AB773" s="457">
        <f t="shared" si="57"/>
        <v>12</v>
      </c>
      <c r="AC773" s="457" t="str">
        <f t="shared" si="57"/>
        <v>BAR03</v>
      </c>
      <c r="AI773" s="465" t="str">
        <f t="shared" si="59"/>
        <v>1275054</v>
      </c>
      <c r="AJ773" s="462" t="str">
        <f t="shared" si="58"/>
        <v>Student Activities</v>
      </c>
    </row>
    <row r="774" spans="1:36" x14ac:dyDescent="0.25">
      <c r="A774" s="462" t="s">
        <v>710</v>
      </c>
      <c r="B774" s="462">
        <v>12</v>
      </c>
      <c r="C774" s="462" t="s">
        <v>692</v>
      </c>
      <c r="D774" s="457" t="str">
        <f t="shared" si="60"/>
        <v>NLT-Assoc75054</v>
      </c>
      <c r="E774" s="462">
        <v>75054</v>
      </c>
      <c r="F774" s="462" t="s">
        <v>734</v>
      </c>
      <c r="G774" s="462" t="s">
        <v>61</v>
      </c>
      <c r="H774" s="462">
        <v>75054</v>
      </c>
      <c r="I774" s="462" t="s">
        <v>734</v>
      </c>
      <c r="J774" s="462">
        <v>75054</v>
      </c>
      <c r="L774" s="462">
        <v>300</v>
      </c>
      <c r="O774" s="462">
        <v>9999</v>
      </c>
      <c r="P774" s="462" t="s">
        <v>742</v>
      </c>
      <c r="Q774" s="462">
        <v>20008</v>
      </c>
      <c r="S774" s="462">
        <v>400108</v>
      </c>
      <c r="U774" s="462">
        <v>9999</v>
      </c>
      <c r="V774" s="462" t="str">
        <f t="shared" si="61"/>
        <v>BAR03</v>
      </c>
      <c r="AA774" s="457" t="str">
        <f t="shared" si="57"/>
        <v>NLT-Assoc</v>
      </c>
      <c r="AB774" s="457">
        <f t="shared" si="57"/>
        <v>12</v>
      </c>
      <c r="AC774" s="457" t="str">
        <f t="shared" si="57"/>
        <v>BAR03</v>
      </c>
      <c r="AI774" s="465" t="str">
        <f t="shared" si="59"/>
        <v>1275054</v>
      </c>
      <c r="AJ774" s="462" t="str">
        <f t="shared" si="58"/>
        <v>Student Activities</v>
      </c>
    </row>
    <row r="775" spans="1:36" x14ac:dyDescent="0.25">
      <c r="A775" s="462" t="s">
        <v>710</v>
      </c>
      <c r="B775" s="462">
        <v>12</v>
      </c>
      <c r="C775" s="462" t="s">
        <v>692</v>
      </c>
      <c r="D775" s="457" t="str">
        <f t="shared" si="60"/>
        <v>NLT-Assoc75054</v>
      </c>
      <c r="E775" s="462">
        <v>75054</v>
      </c>
      <c r="F775" s="462" t="s">
        <v>734</v>
      </c>
      <c r="G775" s="462" t="s">
        <v>61</v>
      </c>
      <c r="H775" s="462">
        <v>75054</v>
      </c>
      <c r="I775" s="462" t="s">
        <v>734</v>
      </c>
      <c r="J775" s="462">
        <v>75054</v>
      </c>
      <c r="L775" s="462">
        <v>300</v>
      </c>
      <c r="O775" s="462">
        <v>9999</v>
      </c>
      <c r="P775" s="462" t="s">
        <v>743</v>
      </c>
      <c r="Q775" s="462">
        <v>20009</v>
      </c>
      <c r="S775" s="462">
        <v>400020</v>
      </c>
      <c r="U775" s="462">
        <v>9999</v>
      </c>
      <c r="V775" s="462" t="str">
        <f t="shared" si="61"/>
        <v>BAR03</v>
      </c>
      <c r="AA775" s="457" t="str">
        <f t="shared" si="57"/>
        <v>NLT-Assoc</v>
      </c>
      <c r="AB775" s="457">
        <f t="shared" si="57"/>
        <v>12</v>
      </c>
      <c r="AC775" s="457" t="str">
        <f t="shared" si="57"/>
        <v>BAR03</v>
      </c>
      <c r="AI775" s="465" t="str">
        <f t="shared" si="59"/>
        <v>1275054</v>
      </c>
      <c r="AJ775" s="462" t="str">
        <f t="shared" si="58"/>
        <v>Student Activities</v>
      </c>
    </row>
    <row r="776" spans="1:36" x14ac:dyDescent="0.25">
      <c r="A776" s="462" t="s">
        <v>710</v>
      </c>
      <c r="B776" s="462">
        <v>12</v>
      </c>
      <c r="C776" s="462" t="s">
        <v>692</v>
      </c>
      <c r="D776" s="457" t="str">
        <f t="shared" si="60"/>
        <v>NLT-Assoc75054</v>
      </c>
      <c r="E776" s="462">
        <v>75054</v>
      </c>
      <c r="F776" s="462" t="s">
        <v>734</v>
      </c>
      <c r="G776" s="462" t="s">
        <v>61</v>
      </c>
      <c r="H776" s="462">
        <v>75054</v>
      </c>
      <c r="I776" s="462" t="s">
        <v>734</v>
      </c>
      <c r="J776" s="462">
        <v>75054</v>
      </c>
      <c r="L776" s="462">
        <v>300</v>
      </c>
      <c r="O776" s="462">
        <v>9999</v>
      </c>
      <c r="P776" s="462" t="s">
        <v>743</v>
      </c>
      <c r="Q776" s="462">
        <v>20009</v>
      </c>
      <c r="S776" s="462">
        <v>400066</v>
      </c>
      <c r="U776" s="462">
        <v>9999</v>
      </c>
      <c r="V776" s="462" t="str">
        <f t="shared" si="61"/>
        <v>BAR03</v>
      </c>
      <c r="AA776" s="457" t="str">
        <f t="shared" ref="AA776:AC839" si="62">A776</f>
        <v>NLT-Assoc</v>
      </c>
      <c r="AB776" s="457">
        <f t="shared" si="62"/>
        <v>12</v>
      </c>
      <c r="AC776" s="457" t="str">
        <f t="shared" si="62"/>
        <v>BAR03</v>
      </c>
      <c r="AI776" s="465" t="str">
        <f t="shared" si="59"/>
        <v>1275054</v>
      </c>
      <c r="AJ776" s="462" t="str">
        <f t="shared" ref="AJ776:AJ839" si="63">I776</f>
        <v>Student Activities</v>
      </c>
    </row>
    <row r="777" spans="1:36" x14ac:dyDescent="0.25">
      <c r="A777" s="462" t="s">
        <v>710</v>
      </c>
      <c r="B777" s="462">
        <v>12</v>
      </c>
      <c r="C777" s="462" t="s">
        <v>692</v>
      </c>
      <c r="D777" s="457" t="str">
        <f t="shared" si="60"/>
        <v>NLT-Assoc75054</v>
      </c>
      <c r="E777" s="462">
        <v>75054</v>
      </c>
      <c r="F777" s="462" t="s">
        <v>734</v>
      </c>
      <c r="G777" s="462" t="s">
        <v>61</v>
      </c>
      <c r="H777" s="462">
        <v>75054</v>
      </c>
      <c r="I777" s="462" t="s">
        <v>734</v>
      </c>
      <c r="J777" s="462">
        <v>75054</v>
      </c>
      <c r="L777" s="462">
        <v>300</v>
      </c>
      <c r="O777" s="462">
        <v>9999</v>
      </c>
      <c r="P777" s="462" t="s">
        <v>743</v>
      </c>
      <c r="Q777" s="462">
        <v>20009</v>
      </c>
      <c r="S777" s="462">
        <v>400100</v>
      </c>
      <c r="U777" s="462">
        <v>9999</v>
      </c>
      <c r="V777" s="462" t="str">
        <f t="shared" si="61"/>
        <v>BAR03</v>
      </c>
      <c r="AA777" s="457" t="str">
        <f t="shared" si="62"/>
        <v>NLT-Assoc</v>
      </c>
      <c r="AB777" s="457">
        <f t="shared" si="62"/>
        <v>12</v>
      </c>
      <c r="AC777" s="457" t="str">
        <f t="shared" si="62"/>
        <v>BAR03</v>
      </c>
      <c r="AI777" s="465" t="str">
        <f t="shared" si="59"/>
        <v>1275054</v>
      </c>
      <c r="AJ777" s="462" t="str">
        <f t="shared" si="63"/>
        <v>Student Activities</v>
      </c>
    </row>
    <row r="778" spans="1:36" x14ac:dyDescent="0.25">
      <c r="A778" s="462" t="s">
        <v>710</v>
      </c>
      <c r="B778" s="462">
        <v>12</v>
      </c>
      <c r="C778" s="462" t="s">
        <v>692</v>
      </c>
      <c r="D778" s="457" t="str">
        <f t="shared" si="60"/>
        <v>NLT-Assoc75054</v>
      </c>
      <c r="E778" s="462">
        <v>75054</v>
      </c>
      <c r="F778" s="462" t="s">
        <v>734</v>
      </c>
      <c r="G778" s="462" t="s">
        <v>61</v>
      </c>
      <c r="H778" s="462">
        <v>75054</v>
      </c>
      <c r="I778" s="462" t="s">
        <v>734</v>
      </c>
      <c r="J778" s="462">
        <v>75054</v>
      </c>
      <c r="L778" s="462">
        <v>300</v>
      </c>
      <c r="O778" s="462">
        <v>9999</v>
      </c>
      <c r="P778" s="462" t="s">
        <v>743</v>
      </c>
      <c r="Q778" s="462">
        <v>20009</v>
      </c>
      <c r="S778" s="462">
        <v>400102</v>
      </c>
      <c r="U778" s="462">
        <v>9999</v>
      </c>
      <c r="V778" s="462" t="str">
        <f t="shared" si="61"/>
        <v>BAR03</v>
      </c>
      <c r="AA778" s="457" t="str">
        <f t="shared" si="62"/>
        <v>NLT-Assoc</v>
      </c>
      <c r="AB778" s="457">
        <f t="shared" si="62"/>
        <v>12</v>
      </c>
      <c r="AC778" s="457" t="str">
        <f t="shared" si="62"/>
        <v>BAR03</v>
      </c>
      <c r="AI778" s="465" t="str">
        <f t="shared" si="59"/>
        <v>1275054</v>
      </c>
      <c r="AJ778" s="462" t="str">
        <f t="shared" si="63"/>
        <v>Student Activities</v>
      </c>
    </row>
    <row r="779" spans="1:36" x14ac:dyDescent="0.25">
      <c r="A779" s="462" t="s">
        <v>710</v>
      </c>
      <c r="B779" s="462">
        <v>12</v>
      </c>
      <c r="C779" s="462" t="s">
        <v>692</v>
      </c>
      <c r="D779" s="457" t="str">
        <f t="shared" si="60"/>
        <v>NLT-Assoc75054</v>
      </c>
      <c r="E779" s="462">
        <v>75054</v>
      </c>
      <c r="F779" s="462" t="s">
        <v>734</v>
      </c>
      <c r="G779" s="462" t="s">
        <v>61</v>
      </c>
      <c r="H779" s="462">
        <v>75054</v>
      </c>
      <c r="I779" s="462" t="s">
        <v>734</v>
      </c>
      <c r="J779" s="462">
        <v>75054</v>
      </c>
      <c r="L779" s="462">
        <v>300</v>
      </c>
      <c r="O779" s="462">
        <v>9999</v>
      </c>
      <c r="P779" s="462" t="s">
        <v>743</v>
      </c>
      <c r="Q779" s="462">
        <v>20009</v>
      </c>
      <c r="S779" s="462">
        <v>400103</v>
      </c>
      <c r="U779" s="462">
        <v>9999</v>
      </c>
      <c r="V779" s="462" t="str">
        <f t="shared" si="61"/>
        <v>BAR03</v>
      </c>
      <c r="AA779" s="457" t="str">
        <f t="shared" si="62"/>
        <v>NLT-Assoc</v>
      </c>
      <c r="AB779" s="457">
        <f t="shared" si="62"/>
        <v>12</v>
      </c>
      <c r="AC779" s="457" t="str">
        <f t="shared" si="62"/>
        <v>BAR03</v>
      </c>
      <c r="AI779" s="465" t="str">
        <f t="shared" ref="AI779:AI842" si="64">B779&amp;E779</f>
        <v>1275054</v>
      </c>
      <c r="AJ779" s="462" t="str">
        <f t="shared" si="63"/>
        <v>Student Activities</v>
      </c>
    </row>
    <row r="780" spans="1:36" x14ac:dyDescent="0.25">
      <c r="A780" s="462" t="s">
        <v>710</v>
      </c>
      <c r="B780" s="462">
        <v>12</v>
      </c>
      <c r="C780" s="462" t="s">
        <v>692</v>
      </c>
      <c r="D780" s="457" t="str">
        <f t="shared" si="60"/>
        <v>NLT-Assoc75054</v>
      </c>
      <c r="E780" s="462">
        <v>75054</v>
      </c>
      <c r="F780" s="462" t="s">
        <v>734</v>
      </c>
      <c r="G780" s="462" t="s">
        <v>61</v>
      </c>
      <c r="H780" s="462">
        <v>75054</v>
      </c>
      <c r="I780" s="462" t="s">
        <v>734</v>
      </c>
      <c r="J780" s="462">
        <v>75054</v>
      </c>
      <c r="L780" s="462">
        <v>300</v>
      </c>
      <c r="O780" s="462">
        <v>9999</v>
      </c>
      <c r="P780" s="462" t="s">
        <v>744</v>
      </c>
      <c r="Q780" s="462">
        <v>20010</v>
      </c>
      <c r="S780" s="462">
        <v>400020</v>
      </c>
      <c r="U780" s="462">
        <v>9999</v>
      </c>
      <c r="V780" s="462" t="str">
        <f t="shared" si="61"/>
        <v>BAR03</v>
      </c>
      <c r="AA780" s="457" t="str">
        <f t="shared" si="62"/>
        <v>NLT-Assoc</v>
      </c>
      <c r="AB780" s="457">
        <f t="shared" si="62"/>
        <v>12</v>
      </c>
      <c r="AC780" s="457" t="str">
        <f t="shared" si="62"/>
        <v>BAR03</v>
      </c>
      <c r="AI780" s="465" t="str">
        <f t="shared" si="64"/>
        <v>1275054</v>
      </c>
      <c r="AJ780" s="462" t="str">
        <f t="shared" si="63"/>
        <v>Student Activities</v>
      </c>
    </row>
    <row r="781" spans="1:36" x14ac:dyDescent="0.25">
      <c r="A781" s="462" t="s">
        <v>710</v>
      </c>
      <c r="B781" s="462">
        <v>12</v>
      </c>
      <c r="C781" s="462" t="s">
        <v>692</v>
      </c>
      <c r="D781" s="457" t="str">
        <f t="shared" si="60"/>
        <v>NLT-Assoc75054</v>
      </c>
      <c r="E781" s="462">
        <v>75054</v>
      </c>
      <c r="F781" s="462" t="s">
        <v>734</v>
      </c>
      <c r="G781" s="462" t="s">
        <v>61</v>
      </c>
      <c r="H781" s="462">
        <v>75054</v>
      </c>
      <c r="I781" s="462" t="s">
        <v>734</v>
      </c>
      <c r="J781" s="462">
        <v>75054</v>
      </c>
      <c r="L781" s="462">
        <v>300</v>
      </c>
      <c r="O781" s="462">
        <v>9999</v>
      </c>
      <c r="P781" s="462" t="s">
        <v>745</v>
      </c>
      <c r="Q781" s="462">
        <v>20100</v>
      </c>
      <c r="S781" s="462">
        <v>400002</v>
      </c>
      <c r="U781" s="462">
        <v>9999</v>
      </c>
      <c r="V781" s="462" t="str">
        <f t="shared" si="61"/>
        <v>BAR03</v>
      </c>
      <c r="AA781" s="457" t="str">
        <f t="shared" si="62"/>
        <v>NLT-Assoc</v>
      </c>
      <c r="AB781" s="457">
        <f t="shared" si="62"/>
        <v>12</v>
      </c>
      <c r="AC781" s="457" t="str">
        <f t="shared" si="62"/>
        <v>BAR03</v>
      </c>
      <c r="AI781" s="465" t="str">
        <f t="shared" si="64"/>
        <v>1275054</v>
      </c>
      <c r="AJ781" s="462" t="str">
        <f t="shared" si="63"/>
        <v>Student Activities</v>
      </c>
    </row>
    <row r="782" spans="1:36" x14ac:dyDescent="0.25">
      <c r="A782" s="462" t="s">
        <v>710</v>
      </c>
      <c r="B782" s="462">
        <v>12</v>
      </c>
      <c r="C782" s="462" t="s">
        <v>692</v>
      </c>
      <c r="D782" s="457" t="str">
        <f t="shared" si="60"/>
        <v>NLT-Assoc75054</v>
      </c>
      <c r="E782" s="462">
        <v>75054</v>
      </c>
      <c r="F782" s="462" t="s">
        <v>734</v>
      </c>
      <c r="G782" s="462" t="s">
        <v>61</v>
      </c>
      <c r="H782" s="462">
        <v>75054</v>
      </c>
      <c r="I782" s="462" t="s">
        <v>734</v>
      </c>
      <c r="J782" s="462">
        <v>75054</v>
      </c>
      <c r="L782" s="462">
        <v>300</v>
      </c>
      <c r="O782" s="462">
        <v>9999</v>
      </c>
      <c r="P782" s="462" t="s">
        <v>745</v>
      </c>
      <c r="Q782" s="462">
        <v>20100</v>
      </c>
      <c r="S782" s="462">
        <v>400004</v>
      </c>
      <c r="U782" s="462">
        <v>9999</v>
      </c>
      <c r="V782" s="462" t="str">
        <f t="shared" si="61"/>
        <v>BAR03</v>
      </c>
      <c r="AA782" s="457" t="str">
        <f t="shared" si="62"/>
        <v>NLT-Assoc</v>
      </c>
      <c r="AB782" s="457">
        <f t="shared" si="62"/>
        <v>12</v>
      </c>
      <c r="AC782" s="457" t="str">
        <f t="shared" si="62"/>
        <v>BAR03</v>
      </c>
      <c r="AI782" s="465" t="str">
        <f t="shared" si="64"/>
        <v>1275054</v>
      </c>
      <c r="AJ782" s="462" t="str">
        <f t="shared" si="63"/>
        <v>Student Activities</v>
      </c>
    </row>
    <row r="783" spans="1:36" x14ac:dyDescent="0.25">
      <c r="A783" s="462" t="s">
        <v>710</v>
      </c>
      <c r="B783" s="462">
        <v>12</v>
      </c>
      <c r="C783" s="462" t="s">
        <v>692</v>
      </c>
      <c r="D783" s="457" t="str">
        <f t="shared" ref="D783:D846" si="65">+A783&amp;""&amp;E783</f>
        <v>NLT-Assoc75054</v>
      </c>
      <c r="E783" s="462">
        <v>75054</v>
      </c>
      <c r="F783" s="462" t="s">
        <v>734</v>
      </c>
      <c r="G783" s="462" t="s">
        <v>61</v>
      </c>
      <c r="H783" s="462">
        <v>75054</v>
      </c>
      <c r="I783" s="462" t="s">
        <v>734</v>
      </c>
      <c r="J783" s="462">
        <v>75054</v>
      </c>
      <c r="L783" s="462">
        <v>300</v>
      </c>
      <c r="O783" s="462">
        <v>9999</v>
      </c>
      <c r="P783" s="462" t="s">
        <v>745</v>
      </c>
      <c r="Q783" s="462">
        <v>20100</v>
      </c>
      <c r="S783" s="462">
        <v>400005</v>
      </c>
      <c r="U783" s="462">
        <v>9999</v>
      </c>
      <c r="V783" s="462" t="str">
        <f t="shared" si="61"/>
        <v>BAR03</v>
      </c>
      <c r="AA783" s="457" t="str">
        <f t="shared" si="62"/>
        <v>NLT-Assoc</v>
      </c>
      <c r="AB783" s="457">
        <f t="shared" si="62"/>
        <v>12</v>
      </c>
      <c r="AC783" s="457" t="str">
        <f t="shared" si="62"/>
        <v>BAR03</v>
      </c>
      <c r="AI783" s="465" t="str">
        <f t="shared" si="64"/>
        <v>1275054</v>
      </c>
      <c r="AJ783" s="462" t="str">
        <f t="shared" si="63"/>
        <v>Student Activities</v>
      </c>
    </row>
    <row r="784" spans="1:36" x14ac:dyDescent="0.25">
      <c r="A784" s="462" t="s">
        <v>710</v>
      </c>
      <c r="B784" s="462">
        <v>12</v>
      </c>
      <c r="C784" s="462" t="s">
        <v>692</v>
      </c>
      <c r="D784" s="457" t="str">
        <f t="shared" si="65"/>
        <v>NLT-Assoc75054</v>
      </c>
      <c r="E784" s="462">
        <v>75054</v>
      </c>
      <c r="F784" s="462" t="s">
        <v>734</v>
      </c>
      <c r="G784" s="462" t="s">
        <v>61</v>
      </c>
      <c r="H784" s="462">
        <v>75054</v>
      </c>
      <c r="I784" s="462" t="s">
        <v>734</v>
      </c>
      <c r="J784" s="462">
        <v>75054</v>
      </c>
      <c r="L784" s="462">
        <v>300</v>
      </c>
      <c r="O784" s="462">
        <v>9999</v>
      </c>
      <c r="P784" s="462" t="s">
        <v>745</v>
      </c>
      <c r="Q784" s="462">
        <v>20100</v>
      </c>
      <c r="S784" s="462">
        <v>400008</v>
      </c>
      <c r="U784" s="462">
        <v>9999</v>
      </c>
      <c r="V784" s="462" t="str">
        <f t="shared" si="61"/>
        <v>BAR03</v>
      </c>
      <c r="AA784" s="457" t="str">
        <f t="shared" si="62"/>
        <v>NLT-Assoc</v>
      </c>
      <c r="AB784" s="457">
        <f t="shared" si="62"/>
        <v>12</v>
      </c>
      <c r="AC784" s="457" t="str">
        <f t="shared" si="62"/>
        <v>BAR03</v>
      </c>
      <c r="AI784" s="465" t="str">
        <f t="shared" si="64"/>
        <v>1275054</v>
      </c>
      <c r="AJ784" s="462" t="str">
        <f t="shared" si="63"/>
        <v>Student Activities</v>
      </c>
    </row>
    <row r="785" spans="1:36" x14ac:dyDescent="0.25">
      <c r="A785" s="462" t="s">
        <v>710</v>
      </c>
      <c r="B785" s="462">
        <v>12</v>
      </c>
      <c r="C785" s="462" t="s">
        <v>692</v>
      </c>
      <c r="D785" s="457" t="str">
        <f t="shared" si="65"/>
        <v>NLT-Assoc75054</v>
      </c>
      <c r="E785" s="462">
        <v>75054</v>
      </c>
      <c r="F785" s="462" t="s">
        <v>734</v>
      </c>
      <c r="G785" s="462" t="s">
        <v>61</v>
      </c>
      <c r="H785" s="462">
        <v>75054</v>
      </c>
      <c r="I785" s="462" t="s">
        <v>734</v>
      </c>
      <c r="J785" s="462">
        <v>75054</v>
      </c>
      <c r="L785" s="462">
        <v>300</v>
      </c>
      <c r="O785" s="462">
        <v>9999</v>
      </c>
      <c r="P785" s="462" t="s">
        <v>745</v>
      </c>
      <c r="Q785" s="462">
        <v>20100</v>
      </c>
      <c r="S785" s="462">
        <v>400010</v>
      </c>
      <c r="U785" s="462">
        <v>9999</v>
      </c>
      <c r="V785" s="462" t="str">
        <f t="shared" si="61"/>
        <v>BAR03</v>
      </c>
      <c r="AA785" s="457" t="str">
        <f t="shared" si="62"/>
        <v>NLT-Assoc</v>
      </c>
      <c r="AB785" s="457">
        <f t="shared" si="62"/>
        <v>12</v>
      </c>
      <c r="AC785" s="457" t="str">
        <f t="shared" si="62"/>
        <v>BAR03</v>
      </c>
      <c r="AI785" s="465" t="str">
        <f t="shared" si="64"/>
        <v>1275054</v>
      </c>
      <c r="AJ785" s="462" t="str">
        <f t="shared" si="63"/>
        <v>Student Activities</v>
      </c>
    </row>
    <row r="786" spans="1:36" x14ac:dyDescent="0.25">
      <c r="A786" s="462" t="s">
        <v>710</v>
      </c>
      <c r="B786" s="462">
        <v>12</v>
      </c>
      <c r="C786" s="462" t="s">
        <v>692</v>
      </c>
      <c r="D786" s="457" t="str">
        <f t="shared" si="65"/>
        <v>NLT-Assoc75054</v>
      </c>
      <c r="E786" s="462">
        <v>75054</v>
      </c>
      <c r="F786" s="462" t="s">
        <v>734</v>
      </c>
      <c r="G786" s="462" t="s">
        <v>61</v>
      </c>
      <c r="H786" s="462">
        <v>75054</v>
      </c>
      <c r="I786" s="462" t="s">
        <v>734</v>
      </c>
      <c r="J786" s="462">
        <v>75054</v>
      </c>
      <c r="L786" s="462">
        <v>300</v>
      </c>
      <c r="O786" s="462">
        <v>9999</v>
      </c>
      <c r="P786" s="462" t="s">
        <v>745</v>
      </c>
      <c r="Q786" s="462">
        <v>20100</v>
      </c>
      <c r="S786" s="462">
        <v>400012</v>
      </c>
      <c r="U786" s="462">
        <v>9999</v>
      </c>
      <c r="V786" s="462" t="str">
        <f t="shared" si="61"/>
        <v>BAR03</v>
      </c>
      <c r="AA786" s="457" t="str">
        <f t="shared" si="62"/>
        <v>NLT-Assoc</v>
      </c>
      <c r="AB786" s="457">
        <f t="shared" si="62"/>
        <v>12</v>
      </c>
      <c r="AC786" s="457" t="str">
        <f t="shared" si="62"/>
        <v>BAR03</v>
      </c>
      <c r="AI786" s="465" t="str">
        <f t="shared" si="64"/>
        <v>1275054</v>
      </c>
      <c r="AJ786" s="462" t="str">
        <f t="shared" si="63"/>
        <v>Student Activities</v>
      </c>
    </row>
    <row r="787" spans="1:36" x14ac:dyDescent="0.25">
      <c r="A787" s="462" t="s">
        <v>710</v>
      </c>
      <c r="B787" s="462">
        <v>12</v>
      </c>
      <c r="C787" s="462" t="s">
        <v>692</v>
      </c>
      <c r="D787" s="457" t="str">
        <f t="shared" si="65"/>
        <v>NLT-Assoc75054</v>
      </c>
      <c r="E787" s="462">
        <v>75054</v>
      </c>
      <c r="F787" s="462" t="s">
        <v>734</v>
      </c>
      <c r="G787" s="462" t="s">
        <v>61</v>
      </c>
      <c r="H787" s="462">
        <v>75054</v>
      </c>
      <c r="I787" s="462" t="s">
        <v>734</v>
      </c>
      <c r="J787" s="462">
        <v>75054</v>
      </c>
      <c r="L787" s="462">
        <v>300</v>
      </c>
      <c r="O787" s="462">
        <v>9999</v>
      </c>
      <c r="P787" s="462" t="s">
        <v>745</v>
      </c>
      <c r="Q787" s="462">
        <v>20100</v>
      </c>
      <c r="S787" s="462">
        <v>400013</v>
      </c>
      <c r="U787" s="462">
        <v>9999</v>
      </c>
      <c r="V787" s="462" t="str">
        <f t="shared" si="61"/>
        <v>BAR03</v>
      </c>
      <c r="AA787" s="457" t="str">
        <f t="shared" si="62"/>
        <v>NLT-Assoc</v>
      </c>
      <c r="AB787" s="457">
        <f t="shared" si="62"/>
        <v>12</v>
      </c>
      <c r="AC787" s="457" t="str">
        <f t="shared" si="62"/>
        <v>BAR03</v>
      </c>
      <c r="AI787" s="465" t="str">
        <f t="shared" si="64"/>
        <v>1275054</v>
      </c>
      <c r="AJ787" s="462" t="str">
        <f t="shared" si="63"/>
        <v>Student Activities</v>
      </c>
    </row>
    <row r="788" spans="1:36" x14ac:dyDescent="0.25">
      <c r="A788" s="462" t="s">
        <v>710</v>
      </c>
      <c r="B788" s="462">
        <v>12</v>
      </c>
      <c r="C788" s="462" t="s">
        <v>692</v>
      </c>
      <c r="D788" s="457" t="str">
        <f t="shared" si="65"/>
        <v>NLT-Assoc75054</v>
      </c>
      <c r="E788" s="462">
        <v>75054</v>
      </c>
      <c r="F788" s="462" t="s">
        <v>734</v>
      </c>
      <c r="G788" s="462" t="s">
        <v>61</v>
      </c>
      <c r="H788" s="462">
        <v>75054</v>
      </c>
      <c r="I788" s="462" t="s">
        <v>734</v>
      </c>
      <c r="J788" s="462">
        <v>75054</v>
      </c>
      <c r="L788" s="462">
        <v>300</v>
      </c>
      <c r="O788" s="462">
        <v>9999</v>
      </c>
      <c r="P788" s="462" t="s">
        <v>745</v>
      </c>
      <c r="Q788" s="462">
        <v>20100</v>
      </c>
      <c r="S788" s="462">
        <v>400014</v>
      </c>
      <c r="U788" s="462">
        <v>9999</v>
      </c>
      <c r="V788" s="462" t="str">
        <f t="shared" si="61"/>
        <v>BAR03</v>
      </c>
      <c r="AA788" s="457" t="str">
        <f t="shared" si="62"/>
        <v>NLT-Assoc</v>
      </c>
      <c r="AB788" s="457">
        <f t="shared" si="62"/>
        <v>12</v>
      </c>
      <c r="AC788" s="457" t="str">
        <f t="shared" si="62"/>
        <v>BAR03</v>
      </c>
      <c r="AI788" s="465" t="str">
        <f t="shared" si="64"/>
        <v>1275054</v>
      </c>
      <c r="AJ788" s="462" t="str">
        <f t="shared" si="63"/>
        <v>Student Activities</v>
      </c>
    </row>
    <row r="789" spans="1:36" x14ac:dyDescent="0.25">
      <c r="A789" s="462" t="s">
        <v>710</v>
      </c>
      <c r="B789" s="462">
        <v>12</v>
      </c>
      <c r="C789" s="462" t="s">
        <v>692</v>
      </c>
      <c r="D789" s="457" t="str">
        <f t="shared" si="65"/>
        <v>NLT-Assoc75054</v>
      </c>
      <c r="E789" s="462">
        <v>75054</v>
      </c>
      <c r="F789" s="462" t="s">
        <v>734</v>
      </c>
      <c r="G789" s="462" t="s">
        <v>61</v>
      </c>
      <c r="H789" s="462">
        <v>75054</v>
      </c>
      <c r="I789" s="462" t="s">
        <v>734</v>
      </c>
      <c r="J789" s="462">
        <v>75054</v>
      </c>
      <c r="L789" s="462">
        <v>300</v>
      </c>
      <c r="O789" s="462">
        <v>9999</v>
      </c>
      <c r="P789" s="462" t="s">
        <v>745</v>
      </c>
      <c r="Q789" s="462">
        <v>20100</v>
      </c>
      <c r="S789" s="462">
        <v>400015</v>
      </c>
      <c r="U789" s="462">
        <v>9999</v>
      </c>
      <c r="V789" s="462" t="str">
        <f t="shared" si="61"/>
        <v>BAR03</v>
      </c>
      <c r="AA789" s="457" t="str">
        <f t="shared" si="62"/>
        <v>NLT-Assoc</v>
      </c>
      <c r="AB789" s="457">
        <f t="shared" si="62"/>
        <v>12</v>
      </c>
      <c r="AC789" s="457" t="str">
        <f t="shared" si="62"/>
        <v>BAR03</v>
      </c>
      <c r="AI789" s="465" t="str">
        <f t="shared" si="64"/>
        <v>1275054</v>
      </c>
      <c r="AJ789" s="462" t="str">
        <f t="shared" si="63"/>
        <v>Student Activities</v>
      </c>
    </row>
    <row r="790" spans="1:36" x14ac:dyDescent="0.25">
      <c r="A790" s="462" t="s">
        <v>710</v>
      </c>
      <c r="B790" s="462">
        <v>12</v>
      </c>
      <c r="C790" s="462" t="s">
        <v>692</v>
      </c>
      <c r="D790" s="457" t="str">
        <f t="shared" si="65"/>
        <v>NLT-Assoc75054</v>
      </c>
      <c r="E790" s="462">
        <v>75054</v>
      </c>
      <c r="F790" s="462" t="s">
        <v>734</v>
      </c>
      <c r="G790" s="462" t="s">
        <v>61</v>
      </c>
      <c r="H790" s="462">
        <v>75054</v>
      </c>
      <c r="I790" s="462" t="s">
        <v>734</v>
      </c>
      <c r="J790" s="462">
        <v>75054</v>
      </c>
      <c r="L790" s="462">
        <v>300</v>
      </c>
      <c r="O790" s="462">
        <v>9999</v>
      </c>
      <c r="P790" s="462" t="s">
        <v>745</v>
      </c>
      <c r="Q790" s="462">
        <v>20100</v>
      </c>
      <c r="S790" s="462">
        <v>400016</v>
      </c>
      <c r="U790" s="462">
        <v>9999</v>
      </c>
      <c r="V790" s="462" t="str">
        <f t="shared" si="61"/>
        <v>BAR03</v>
      </c>
      <c r="AA790" s="457" t="str">
        <f t="shared" si="62"/>
        <v>NLT-Assoc</v>
      </c>
      <c r="AB790" s="457">
        <f t="shared" si="62"/>
        <v>12</v>
      </c>
      <c r="AC790" s="457" t="str">
        <f t="shared" si="62"/>
        <v>BAR03</v>
      </c>
      <c r="AI790" s="465" t="str">
        <f t="shared" si="64"/>
        <v>1275054</v>
      </c>
      <c r="AJ790" s="462" t="str">
        <f t="shared" si="63"/>
        <v>Student Activities</v>
      </c>
    </row>
    <row r="791" spans="1:36" x14ac:dyDescent="0.25">
      <c r="A791" s="462" t="s">
        <v>710</v>
      </c>
      <c r="B791" s="462">
        <v>12</v>
      </c>
      <c r="C791" s="462" t="s">
        <v>692</v>
      </c>
      <c r="D791" s="457" t="str">
        <f t="shared" si="65"/>
        <v>NLT-Assoc75054</v>
      </c>
      <c r="E791" s="462">
        <v>75054</v>
      </c>
      <c r="F791" s="462" t="s">
        <v>734</v>
      </c>
      <c r="G791" s="462" t="s">
        <v>61</v>
      </c>
      <c r="H791" s="462">
        <v>75054</v>
      </c>
      <c r="I791" s="462" t="s">
        <v>734</v>
      </c>
      <c r="J791" s="462">
        <v>75054</v>
      </c>
      <c r="L791" s="462">
        <v>300</v>
      </c>
      <c r="O791" s="462">
        <v>9999</v>
      </c>
      <c r="P791" s="462" t="s">
        <v>745</v>
      </c>
      <c r="Q791" s="462">
        <v>20100</v>
      </c>
      <c r="S791" s="462">
        <v>400017</v>
      </c>
      <c r="U791" s="462">
        <v>9999</v>
      </c>
      <c r="V791" s="462" t="str">
        <f t="shared" si="61"/>
        <v>BAR03</v>
      </c>
      <c r="AA791" s="457" t="str">
        <f t="shared" si="62"/>
        <v>NLT-Assoc</v>
      </c>
      <c r="AB791" s="457">
        <f t="shared" si="62"/>
        <v>12</v>
      </c>
      <c r="AC791" s="457" t="str">
        <f t="shared" si="62"/>
        <v>BAR03</v>
      </c>
      <c r="AI791" s="465" t="str">
        <f t="shared" si="64"/>
        <v>1275054</v>
      </c>
      <c r="AJ791" s="462" t="str">
        <f t="shared" si="63"/>
        <v>Student Activities</v>
      </c>
    </row>
    <row r="792" spans="1:36" x14ac:dyDescent="0.25">
      <c r="A792" s="462" t="s">
        <v>710</v>
      </c>
      <c r="B792" s="462">
        <v>12</v>
      </c>
      <c r="C792" s="462" t="s">
        <v>692</v>
      </c>
      <c r="D792" s="457" t="str">
        <f t="shared" si="65"/>
        <v>NLT-Assoc75054</v>
      </c>
      <c r="E792" s="462">
        <v>75054</v>
      </c>
      <c r="F792" s="462" t="s">
        <v>734</v>
      </c>
      <c r="G792" s="462" t="s">
        <v>61</v>
      </c>
      <c r="H792" s="462">
        <v>75054</v>
      </c>
      <c r="I792" s="462" t="s">
        <v>734</v>
      </c>
      <c r="J792" s="462">
        <v>75054</v>
      </c>
      <c r="L792" s="462">
        <v>300</v>
      </c>
      <c r="O792" s="462">
        <v>9999</v>
      </c>
      <c r="P792" s="462" t="s">
        <v>745</v>
      </c>
      <c r="Q792" s="462">
        <v>20100</v>
      </c>
      <c r="S792" s="462">
        <v>400018</v>
      </c>
      <c r="U792" s="462">
        <v>9999</v>
      </c>
      <c r="V792" s="462" t="str">
        <f t="shared" si="61"/>
        <v>BAR03</v>
      </c>
      <c r="AA792" s="457" t="str">
        <f t="shared" si="62"/>
        <v>NLT-Assoc</v>
      </c>
      <c r="AB792" s="457">
        <f t="shared" si="62"/>
        <v>12</v>
      </c>
      <c r="AC792" s="457" t="str">
        <f t="shared" si="62"/>
        <v>BAR03</v>
      </c>
      <c r="AI792" s="465" t="str">
        <f t="shared" si="64"/>
        <v>1275054</v>
      </c>
      <c r="AJ792" s="462" t="str">
        <f t="shared" si="63"/>
        <v>Student Activities</v>
      </c>
    </row>
    <row r="793" spans="1:36" x14ac:dyDescent="0.25">
      <c r="A793" s="462" t="s">
        <v>710</v>
      </c>
      <c r="B793" s="462">
        <v>12</v>
      </c>
      <c r="C793" s="462" t="s">
        <v>692</v>
      </c>
      <c r="D793" s="457" t="str">
        <f t="shared" si="65"/>
        <v>NLT-Assoc75054</v>
      </c>
      <c r="E793" s="462">
        <v>75054</v>
      </c>
      <c r="F793" s="462" t="s">
        <v>734</v>
      </c>
      <c r="G793" s="462" t="s">
        <v>61</v>
      </c>
      <c r="H793" s="462">
        <v>75054</v>
      </c>
      <c r="I793" s="462" t="s">
        <v>734</v>
      </c>
      <c r="J793" s="462">
        <v>75054</v>
      </c>
      <c r="L793" s="462">
        <v>300</v>
      </c>
      <c r="O793" s="462">
        <v>9999</v>
      </c>
      <c r="P793" s="462" t="s">
        <v>745</v>
      </c>
      <c r="Q793" s="462">
        <v>20100</v>
      </c>
      <c r="S793" s="462">
        <v>400019</v>
      </c>
      <c r="U793" s="462">
        <v>9999</v>
      </c>
      <c r="V793" s="462" t="str">
        <f t="shared" si="61"/>
        <v>BAR03</v>
      </c>
      <c r="AA793" s="457" t="str">
        <f t="shared" si="62"/>
        <v>NLT-Assoc</v>
      </c>
      <c r="AB793" s="457">
        <f t="shared" si="62"/>
        <v>12</v>
      </c>
      <c r="AC793" s="457" t="str">
        <f t="shared" si="62"/>
        <v>BAR03</v>
      </c>
      <c r="AI793" s="465" t="str">
        <f t="shared" si="64"/>
        <v>1275054</v>
      </c>
      <c r="AJ793" s="462" t="str">
        <f t="shared" si="63"/>
        <v>Student Activities</v>
      </c>
    </row>
    <row r="794" spans="1:36" x14ac:dyDescent="0.25">
      <c r="A794" s="462" t="s">
        <v>710</v>
      </c>
      <c r="B794" s="462">
        <v>12</v>
      </c>
      <c r="C794" s="462" t="s">
        <v>692</v>
      </c>
      <c r="D794" s="457" t="str">
        <f t="shared" si="65"/>
        <v>NLT-Assoc75054</v>
      </c>
      <c r="E794" s="462">
        <v>75054</v>
      </c>
      <c r="F794" s="462" t="s">
        <v>734</v>
      </c>
      <c r="G794" s="462" t="s">
        <v>61</v>
      </c>
      <c r="H794" s="462">
        <v>75054</v>
      </c>
      <c r="I794" s="462" t="s">
        <v>734</v>
      </c>
      <c r="J794" s="462">
        <v>75054</v>
      </c>
      <c r="L794" s="462">
        <v>300</v>
      </c>
      <c r="O794" s="462">
        <v>9999</v>
      </c>
      <c r="P794" s="462" t="s">
        <v>745</v>
      </c>
      <c r="Q794" s="462">
        <v>20100</v>
      </c>
      <c r="S794" s="462">
        <v>400020</v>
      </c>
      <c r="U794" s="462">
        <v>9999</v>
      </c>
      <c r="V794" s="462" t="str">
        <f t="shared" si="61"/>
        <v>BAR03</v>
      </c>
      <c r="AA794" s="457" t="str">
        <f t="shared" si="62"/>
        <v>NLT-Assoc</v>
      </c>
      <c r="AB794" s="457">
        <f t="shared" si="62"/>
        <v>12</v>
      </c>
      <c r="AC794" s="457" t="str">
        <f t="shared" si="62"/>
        <v>BAR03</v>
      </c>
      <c r="AI794" s="465" t="str">
        <f t="shared" si="64"/>
        <v>1275054</v>
      </c>
      <c r="AJ794" s="462" t="str">
        <f t="shared" si="63"/>
        <v>Student Activities</v>
      </c>
    </row>
    <row r="795" spans="1:36" x14ac:dyDescent="0.25">
      <c r="A795" s="462" t="s">
        <v>710</v>
      </c>
      <c r="B795" s="462">
        <v>12</v>
      </c>
      <c r="C795" s="462" t="s">
        <v>692</v>
      </c>
      <c r="D795" s="457" t="str">
        <f t="shared" si="65"/>
        <v>NLT-Assoc75054</v>
      </c>
      <c r="E795" s="462">
        <v>75054</v>
      </c>
      <c r="F795" s="462" t="s">
        <v>734</v>
      </c>
      <c r="G795" s="462" t="s">
        <v>61</v>
      </c>
      <c r="H795" s="462">
        <v>75054</v>
      </c>
      <c r="I795" s="462" t="s">
        <v>734</v>
      </c>
      <c r="J795" s="462">
        <v>75054</v>
      </c>
      <c r="L795" s="462">
        <v>300</v>
      </c>
      <c r="O795" s="462">
        <v>9999</v>
      </c>
      <c r="P795" s="462" t="s">
        <v>745</v>
      </c>
      <c r="Q795" s="462">
        <v>20100</v>
      </c>
      <c r="S795" s="462">
        <v>400021</v>
      </c>
      <c r="U795" s="462">
        <v>9999</v>
      </c>
      <c r="V795" s="462" t="str">
        <f t="shared" si="61"/>
        <v>BAR03</v>
      </c>
      <c r="AA795" s="457" t="str">
        <f t="shared" si="62"/>
        <v>NLT-Assoc</v>
      </c>
      <c r="AB795" s="457">
        <f t="shared" si="62"/>
        <v>12</v>
      </c>
      <c r="AC795" s="457" t="str">
        <f t="shared" si="62"/>
        <v>BAR03</v>
      </c>
      <c r="AI795" s="465" t="str">
        <f t="shared" si="64"/>
        <v>1275054</v>
      </c>
      <c r="AJ795" s="462" t="str">
        <f t="shared" si="63"/>
        <v>Student Activities</v>
      </c>
    </row>
    <row r="796" spans="1:36" x14ac:dyDescent="0.25">
      <c r="A796" s="462" t="s">
        <v>710</v>
      </c>
      <c r="B796" s="462">
        <v>12</v>
      </c>
      <c r="C796" s="462" t="s">
        <v>692</v>
      </c>
      <c r="D796" s="457" t="str">
        <f t="shared" si="65"/>
        <v>NLT-Assoc75054</v>
      </c>
      <c r="E796" s="462">
        <v>75054</v>
      </c>
      <c r="F796" s="462" t="s">
        <v>734</v>
      </c>
      <c r="G796" s="462" t="s">
        <v>61</v>
      </c>
      <c r="H796" s="462">
        <v>75054</v>
      </c>
      <c r="I796" s="462" t="s">
        <v>734</v>
      </c>
      <c r="J796" s="462">
        <v>75054</v>
      </c>
      <c r="L796" s="462">
        <v>300</v>
      </c>
      <c r="O796" s="462">
        <v>9999</v>
      </c>
      <c r="P796" s="462" t="s">
        <v>745</v>
      </c>
      <c r="Q796" s="462">
        <v>20100</v>
      </c>
      <c r="S796" s="462">
        <v>400022</v>
      </c>
      <c r="U796" s="462">
        <v>9999</v>
      </c>
      <c r="V796" s="462" t="str">
        <f t="shared" si="61"/>
        <v>BAR03</v>
      </c>
      <c r="AA796" s="457" t="str">
        <f t="shared" si="62"/>
        <v>NLT-Assoc</v>
      </c>
      <c r="AB796" s="457">
        <f t="shared" si="62"/>
        <v>12</v>
      </c>
      <c r="AC796" s="457" t="str">
        <f t="shared" si="62"/>
        <v>BAR03</v>
      </c>
      <c r="AI796" s="465" t="str">
        <f t="shared" si="64"/>
        <v>1275054</v>
      </c>
      <c r="AJ796" s="462" t="str">
        <f t="shared" si="63"/>
        <v>Student Activities</v>
      </c>
    </row>
    <row r="797" spans="1:36" x14ac:dyDescent="0.25">
      <c r="A797" s="462" t="s">
        <v>710</v>
      </c>
      <c r="B797" s="462">
        <v>12</v>
      </c>
      <c r="C797" s="462" t="s">
        <v>692</v>
      </c>
      <c r="D797" s="457" t="str">
        <f t="shared" si="65"/>
        <v>NLT-Assoc75054</v>
      </c>
      <c r="E797" s="462">
        <v>75054</v>
      </c>
      <c r="F797" s="462" t="s">
        <v>734</v>
      </c>
      <c r="G797" s="462" t="s">
        <v>61</v>
      </c>
      <c r="H797" s="462">
        <v>75054</v>
      </c>
      <c r="I797" s="462" t="s">
        <v>734</v>
      </c>
      <c r="J797" s="462">
        <v>75054</v>
      </c>
      <c r="L797" s="462">
        <v>300</v>
      </c>
      <c r="O797" s="462">
        <v>9999</v>
      </c>
      <c r="P797" s="462" t="s">
        <v>745</v>
      </c>
      <c r="Q797" s="462">
        <v>20100</v>
      </c>
      <c r="S797" s="462">
        <v>400023</v>
      </c>
      <c r="U797" s="462">
        <v>9999</v>
      </c>
      <c r="V797" s="462" t="str">
        <f t="shared" si="61"/>
        <v>BAR03</v>
      </c>
      <c r="AA797" s="457" t="str">
        <f t="shared" si="62"/>
        <v>NLT-Assoc</v>
      </c>
      <c r="AB797" s="457">
        <f t="shared" si="62"/>
        <v>12</v>
      </c>
      <c r="AC797" s="457" t="str">
        <f t="shared" si="62"/>
        <v>BAR03</v>
      </c>
      <c r="AI797" s="465" t="str">
        <f t="shared" si="64"/>
        <v>1275054</v>
      </c>
      <c r="AJ797" s="462" t="str">
        <f t="shared" si="63"/>
        <v>Student Activities</v>
      </c>
    </row>
    <row r="798" spans="1:36" x14ac:dyDescent="0.25">
      <c r="A798" s="462" t="s">
        <v>710</v>
      </c>
      <c r="B798" s="462">
        <v>12</v>
      </c>
      <c r="C798" s="462" t="s">
        <v>692</v>
      </c>
      <c r="D798" s="457" t="str">
        <f t="shared" si="65"/>
        <v>NLT-Assoc75054</v>
      </c>
      <c r="E798" s="462">
        <v>75054</v>
      </c>
      <c r="F798" s="462" t="s">
        <v>734</v>
      </c>
      <c r="G798" s="462" t="s">
        <v>61</v>
      </c>
      <c r="H798" s="462">
        <v>75054</v>
      </c>
      <c r="I798" s="462" t="s">
        <v>734</v>
      </c>
      <c r="J798" s="462">
        <v>75054</v>
      </c>
      <c r="L798" s="462">
        <v>300</v>
      </c>
      <c r="O798" s="462">
        <v>9999</v>
      </c>
      <c r="P798" s="462" t="s">
        <v>745</v>
      </c>
      <c r="Q798" s="462">
        <v>20100</v>
      </c>
      <c r="S798" s="462">
        <v>400024</v>
      </c>
      <c r="U798" s="462">
        <v>9999</v>
      </c>
      <c r="V798" s="462" t="str">
        <f t="shared" si="61"/>
        <v>BAR03</v>
      </c>
      <c r="AA798" s="457" t="str">
        <f t="shared" si="62"/>
        <v>NLT-Assoc</v>
      </c>
      <c r="AB798" s="457">
        <f t="shared" si="62"/>
        <v>12</v>
      </c>
      <c r="AC798" s="457" t="str">
        <f t="shared" si="62"/>
        <v>BAR03</v>
      </c>
      <c r="AI798" s="465" t="str">
        <f t="shared" si="64"/>
        <v>1275054</v>
      </c>
      <c r="AJ798" s="462" t="str">
        <f t="shared" si="63"/>
        <v>Student Activities</v>
      </c>
    </row>
    <row r="799" spans="1:36" x14ac:dyDescent="0.25">
      <c r="A799" s="462" t="s">
        <v>710</v>
      </c>
      <c r="B799" s="462">
        <v>12</v>
      </c>
      <c r="C799" s="462" t="s">
        <v>692</v>
      </c>
      <c r="D799" s="457" t="str">
        <f t="shared" si="65"/>
        <v>NLT-Assoc75054</v>
      </c>
      <c r="E799" s="462">
        <v>75054</v>
      </c>
      <c r="F799" s="462" t="s">
        <v>734</v>
      </c>
      <c r="G799" s="462" t="s">
        <v>61</v>
      </c>
      <c r="H799" s="462">
        <v>75054</v>
      </c>
      <c r="I799" s="462" t="s">
        <v>734</v>
      </c>
      <c r="J799" s="462">
        <v>75054</v>
      </c>
      <c r="L799" s="462">
        <v>300</v>
      </c>
      <c r="O799" s="462">
        <v>9999</v>
      </c>
      <c r="P799" s="462" t="s">
        <v>745</v>
      </c>
      <c r="Q799" s="462">
        <v>20100</v>
      </c>
      <c r="S799" s="462">
        <v>400025</v>
      </c>
      <c r="U799" s="462">
        <v>9999</v>
      </c>
      <c r="V799" s="462" t="str">
        <f t="shared" si="61"/>
        <v>BAR03</v>
      </c>
      <c r="AA799" s="457" t="str">
        <f t="shared" si="62"/>
        <v>NLT-Assoc</v>
      </c>
      <c r="AB799" s="457">
        <f t="shared" si="62"/>
        <v>12</v>
      </c>
      <c r="AC799" s="457" t="str">
        <f t="shared" si="62"/>
        <v>BAR03</v>
      </c>
      <c r="AI799" s="465" t="str">
        <f t="shared" si="64"/>
        <v>1275054</v>
      </c>
      <c r="AJ799" s="462" t="str">
        <f t="shared" si="63"/>
        <v>Student Activities</v>
      </c>
    </row>
    <row r="800" spans="1:36" x14ac:dyDescent="0.25">
      <c r="A800" s="462" t="s">
        <v>710</v>
      </c>
      <c r="B800" s="462">
        <v>12</v>
      </c>
      <c r="C800" s="462" t="s">
        <v>692</v>
      </c>
      <c r="D800" s="457" t="str">
        <f t="shared" si="65"/>
        <v>NLT-Assoc75054</v>
      </c>
      <c r="E800" s="462">
        <v>75054</v>
      </c>
      <c r="F800" s="462" t="s">
        <v>734</v>
      </c>
      <c r="G800" s="462" t="s">
        <v>61</v>
      </c>
      <c r="H800" s="462">
        <v>75054</v>
      </c>
      <c r="I800" s="462" t="s">
        <v>734</v>
      </c>
      <c r="J800" s="462">
        <v>75054</v>
      </c>
      <c r="L800" s="462">
        <v>300</v>
      </c>
      <c r="O800" s="462">
        <v>9999</v>
      </c>
      <c r="P800" s="462" t="s">
        <v>745</v>
      </c>
      <c r="Q800" s="462">
        <v>20100</v>
      </c>
      <c r="S800" s="462">
        <v>400027</v>
      </c>
      <c r="U800" s="462">
        <v>9999</v>
      </c>
      <c r="V800" s="462" t="str">
        <f t="shared" ref="V800:V863" si="66">C800</f>
        <v>BAR03</v>
      </c>
      <c r="AA800" s="457" t="str">
        <f t="shared" si="62"/>
        <v>NLT-Assoc</v>
      </c>
      <c r="AB800" s="457">
        <f t="shared" si="62"/>
        <v>12</v>
      </c>
      <c r="AC800" s="457" t="str">
        <f t="shared" si="62"/>
        <v>BAR03</v>
      </c>
      <c r="AI800" s="465" t="str">
        <f t="shared" si="64"/>
        <v>1275054</v>
      </c>
      <c r="AJ800" s="462" t="str">
        <f t="shared" si="63"/>
        <v>Student Activities</v>
      </c>
    </row>
    <row r="801" spans="1:36" x14ac:dyDescent="0.25">
      <c r="A801" s="462" t="s">
        <v>710</v>
      </c>
      <c r="B801" s="462">
        <v>12</v>
      </c>
      <c r="C801" s="462" t="s">
        <v>692</v>
      </c>
      <c r="D801" s="457" t="str">
        <f t="shared" si="65"/>
        <v>NLT-Assoc75054</v>
      </c>
      <c r="E801" s="462">
        <v>75054</v>
      </c>
      <c r="F801" s="462" t="s">
        <v>734</v>
      </c>
      <c r="G801" s="462" t="s">
        <v>61</v>
      </c>
      <c r="H801" s="462">
        <v>75054</v>
      </c>
      <c r="I801" s="462" t="s">
        <v>734</v>
      </c>
      <c r="J801" s="462">
        <v>75054</v>
      </c>
      <c r="L801" s="462">
        <v>300</v>
      </c>
      <c r="O801" s="462">
        <v>9999</v>
      </c>
      <c r="P801" s="462" t="s">
        <v>745</v>
      </c>
      <c r="Q801" s="462">
        <v>20100</v>
      </c>
      <c r="S801" s="462">
        <v>400028</v>
      </c>
      <c r="U801" s="462">
        <v>9999</v>
      </c>
      <c r="V801" s="462" t="str">
        <f t="shared" si="66"/>
        <v>BAR03</v>
      </c>
      <c r="AA801" s="457" t="str">
        <f t="shared" si="62"/>
        <v>NLT-Assoc</v>
      </c>
      <c r="AB801" s="457">
        <f t="shared" si="62"/>
        <v>12</v>
      </c>
      <c r="AC801" s="457" t="str">
        <f t="shared" si="62"/>
        <v>BAR03</v>
      </c>
      <c r="AI801" s="465" t="str">
        <f t="shared" si="64"/>
        <v>1275054</v>
      </c>
      <c r="AJ801" s="462" t="str">
        <f t="shared" si="63"/>
        <v>Student Activities</v>
      </c>
    </row>
    <row r="802" spans="1:36" x14ac:dyDescent="0.25">
      <c r="A802" s="462" t="s">
        <v>710</v>
      </c>
      <c r="B802" s="462">
        <v>12</v>
      </c>
      <c r="C802" s="462" t="s">
        <v>692</v>
      </c>
      <c r="D802" s="457" t="str">
        <f t="shared" si="65"/>
        <v>NLT-Assoc75054</v>
      </c>
      <c r="E802" s="462">
        <v>75054</v>
      </c>
      <c r="F802" s="462" t="s">
        <v>734</v>
      </c>
      <c r="G802" s="462" t="s">
        <v>61</v>
      </c>
      <c r="H802" s="462">
        <v>75054</v>
      </c>
      <c r="I802" s="462" t="s">
        <v>734</v>
      </c>
      <c r="J802" s="462">
        <v>75054</v>
      </c>
      <c r="L802" s="462">
        <v>300</v>
      </c>
      <c r="O802" s="462">
        <v>9999</v>
      </c>
      <c r="P802" s="462" t="s">
        <v>745</v>
      </c>
      <c r="Q802" s="462">
        <v>20100</v>
      </c>
      <c r="S802" s="462">
        <v>400030</v>
      </c>
      <c r="U802" s="462">
        <v>9999</v>
      </c>
      <c r="V802" s="462" t="str">
        <f t="shared" si="66"/>
        <v>BAR03</v>
      </c>
      <c r="AA802" s="457" t="str">
        <f t="shared" si="62"/>
        <v>NLT-Assoc</v>
      </c>
      <c r="AB802" s="457">
        <f t="shared" si="62"/>
        <v>12</v>
      </c>
      <c r="AC802" s="457" t="str">
        <f t="shared" si="62"/>
        <v>BAR03</v>
      </c>
      <c r="AI802" s="465" t="str">
        <f t="shared" si="64"/>
        <v>1275054</v>
      </c>
      <c r="AJ802" s="462" t="str">
        <f t="shared" si="63"/>
        <v>Student Activities</v>
      </c>
    </row>
    <row r="803" spans="1:36" x14ac:dyDescent="0.25">
      <c r="A803" s="462" t="s">
        <v>710</v>
      </c>
      <c r="B803" s="462">
        <v>12</v>
      </c>
      <c r="C803" s="462" t="s">
        <v>692</v>
      </c>
      <c r="D803" s="457" t="str">
        <f t="shared" si="65"/>
        <v>NLT-Assoc75054</v>
      </c>
      <c r="E803" s="462">
        <v>75054</v>
      </c>
      <c r="F803" s="462" t="s">
        <v>734</v>
      </c>
      <c r="G803" s="462" t="s">
        <v>61</v>
      </c>
      <c r="H803" s="462">
        <v>75054</v>
      </c>
      <c r="I803" s="462" t="s">
        <v>734</v>
      </c>
      <c r="J803" s="462">
        <v>75054</v>
      </c>
      <c r="L803" s="462">
        <v>300</v>
      </c>
      <c r="O803" s="462">
        <v>9999</v>
      </c>
      <c r="P803" s="462" t="s">
        <v>745</v>
      </c>
      <c r="Q803" s="462">
        <v>20100</v>
      </c>
      <c r="S803" s="462">
        <v>400031</v>
      </c>
      <c r="U803" s="462">
        <v>9999</v>
      </c>
      <c r="V803" s="462" t="str">
        <f t="shared" si="66"/>
        <v>BAR03</v>
      </c>
      <c r="AA803" s="457" t="str">
        <f t="shared" si="62"/>
        <v>NLT-Assoc</v>
      </c>
      <c r="AB803" s="457">
        <f t="shared" si="62"/>
        <v>12</v>
      </c>
      <c r="AC803" s="457" t="str">
        <f t="shared" si="62"/>
        <v>BAR03</v>
      </c>
      <c r="AI803" s="465" t="str">
        <f t="shared" si="64"/>
        <v>1275054</v>
      </c>
      <c r="AJ803" s="462" t="str">
        <f t="shared" si="63"/>
        <v>Student Activities</v>
      </c>
    </row>
    <row r="804" spans="1:36" x14ac:dyDescent="0.25">
      <c r="A804" s="462" t="s">
        <v>710</v>
      </c>
      <c r="B804" s="462">
        <v>12</v>
      </c>
      <c r="C804" s="462" t="s">
        <v>692</v>
      </c>
      <c r="D804" s="457" t="str">
        <f t="shared" si="65"/>
        <v>NLT-Assoc75054</v>
      </c>
      <c r="E804" s="462">
        <v>75054</v>
      </c>
      <c r="F804" s="462" t="s">
        <v>734</v>
      </c>
      <c r="G804" s="462" t="s">
        <v>61</v>
      </c>
      <c r="H804" s="462">
        <v>75054</v>
      </c>
      <c r="I804" s="462" t="s">
        <v>734</v>
      </c>
      <c r="J804" s="462">
        <v>75054</v>
      </c>
      <c r="L804" s="462">
        <v>300</v>
      </c>
      <c r="O804" s="462">
        <v>9999</v>
      </c>
      <c r="P804" s="462" t="s">
        <v>745</v>
      </c>
      <c r="Q804" s="462">
        <v>20100</v>
      </c>
      <c r="S804" s="462">
        <v>400032</v>
      </c>
      <c r="U804" s="462">
        <v>9999</v>
      </c>
      <c r="V804" s="462" t="str">
        <f t="shared" si="66"/>
        <v>BAR03</v>
      </c>
      <c r="AA804" s="457" t="str">
        <f t="shared" si="62"/>
        <v>NLT-Assoc</v>
      </c>
      <c r="AB804" s="457">
        <f t="shared" si="62"/>
        <v>12</v>
      </c>
      <c r="AC804" s="457" t="str">
        <f t="shared" si="62"/>
        <v>BAR03</v>
      </c>
      <c r="AI804" s="465" t="str">
        <f t="shared" si="64"/>
        <v>1275054</v>
      </c>
      <c r="AJ804" s="462" t="str">
        <f t="shared" si="63"/>
        <v>Student Activities</v>
      </c>
    </row>
    <row r="805" spans="1:36" x14ac:dyDescent="0.25">
      <c r="A805" s="462" t="s">
        <v>710</v>
      </c>
      <c r="B805" s="462">
        <v>12</v>
      </c>
      <c r="C805" s="462" t="s">
        <v>692</v>
      </c>
      <c r="D805" s="457" t="str">
        <f t="shared" si="65"/>
        <v>NLT-Assoc75054</v>
      </c>
      <c r="E805" s="462">
        <v>75054</v>
      </c>
      <c r="F805" s="462" t="s">
        <v>734</v>
      </c>
      <c r="G805" s="462" t="s">
        <v>61</v>
      </c>
      <c r="H805" s="462">
        <v>75054</v>
      </c>
      <c r="I805" s="462" t="s">
        <v>734</v>
      </c>
      <c r="J805" s="462">
        <v>75054</v>
      </c>
      <c r="L805" s="462">
        <v>300</v>
      </c>
      <c r="O805" s="462">
        <v>9999</v>
      </c>
      <c r="P805" s="462" t="s">
        <v>745</v>
      </c>
      <c r="Q805" s="462">
        <v>20100</v>
      </c>
      <c r="S805" s="462">
        <v>400033</v>
      </c>
      <c r="U805" s="462">
        <v>9999</v>
      </c>
      <c r="V805" s="462" t="str">
        <f t="shared" si="66"/>
        <v>BAR03</v>
      </c>
      <c r="AA805" s="457" t="str">
        <f t="shared" si="62"/>
        <v>NLT-Assoc</v>
      </c>
      <c r="AB805" s="457">
        <f t="shared" si="62"/>
        <v>12</v>
      </c>
      <c r="AC805" s="457" t="str">
        <f t="shared" si="62"/>
        <v>BAR03</v>
      </c>
      <c r="AI805" s="465" t="str">
        <f t="shared" si="64"/>
        <v>1275054</v>
      </c>
      <c r="AJ805" s="462" t="str">
        <f t="shared" si="63"/>
        <v>Student Activities</v>
      </c>
    </row>
    <row r="806" spans="1:36" x14ac:dyDescent="0.25">
      <c r="A806" s="462" t="s">
        <v>710</v>
      </c>
      <c r="B806" s="462">
        <v>12</v>
      </c>
      <c r="C806" s="462" t="s">
        <v>692</v>
      </c>
      <c r="D806" s="457" t="str">
        <f t="shared" si="65"/>
        <v>NLT-Assoc75054</v>
      </c>
      <c r="E806" s="462">
        <v>75054</v>
      </c>
      <c r="F806" s="462" t="s">
        <v>734</v>
      </c>
      <c r="G806" s="462" t="s">
        <v>61</v>
      </c>
      <c r="H806" s="462">
        <v>75054</v>
      </c>
      <c r="I806" s="462" t="s">
        <v>734</v>
      </c>
      <c r="J806" s="462">
        <v>75054</v>
      </c>
      <c r="L806" s="462">
        <v>300</v>
      </c>
      <c r="O806" s="462">
        <v>9999</v>
      </c>
      <c r="P806" s="462" t="s">
        <v>745</v>
      </c>
      <c r="Q806" s="462">
        <v>20100</v>
      </c>
      <c r="S806" s="462">
        <v>400034</v>
      </c>
      <c r="U806" s="462">
        <v>9999</v>
      </c>
      <c r="V806" s="462" t="str">
        <f t="shared" si="66"/>
        <v>BAR03</v>
      </c>
      <c r="AA806" s="457" t="str">
        <f t="shared" si="62"/>
        <v>NLT-Assoc</v>
      </c>
      <c r="AB806" s="457">
        <f t="shared" si="62"/>
        <v>12</v>
      </c>
      <c r="AC806" s="457" t="str">
        <f t="shared" si="62"/>
        <v>BAR03</v>
      </c>
      <c r="AI806" s="465" t="str">
        <f t="shared" si="64"/>
        <v>1275054</v>
      </c>
      <c r="AJ806" s="462" t="str">
        <f t="shared" si="63"/>
        <v>Student Activities</v>
      </c>
    </row>
    <row r="807" spans="1:36" x14ac:dyDescent="0.25">
      <c r="A807" s="462" t="s">
        <v>710</v>
      </c>
      <c r="B807" s="462">
        <v>12</v>
      </c>
      <c r="C807" s="462" t="s">
        <v>692</v>
      </c>
      <c r="D807" s="457" t="str">
        <f t="shared" si="65"/>
        <v>NLT-Assoc75054</v>
      </c>
      <c r="E807" s="462">
        <v>75054</v>
      </c>
      <c r="F807" s="462" t="s">
        <v>734</v>
      </c>
      <c r="G807" s="462" t="s">
        <v>61</v>
      </c>
      <c r="H807" s="462">
        <v>75054</v>
      </c>
      <c r="I807" s="462" t="s">
        <v>734</v>
      </c>
      <c r="J807" s="462">
        <v>75054</v>
      </c>
      <c r="L807" s="462">
        <v>300</v>
      </c>
      <c r="O807" s="462">
        <v>9999</v>
      </c>
      <c r="P807" s="462" t="s">
        <v>745</v>
      </c>
      <c r="Q807" s="462">
        <v>20100</v>
      </c>
      <c r="S807" s="462">
        <v>400035</v>
      </c>
      <c r="U807" s="462">
        <v>9999</v>
      </c>
      <c r="V807" s="462" t="str">
        <f t="shared" si="66"/>
        <v>BAR03</v>
      </c>
      <c r="AA807" s="457" t="str">
        <f t="shared" si="62"/>
        <v>NLT-Assoc</v>
      </c>
      <c r="AB807" s="457">
        <f t="shared" si="62"/>
        <v>12</v>
      </c>
      <c r="AC807" s="457" t="str">
        <f t="shared" si="62"/>
        <v>BAR03</v>
      </c>
      <c r="AI807" s="465" t="str">
        <f t="shared" si="64"/>
        <v>1275054</v>
      </c>
      <c r="AJ807" s="462" t="str">
        <f t="shared" si="63"/>
        <v>Student Activities</v>
      </c>
    </row>
    <row r="808" spans="1:36" x14ac:dyDescent="0.25">
      <c r="A808" s="462" t="s">
        <v>710</v>
      </c>
      <c r="B808" s="462">
        <v>12</v>
      </c>
      <c r="C808" s="462" t="s">
        <v>692</v>
      </c>
      <c r="D808" s="457" t="str">
        <f t="shared" si="65"/>
        <v>NLT-Assoc75054</v>
      </c>
      <c r="E808" s="462">
        <v>75054</v>
      </c>
      <c r="F808" s="462" t="s">
        <v>734</v>
      </c>
      <c r="G808" s="462" t="s">
        <v>61</v>
      </c>
      <c r="H808" s="462">
        <v>75054</v>
      </c>
      <c r="I808" s="462" t="s">
        <v>734</v>
      </c>
      <c r="J808" s="462">
        <v>75054</v>
      </c>
      <c r="L808" s="462">
        <v>300</v>
      </c>
      <c r="O808" s="462">
        <v>9999</v>
      </c>
      <c r="P808" s="462" t="s">
        <v>745</v>
      </c>
      <c r="Q808" s="462">
        <v>20100</v>
      </c>
      <c r="S808" s="462">
        <v>400036</v>
      </c>
      <c r="U808" s="462">
        <v>9999</v>
      </c>
      <c r="V808" s="462" t="str">
        <f t="shared" si="66"/>
        <v>BAR03</v>
      </c>
      <c r="AA808" s="457" t="str">
        <f t="shared" si="62"/>
        <v>NLT-Assoc</v>
      </c>
      <c r="AB808" s="457">
        <f t="shared" si="62"/>
        <v>12</v>
      </c>
      <c r="AC808" s="457" t="str">
        <f t="shared" si="62"/>
        <v>BAR03</v>
      </c>
      <c r="AI808" s="465" t="str">
        <f t="shared" si="64"/>
        <v>1275054</v>
      </c>
      <c r="AJ808" s="462" t="str">
        <f t="shared" si="63"/>
        <v>Student Activities</v>
      </c>
    </row>
    <row r="809" spans="1:36" x14ac:dyDescent="0.25">
      <c r="A809" s="462" t="s">
        <v>710</v>
      </c>
      <c r="B809" s="462">
        <v>12</v>
      </c>
      <c r="C809" s="462" t="s">
        <v>692</v>
      </c>
      <c r="D809" s="457" t="str">
        <f t="shared" si="65"/>
        <v>NLT-Assoc75054</v>
      </c>
      <c r="E809" s="462">
        <v>75054</v>
      </c>
      <c r="F809" s="462" t="s">
        <v>734</v>
      </c>
      <c r="G809" s="462" t="s">
        <v>61</v>
      </c>
      <c r="H809" s="462">
        <v>75054</v>
      </c>
      <c r="I809" s="462" t="s">
        <v>734</v>
      </c>
      <c r="J809" s="462">
        <v>75054</v>
      </c>
      <c r="L809" s="462">
        <v>300</v>
      </c>
      <c r="O809" s="462">
        <v>9999</v>
      </c>
      <c r="P809" s="462" t="s">
        <v>745</v>
      </c>
      <c r="Q809" s="462">
        <v>20100</v>
      </c>
      <c r="S809" s="462">
        <v>400037</v>
      </c>
      <c r="U809" s="462">
        <v>9999</v>
      </c>
      <c r="V809" s="462" t="str">
        <f t="shared" si="66"/>
        <v>BAR03</v>
      </c>
      <c r="AA809" s="457" t="str">
        <f t="shared" si="62"/>
        <v>NLT-Assoc</v>
      </c>
      <c r="AB809" s="457">
        <f t="shared" si="62"/>
        <v>12</v>
      </c>
      <c r="AC809" s="457" t="str">
        <f t="shared" si="62"/>
        <v>BAR03</v>
      </c>
      <c r="AI809" s="465" t="str">
        <f t="shared" si="64"/>
        <v>1275054</v>
      </c>
      <c r="AJ809" s="462" t="str">
        <f t="shared" si="63"/>
        <v>Student Activities</v>
      </c>
    </row>
    <row r="810" spans="1:36" x14ac:dyDescent="0.25">
      <c r="A810" s="462" t="s">
        <v>710</v>
      </c>
      <c r="B810" s="462">
        <v>12</v>
      </c>
      <c r="C810" s="462" t="s">
        <v>692</v>
      </c>
      <c r="D810" s="457" t="str">
        <f t="shared" si="65"/>
        <v>NLT-Assoc75054</v>
      </c>
      <c r="E810" s="462">
        <v>75054</v>
      </c>
      <c r="F810" s="462" t="s">
        <v>734</v>
      </c>
      <c r="G810" s="462" t="s">
        <v>61</v>
      </c>
      <c r="H810" s="462">
        <v>75054</v>
      </c>
      <c r="I810" s="462" t="s">
        <v>734</v>
      </c>
      <c r="J810" s="462">
        <v>75054</v>
      </c>
      <c r="L810" s="462">
        <v>300</v>
      </c>
      <c r="O810" s="462">
        <v>9999</v>
      </c>
      <c r="P810" s="462" t="s">
        <v>745</v>
      </c>
      <c r="Q810" s="462">
        <v>20100</v>
      </c>
      <c r="S810" s="462">
        <v>400038</v>
      </c>
      <c r="U810" s="462">
        <v>9999</v>
      </c>
      <c r="V810" s="462" t="str">
        <f t="shared" si="66"/>
        <v>BAR03</v>
      </c>
      <c r="AA810" s="457" t="str">
        <f t="shared" si="62"/>
        <v>NLT-Assoc</v>
      </c>
      <c r="AB810" s="457">
        <f t="shared" si="62"/>
        <v>12</v>
      </c>
      <c r="AC810" s="457" t="str">
        <f t="shared" si="62"/>
        <v>BAR03</v>
      </c>
      <c r="AI810" s="465" t="str">
        <f t="shared" si="64"/>
        <v>1275054</v>
      </c>
      <c r="AJ810" s="462" t="str">
        <f t="shared" si="63"/>
        <v>Student Activities</v>
      </c>
    </row>
    <row r="811" spans="1:36" x14ac:dyDescent="0.25">
      <c r="A811" s="462" t="s">
        <v>710</v>
      </c>
      <c r="B811" s="462">
        <v>12</v>
      </c>
      <c r="C811" s="462" t="s">
        <v>692</v>
      </c>
      <c r="D811" s="457" t="str">
        <f t="shared" si="65"/>
        <v>NLT-Assoc75054</v>
      </c>
      <c r="E811" s="462">
        <v>75054</v>
      </c>
      <c r="F811" s="462" t="s">
        <v>734</v>
      </c>
      <c r="G811" s="462" t="s">
        <v>61</v>
      </c>
      <c r="H811" s="462">
        <v>75054</v>
      </c>
      <c r="I811" s="462" t="s">
        <v>734</v>
      </c>
      <c r="J811" s="462">
        <v>75054</v>
      </c>
      <c r="L811" s="462">
        <v>300</v>
      </c>
      <c r="O811" s="462">
        <v>9999</v>
      </c>
      <c r="P811" s="462" t="s">
        <v>745</v>
      </c>
      <c r="Q811" s="462">
        <v>20100</v>
      </c>
      <c r="S811" s="462">
        <v>400041</v>
      </c>
      <c r="U811" s="462">
        <v>9999</v>
      </c>
      <c r="V811" s="462" t="str">
        <f t="shared" si="66"/>
        <v>BAR03</v>
      </c>
      <c r="AA811" s="457" t="str">
        <f t="shared" si="62"/>
        <v>NLT-Assoc</v>
      </c>
      <c r="AB811" s="457">
        <f t="shared" si="62"/>
        <v>12</v>
      </c>
      <c r="AC811" s="457" t="str">
        <f t="shared" si="62"/>
        <v>BAR03</v>
      </c>
      <c r="AI811" s="465" t="str">
        <f t="shared" si="64"/>
        <v>1275054</v>
      </c>
      <c r="AJ811" s="462" t="str">
        <f t="shared" si="63"/>
        <v>Student Activities</v>
      </c>
    </row>
    <row r="812" spans="1:36" x14ac:dyDescent="0.25">
      <c r="A812" s="462" t="s">
        <v>710</v>
      </c>
      <c r="B812" s="462">
        <v>12</v>
      </c>
      <c r="C812" s="462" t="s">
        <v>692</v>
      </c>
      <c r="D812" s="457" t="str">
        <f t="shared" si="65"/>
        <v>NLT-Assoc75054</v>
      </c>
      <c r="E812" s="462">
        <v>75054</v>
      </c>
      <c r="F812" s="462" t="s">
        <v>734</v>
      </c>
      <c r="G812" s="462" t="s">
        <v>61</v>
      </c>
      <c r="H812" s="462">
        <v>75054</v>
      </c>
      <c r="I812" s="462" t="s">
        <v>734</v>
      </c>
      <c r="J812" s="462">
        <v>75054</v>
      </c>
      <c r="L812" s="462">
        <v>300</v>
      </c>
      <c r="O812" s="462">
        <v>9999</v>
      </c>
      <c r="P812" s="462" t="s">
        <v>745</v>
      </c>
      <c r="Q812" s="462">
        <v>20100</v>
      </c>
      <c r="S812" s="462">
        <v>400042</v>
      </c>
      <c r="U812" s="462">
        <v>9999</v>
      </c>
      <c r="V812" s="462" t="str">
        <f t="shared" si="66"/>
        <v>BAR03</v>
      </c>
      <c r="AA812" s="457" t="str">
        <f t="shared" si="62"/>
        <v>NLT-Assoc</v>
      </c>
      <c r="AB812" s="457">
        <f t="shared" si="62"/>
        <v>12</v>
      </c>
      <c r="AC812" s="457" t="str">
        <f t="shared" si="62"/>
        <v>BAR03</v>
      </c>
      <c r="AI812" s="465" t="str">
        <f t="shared" si="64"/>
        <v>1275054</v>
      </c>
      <c r="AJ812" s="462" t="str">
        <f t="shared" si="63"/>
        <v>Student Activities</v>
      </c>
    </row>
    <row r="813" spans="1:36" x14ac:dyDescent="0.25">
      <c r="A813" s="462" t="s">
        <v>710</v>
      </c>
      <c r="B813" s="462">
        <v>12</v>
      </c>
      <c r="C813" s="462" t="s">
        <v>692</v>
      </c>
      <c r="D813" s="457" t="str">
        <f t="shared" si="65"/>
        <v>NLT-Assoc75054</v>
      </c>
      <c r="E813" s="462">
        <v>75054</v>
      </c>
      <c r="F813" s="462" t="s">
        <v>734</v>
      </c>
      <c r="G813" s="462" t="s">
        <v>61</v>
      </c>
      <c r="H813" s="462">
        <v>75054</v>
      </c>
      <c r="I813" s="462" t="s">
        <v>734</v>
      </c>
      <c r="J813" s="462">
        <v>75054</v>
      </c>
      <c r="L813" s="462">
        <v>300</v>
      </c>
      <c r="O813" s="462">
        <v>9999</v>
      </c>
      <c r="P813" s="462" t="s">
        <v>745</v>
      </c>
      <c r="Q813" s="462">
        <v>20100</v>
      </c>
      <c r="S813" s="462">
        <v>400043</v>
      </c>
      <c r="U813" s="462">
        <v>9999</v>
      </c>
      <c r="V813" s="462" t="str">
        <f t="shared" si="66"/>
        <v>BAR03</v>
      </c>
      <c r="AA813" s="457" t="str">
        <f t="shared" si="62"/>
        <v>NLT-Assoc</v>
      </c>
      <c r="AB813" s="457">
        <f t="shared" si="62"/>
        <v>12</v>
      </c>
      <c r="AC813" s="457" t="str">
        <f t="shared" si="62"/>
        <v>BAR03</v>
      </c>
      <c r="AI813" s="465" t="str">
        <f t="shared" si="64"/>
        <v>1275054</v>
      </c>
      <c r="AJ813" s="462" t="str">
        <f t="shared" si="63"/>
        <v>Student Activities</v>
      </c>
    </row>
    <row r="814" spans="1:36" x14ac:dyDescent="0.25">
      <c r="A814" s="462" t="s">
        <v>710</v>
      </c>
      <c r="B814" s="462">
        <v>12</v>
      </c>
      <c r="C814" s="462" t="s">
        <v>692</v>
      </c>
      <c r="D814" s="457" t="str">
        <f t="shared" si="65"/>
        <v>NLT-Assoc75054</v>
      </c>
      <c r="E814" s="462">
        <v>75054</v>
      </c>
      <c r="F814" s="462" t="s">
        <v>734</v>
      </c>
      <c r="G814" s="462" t="s">
        <v>61</v>
      </c>
      <c r="H814" s="462">
        <v>75054</v>
      </c>
      <c r="I814" s="462" t="s">
        <v>734</v>
      </c>
      <c r="J814" s="462">
        <v>75054</v>
      </c>
      <c r="L814" s="462">
        <v>300</v>
      </c>
      <c r="O814" s="462">
        <v>9999</v>
      </c>
      <c r="P814" s="462" t="s">
        <v>745</v>
      </c>
      <c r="Q814" s="462">
        <v>20100</v>
      </c>
      <c r="S814" s="462">
        <v>400044</v>
      </c>
      <c r="U814" s="462">
        <v>9999</v>
      </c>
      <c r="V814" s="462" t="str">
        <f t="shared" si="66"/>
        <v>BAR03</v>
      </c>
      <c r="AA814" s="457" t="str">
        <f t="shared" si="62"/>
        <v>NLT-Assoc</v>
      </c>
      <c r="AB814" s="457">
        <f t="shared" si="62"/>
        <v>12</v>
      </c>
      <c r="AC814" s="457" t="str">
        <f t="shared" si="62"/>
        <v>BAR03</v>
      </c>
      <c r="AI814" s="465" t="str">
        <f t="shared" si="64"/>
        <v>1275054</v>
      </c>
      <c r="AJ814" s="462" t="str">
        <f t="shared" si="63"/>
        <v>Student Activities</v>
      </c>
    </row>
    <row r="815" spans="1:36" x14ac:dyDescent="0.25">
      <c r="A815" s="462" t="s">
        <v>710</v>
      </c>
      <c r="B815" s="462">
        <v>12</v>
      </c>
      <c r="C815" s="462" t="s">
        <v>692</v>
      </c>
      <c r="D815" s="457" t="str">
        <f t="shared" si="65"/>
        <v>NLT-Assoc75054</v>
      </c>
      <c r="E815" s="462">
        <v>75054</v>
      </c>
      <c r="F815" s="462" t="s">
        <v>734</v>
      </c>
      <c r="G815" s="462" t="s">
        <v>61</v>
      </c>
      <c r="H815" s="462">
        <v>75054</v>
      </c>
      <c r="I815" s="462" t="s">
        <v>734</v>
      </c>
      <c r="J815" s="462">
        <v>75054</v>
      </c>
      <c r="L815" s="462">
        <v>300</v>
      </c>
      <c r="O815" s="462">
        <v>9999</v>
      </c>
      <c r="P815" s="462" t="s">
        <v>745</v>
      </c>
      <c r="Q815" s="462">
        <v>20100</v>
      </c>
      <c r="S815" s="462">
        <v>400045</v>
      </c>
      <c r="U815" s="462">
        <v>9999</v>
      </c>
      <c r="V815" s="462" t="str">
        <f t="shared" si="66"/>
        <v>BAR03</v>
      </c>
      <c r="AA815" s="457" t="str">
        <f t="shared" si="62"/>
        <v>NLT-Assoc</v>
      </c>
      <c r="AB815" s="457">
        <f t="shared" si="62"/>
        <v>12</v>
      </c>
      <c r="AC815" s="457" t="str">
        <f t="shared" si="62"/>
        <v>BAR03</v>
      </c>
      <c r="AI815" s="465" t="str">
        <f t="shared" si="64"/>
        <v>1275054</v>
      </c>
      <c r="AJ815" s="462" t="str">
        <f t="shared" si="63"/>
        <v>Student Activities</v>
      </c>
    </row>
    <row r="816" spans="1:36" x14ac:dyDescent="0.25">
      <c r="A816" s="462" t="s">
        <v>710</v>
      </c>
      <c r="B816" s="462">
        <v>12</v>
      </c>
      <c r="C816" s="462" t="s">
        <v>692</v>
      </c>
      <c r="D816" s="457" t="str">
        <f t="shared" si="65"/>
        <v>NLT-Assoc75054</v>
      </c>
      <c r="E816" s="462">
        <v>75054</v>
      </c>
      <c r="F816" s="462" t="s">
        <v>734</v>
      </c>
      <c r="G816" s="462" t="s">
        <v>61</v>
      </c>
      <c r="H816" s="462">
        <v>75054</v>
      </c>
      <c r="I816" s="462" t="s">
        <v>734</v>
      </c>
      <c r="J816" s="462">
        <v>75054</v>
      </c>
      <c r="L816" s="462">
        <v>300</v>
      </c>
      <c r="O816" s="462">
        <v>9999</v>
      </c>
      <c r="P816" s="462" t="s">
        <v>745</v>
      </c>
      <c r="Q816" s="462">
        <v>20100</v>
      </c>
      <c r="S816" s="462">
        <v>400059</v>
      </c>
      <c r="U816" s="462">
        <v>9999</v>
      </c>
      <c r="V816" s="462" t="str">
        <f t="shared" si="66"/>
        <v>BAR03</v>
      </c>
      <c r="AA816" s="457" t="str">
        <f t="shared" si="62"/>
        <v>NLT-Assoc</v>
      </c>
      <c r="AB816" s="457">
        <f t="shared" si="62"/>
        <v>12</v>
      </c>
      <c r="AC816" s="457" t="str">
        <f t="shared" si="62"/>
        <v>BAR03</v>
      </c>
      <c r="AI816" s="465" t="str">
        <f t="shared" si="64"/>
        <v>1275054</v>
      </c>
      <c r="AJ816" s="462" t="str">
        <f t="shared" si="63"/>
        <v>Student Activities</v>
      </c>
    </row>
    <row r="817" spans="1:36" x14ac:dyDescent="0.25">
      <c r="A817" s="462" t="s">
        <v>710</v>
      </c>
      <c r="B817" s="462">
        <v>12</v>
      </c>
      <c r="C817" s="462" t="s">
        <v>692</v>
      </c>
      <c r="D817" s="457" t="str">
        <f t="shared" si="65"/>
        <v>NLT-Assoc75054</v>
      </c>
      <c r="E817" s="462">
        <v>75054</v>
      </c>
      <c r="F817" s="462" t="s">
        <v>734</v>
      </c>
      <c r="G817" s="462" t="s">
        <v>61</v>
      </c>
      <c r="H817" s="462">
        <v>75054</v>
      </c>
      <c r="I817" s="462" t="s">
        <v>734</v>
      </c>
      <c r="J817" s="462">
        <v>75054</v>
      </c>
      <c r="L817" s="462">
        <v>300</v>
      </c>
      <c r="O817" s="462">
        <v>9999</v>
      </c>
      <c r="P817" s="462" t="s">
        <v>745</v>
      </c>
      <c r="Q817" s="462">
        <v>20100</v>
      </c>
      <c r="S817" s="462">
        <v>400060</v>
      </c>
      <c r="U817" s="462">
        <v>9999</v>
      </c>
      <c r="V817" s="462" t="str">
        <f t="shared" si="66"/>
        <v>BAR03</v>
      </c>
      <c r="AA817" s="457" t="str">
        <f t="shared" si="62"/>
        <v>NLT-Assoc</v>
      </c>
      <c r="AB817" s="457">
        <f t="shared" si="62"/>
        <v>12</v>
      </c>
      <c r="AC817" s="457" t="str">
        <f t="shared" si="62"/>
        <v>BAR03</v>
      </c>
      <c r="AI817" s="465" t="str">
        <f t="shared" si="64"/>
        <v>1275054</v>
      </c>
      <c r="AJ817" s="462" t="str">
        <f t="shared" si="63"/>
        <v>Student Activities</v>
      </c>
    </row>
    <row r="818" spans="1:36" x14ac:dyDescent="0.25">
      <c r="A818" s="462" t="s">
        <v>710</v>
      </c>
      <c r="B818" s="462">
        <v>12</v>
      </c>
      <c r="C818" s="462" t="s">
        <v>692</v>
      </c>
      <c r="D818" s="457" t="str">
        <f t="shared" si="65"/>
        <v>NLT-Assoc75054</v>
      </c>
      <c r="E818" s="462">
        <v>75054</v>
      </c>
      <c r="F818" s="462" t="s">
        <v>734</v>
      </c>
      <c r="G818" s="462" t="s">
        <v>61</v>
      </c>
      <c r="H818" s="462">
        <v>75054</v>
      </c>
      <c r="I818" s="462" t="s">
        <v>734</v>
      </c>
      <c r="J818" s="462">
        <v>75054</v>
      </c>
      <c r="L818" s="462">
        <v>300</v>
      </c>
      <c r="O818" s="462">
        <v>9999</v>
      </c>
      <c r="P818" s="462" t="s">
        <v>745</v>
      </c>
      <c r="Q818" s="462">
        <v>20100</v>
      </c>
      <c r="S818" s="462">
        <v>400061</v>
      </c>
      <c r="U818" s="462">
        <v>9999</v>
      </c>
      <c r="V818" s="462" t="str">
        <f t="shared" si="66"/>
        <v>BAR03</v>
      </c>
      <c r="AA818" s="457" t="str">
        <f t="shared" si="62"/>
        <v>NLT-Assoc</v>
      </c>
      <c r="AB818" s="457">
        <f t="shared" si="62"/>
        <v>12</v>
      </c>
      <c r="AC818" s="457" t="str">
        <f t="shared" si="62"/>
        <v>BAR03</v>
      </c>
      <c r="AI818" s="465" t="str">
        <f t="shared" si="64"/>
        <v>1275054</v>
      </c>
      <c r="AJ818" s="462" t="str">
        <f t="shared" si="63"/>
        <v>Student Activities</v>
      </c>
    </row>
    <row r="819" spans="1:36" x14ac:dyDescent="0.25">
      <c r="A819" s="462" t="s">
        <v>710</v>
      </c>
      <c r="B819" s="462">
        <v>12</v>
      </c>
      <c r="C819" s="462" t="s">
        <v>692</v>
      </c>
      <c r="D819" s="457" t="str">
        <f t="shared" si="65"/>
        <v>NLT-Assoc75054</v>
      </c>
      <c r="E819" s="462">
        <v>75054</v>
      </c>
      <c r="F819" s="462" t="s">
        <v>734</v>
      </c>
      <c r="G819" s="462" t="s">
        <v>61</v>
      </c>
      <c r="H819" s="462">
        <v>75054</v>
      </c>
      <c r="I819" s="462" t="s">
        <v>734</v>
      </c>
      <c r="J819" s="462">
        <v>75054</v>
      </c>
      <c r="L819" s="462">
        <v>300</v>
      </c>
      <c r="O819" s="462">
        <v>9999</v>
      </c>
      <c r="P819" s="462" t="s">
        <v>745</v>
      </c>
      <c r="Q819" s="462">
        <v>20100</v>
      </c>
      <c r="S819" s="462">
        <v>400063</v>
      </c>
      <c r="U819" s="462">
        <v>9999</v>
      </c>
      <c r="V819" s="462" t="str">
        <f t="shared" si="66"/>
        <v>BAR03</v>
      </c>
      <c r="AA819" s="457" t="str">
        <f t="shared" si="62"/>
        <v>NLT-Assoc</v>
      </c>
      <c r="AB819" s="457">
        <f t="shared" si="62"/>
        <v>12</v>
      </c>
      <c r="AC819" s="457" t="str">
        <f t="shared" si="62"/>
        <v>BAR03</v>
      </c>
      <c r="AI819" s="465" t="str">
        <f t="shared" si="64"/>
        <v>1275054</v>
      </c>
      <c r="AJ819" s="462" t="str">
        <f t="shared" si="63"/>
        <v>Student Activities</v>
      </c>
    </row>
    <row r="820" spans="1:36" x14ac:dyDescent="0.25">
      <c r="A820" s="462" t="s">
        <v>710</v>
      </c>
      <c r="B820" s="462">
        <v>12</v>
      </c>
      <c r="C820" s="462" t="s">
        <v>692</v>
      </c>
      <c r="D820" s="457" t="str">
        <f t="shared" si="65"/>
        <v>NLT-Assoc75054</v>
      </c>
      <c r="E820" s="462">
        <v>75054</v>
      </c>
      <c r="F820" s="462" t="s">
        <v>734</v>
      </c>
      <c r="G820" s="462" t="s">
        <v>61</v>
      </c>
      <c r="H820" s="462">
        <v>75054</v>
      </c>
      <c r="I820" s="462" t="s">
        <v>734</v>
      </c>
      <c r="J820" s="462">
        <v>75054</v>
      </c>
      <c r="L820" s="462">
        <v>300</v>
      </c>
      <c r="O820" s="462">
        <v>9999</v>
      </c>
      <c r="P820" s="462" t="s">
        <v>745</v>
      </c>
      <c r="Q820" s="462">
        <v>20100</v>
      </c>
      <c r="S820" s="462">
        <v>400064</v>
      </c>
      <c r="U820" s="462">
        <v>9999</v>
      </c>
      <c r="V820" s="462" t="str">
        <f t="shared" si="66"/>
        <v>BAR03</v>
      </c>
      <c r="AA820" s="457" t="str">
        <f t="shared" si="62"/>
        <v>NLT-Assoc</v>
      </c>
      <c r="AB820" s="457">
        <f t="shared" si="62"/>
        <v>12</v>
      </c>
      <c r="AC820" s="457" t="str">
        <f t="shared" si="62"/>
        <v>BAR03</v>
      </c>
      <c r="AI820" s="465" t="str">
        <f t="shared" si="64"/>
        <v>1275054</v>
      </c>
      <c r="AJ820" s="462" t="str">
        <f t="shared" si="63"/>
        <v>Student Activities</v>
      </c>
    </row>
    <row r="821" spans="1:36" x14ac:dyDescent="0.25">
      <c r="A821" s="462" t="s">
        <v>710</v>
      </c>
      <c r="B821" s="462">
        <v>12</v>
      </c>
      <c r="C821" s="462" t="s">
        <v>692</v>
      </c>
      <c r="D821" s="457" t="str">
        <f t="shared" si="65"/>
        <v>NLT-Assoc75054</v>
      </c>
      <c r="E821" s="462">
        <v>75054</v>
      </c>
      <c r="F821" s="462" t="s">
        <v>734</v>
      </c>
      <c r="G821" s="462" t="s">
        <v>61</v>
      </c>
      <c r="H821" s="462">
        <v>75054</v>
      </c>
      <c r="I821" s="462" t="s">
        <v>734</v>
      </c>
      <c r="J821" s="462">
        <v>75054</v>
      </c>
      <c r="L821" s="462">
        <v>300</v>
      </c>
      <c r="O821" s="462">
        <v>9999</v>
      </c>
      <c r="P821" s="462" t="s">
        <v>745</v>
      </c>
      <c r="Q821" s="462">
        <v>20100</v>
      </c>
      <c r="S821" s="462">
        <v>400065</v>
      </c>
      <c r="U821" s="462">
        <v>9999</v>
      </c>
      <c r="V821" s="462" t="str">
        <f t="shared" si="66"/>
        <v>BAR03</v>
      </c>
      <c r="AA821" s="457" t="str">
        <f t="shared" si="62"/>
        <v>NLT-Assoc</v>
      </c>
      <c r="AB821" s="457">
        <f t="shared" si="62"/>
        <v>12</v>
      </c>
      <c r="AC821" s="457" t="str">
        <f t="shared" si="62"/>
        <v>BAR03</v>
      </c>
      <c r="AI821" s="465" t="str">
        <f t="shared" si="64"/>
        <v>1275054</v>
      </c>
      <c r="AJ821" s="462" t="str">
        <f t="shared" si="63"/>
        <v>Student Activities</v>
      </c>
    </row>
    <row r="822" spans="1:36" x14ac:dyDescent="0.25">
      <c r="A822" s="462" t="s">
        <v>710</v>
      </c>
      <c r="B822" s="462">
        <v>12</v>
      </c>
      <c r="C822" s="462" t="s">
        <v>692</v>
      </c>
      <c r="D822" s="457" t="str">
        <f t="shared" si="65"/>
        <v>NLT-Assoc75054</v>
      </c>
      <c r="E822" s="462">
        <v>75054</v>
      </c>
      <c r="F822" s="462" t="s">
        <v>734</v>
      </c>
      <c r="G822" s="462" t="s">
        <v>61</v>
      </c>
      <c r="H822" s="462">
        <v>75054</v>
      </c>
      <c r="I822" s="462" t="s">
        <v>734</v>
      </c>
      <c r="J822" s="462">
        <v>75054</v>
      </c>
      <c r="L822" s="462">
        <v>300</v>
      </c>
      <c r="O822" s="462">
        <v>9999</v>
      </c>
      <c r="P822" s="462" t="s">
        <v>745</v>
      </c>
      <c r="Q822" s="462">
        <v>20100</v>
      </c>
      <c r="S822" s="462">
        <v>400066</v>
      </c>
      <c r="U822" s="462">
        <v>9999</v>
      </c>
      <c r="V822" s="462" t="str">
        <f t="shared" si="66"/>
        <v>BAR03</v>
      </c>
      <c r="AA822" s="457" t="str">
        <f t="shared" si="62"/>
        <v>NLT-Assoc</v>
      </c>
      <c r="AB822" s="457">
        <f t="shared" si="62"/>
        <v>12</v>
      </c>
      <c r="AC822" s="457" t="str">
        <f t="shared" si="62"/>
        <v>BAR03</v>
      </c>
      <c r="AI822" s="465" t="str">
        <f t="shared" si="64"/>
        <v>1275054</v>
      </c>
      <c r="AJ822" s="462" t="str">
        <f t="shared" si="63"/>
        <v>Student Activities</v>
      </c>
    </row>
    <row r="823" spans="1:36" x14ac:dyDescent="0.25">
      <c r="A823" s="462" t="s">
        <v>710</v>
      </c>
      <c r="B823" s="462">
        <v>12</v>
      </c>
      <c r="C823" s="462" t="s">
        <v>692</v>
      </c>
      <c r="D823" s="457" t="str">
        <f t="shared" si="65"/>
        <v>NLT-Assoc75054</v>
      </c>
      <c r="E823" s="462">
        <v>75054</v>
      </c>
      <c r="F823" s="462" t="s">
        <v>734</v>
      </c>
      <c r="G823" s="462" t="s">
        <v>61</v>
      </c>
      <c r="H823" s="462">
        <v>75054</v>
      </c>
      <c r="I823" s="462" t="s">
        <v>734</v>
      </c>
      <c r="J823" s="462">
        <v>75054</v>
      </c>
      <c r="L823" s="462">
        <v>300</v>
      </c>
      <c r="O823" s="462">
        <v>9999</v>
      </c>
      <c r="P823" s="462" t="s">
        <v>745</v>
      </c>
      <c r="Q823" s="462">
        <v>20100</v>
      </c>
      <c r="S823" s="462">
        <v>400067</v>
      </c>
      <c r="U823" s="462">
        <v>9999</v>
      </c>
      <c r="V823" s="462" t="str">
        <f t="shared" si="66"/>
        <v>BAR03</v>
      </c>
      <c r="AA823" s="457" t="str">
        <f t="shared" si="62"/>
        <v>NLT-Assoc</v>
      </c>
      <c r="AB823" s="457">
        <f t="shared" si="62"/>
        <v>12</v>
      </c>
      <c r="AC823" s="457" t="str">
        <f t="shared" si="62"/>
        <v>BAR03</v>
      </c>
      <c r="AI823" s="465" t="str">
        <f t="shared" si="64"/>
        <v>1275054</v>
      </c>
      <c r="AJ823" s="462" t="str">
        <f t="shared" si="63"/>
        <v>Student Activities</v>
      </c>
    </row>
    <row r="824" spans="1:36" x14ac:dyDescent="0.25">
      <c r="A824" s="462" t="s">
        <v>710</v>
      </c>
      <c r="B824" s="462">
        <v>12</v>
      </c>
      <c r="C824" s="462" t="s">
        <v>692</v>
      </c>
      <c r="D824" s="457" t="str">
        <f t="shared" si="65"/>
        <v>NLT-Assoc75054</v>
      </c>
      <c r="E824" s="462">
        <v>75054</v>
      </c>
      <c r="F824" s="462" t="s">
        <v>734</v>
      </c>
      <c r="G824" s="462" t="s">
        <v>61</v>
      </c>
      <c r="H824" s="462">
        <v>75054</v>
      </c>
      <c r="I824" s="462" t="s">
        <v>734</v>
      </c>
      <c r="J824" s="462">
        <v>75054</v>
      </c>
      <c r="L824" s="462">
        <v>300</v>
      </c>
      <c r="O824" s="462">
        <v>9999</v>
      </c>
      <c r="P824" s="462" t="s">
        <v>745</v>
      </c>
      <c r="Q824" s="462">
        <v>20100</v>
      </c>
      <c r="S824" s="462">
        <v>400068</v>
      </c>
      <c r="U824" s="462">
        <v>9999</v>
      </c>
      <c r="V824" s="462" t="str">
        <f t="shared" si="66"/>
        <v>BAR03</v>
      </c>
      <c r="AA824" s="457" t="str">
        <f t="shared" si="62"/>
        <v>NLT-Assoc</v>
      </c>
      <c r="AB824" s="457">
        <f t="shared" si="62"/>
        <v>12</v>
      </c>
      <c r="AC824" s="457" t="str">
        <f t="shared" si="62"/>
        <v>BAR03</v>
      </c>
      <c r="AI824" s="465" t="str">
        <f t="shared" si="64"/>
        <v>1275054</v>
      </c>
      <c r="AJ824" s="462" t="str">
        <f t="shared" si="63"/>
        <v>Student Activities</v>
      </c>
    </row>
    <row r="825" spans="1:36" x14ac:dyDescent="0.25">
      <c r="A825" s="462" t="s">
        <v>710</v>
      </c>
      <c r="B825" s="462">
        <v>12</v>
      </c>
      <c r="C825" s="462" t="s">
        <v>692</v>
      </c>
      <c r="D825" s="457" t="str">
        <f t="shared" si="65"/>
        <v>NLT-Assoc75054</v>
      </c>
      <c r="E825" s="462">
        <v>75054</v>
      </c>
      <c r="F825" s="462" t="s">
        <v>734</v>
      </c>
      <c r="G825" s="462" t="s">
        <v>61</v>
      </c>
      <c r="H825" s="462">
        <v>75054</v>
      </c>
      <c r="I825" s="462" t="s">
        <v>734</v>
      </c>
      <c r="J825" s="462">
        <v>75054</v>
      </c>
      <c r="L825" s="462">
        <v>300</v>
      </c>
      <c r="O825" s="462">
        <v>9999</v>
      </c>
      <c r="P825" s="462" t="s">
        <v>745</v>
      </c>
      <c r="Q825" s="462">
        <v>20100</v>
      </c>
      <c r="S825" s="462">
        <v>400070</v>
      </c>
      <c r="U825" s="462">
        <v>9999</v>
      </c>
      <c r="V825" s="462" t="str">
        <f t="shared" si="66"/>
        <v>BAR03</v>
      </c>
      <c r="AA825" s="457" t="str">
        <f t="shared" si="62"/>
        <v>NLT-Assoc</v>
      </c>
      <c r="AB825" s="457">
        <f t="shared" si="62"/>
        <v>12</v>
      </c>
      <c r="AC825" s="457" t="str">
        <f t="shared" si="62"/>
        <v>BAR03</v>
      </c>
      <c r="AI825" s="465" t="str">
        <f t="shared" si="64"/>
        <v>1275054</v>
      </c>
      <c r="AJ825" s="462" t="str">
        <f t="shared" si="63"/>
        <v>Student Activities</v>
      </c>
    </row>
    <row r="826" spans="1:36" x14ac:dyDescent="0.25">
      <c r="A826" s="462" t="s">
        <v>710</v>
      </c>
      <c r="B826" s="462">
        <v>12</v>
      </c>
      <c r="C826" s="462" t="s">
        <v>692</v>
      </c>
      <c r="D826" s="457" t="str">
        <f t="shared" si="65"/>
        <v>NLT-Assoc75054</v>
      </c>
      <c r="E826" s="462">
        <v>75054</v>
      </c>
      <c r="F826" s="462" t="s">
        <v>734</v>
      </c>
      <c r="G826" s="462" t="s">
        <v>61</v>
      </c>
      <c r="H826" s="462">
        <v>75054</v>
      </c>
      <c r="I826" s="462" t="s">
        <v>734</v>
      </c>
      <c r="J826" s="462">
        <v>75054</v>
      </c>
      <c r="L826" s="462">
        <v>300</v>
      </c>
      <c r="O826" s="462">
        <v>9999</v>
      </c>
      <c r="P826" s="462" t="s">
        <v>745</v>
      </c>
      <c r="Q826" s="462">
        <v>20100</v>
      </c>
      <c r="S826" s="462">
        <v>400072</v>
      </c>
      <c r="U826" s="462">
        <v>9999</v>
      </c>
      <c r="V826" s="462" t="str">
        <f t="shared" si="66"/>
        <v>BAR03</v>
      </c>
      <c r="AA826" s="457" t="str">
        <f t="shared" si="62"/>
        <v>NLT-Assoc</v>
      </c>
      <c r="AB826" s="457">
        <f t="shared" si="62"/>
        <v>12</v>
      </c>
      <c r="AC826" s="457" t="str">
        <f t="shared" si="62"/>
        <v>BAR03</v>
      </c>
      <c r="AI826" s="465" t="str">
        <f t="shared" si="64"/>
        <v>1275054</v>
      </c>
      <c r="AJ826" s="462" t="str">
        <f t="shared" si="63"/>
        <v>Student Activities</v>
      </c>
    </row>
    <row r="827" spans="1:36" x14ac:dyDescent="0.25">
      <c r="A827" s="462" t="s">
        <v>710</v>
      </c>
      <c r="B827" s="462">
        <v>12</v>
      </c>
      <c r="C827" s="462" t="s">
        <v>692</v>
      </c>
      <c r="D827" s="457" t="str">
        <f t="shared" si="65"/>
        <v>NLT-Assoc75054</v>
      </c>
      <c r="E827" s="462">
        <v>75054</v>
      </c>
      <c r="F827" s="462" t="s">
        <v>734</v>
      </c>
      <c r="G827" s="462" t="s">
        <v>61</v>
      </c>
      <c r="H827" s="462">
        <v>75054</v>
      </c>
      <c r="I827" s="462" t="s">
        <v>734</v>
      </c>
      <c r="J827" s="462">
        <v>75054</v>
      </c>
      <c r="L827" s="462">
        <v>300</v>
      </c>
      <c r="O827" s="462">
        <v>9999</v>
      </c>
      <c r="P827" s="462" t="s">
        <v>745</v>
      </c>
      <c r="Q827" s="462">
        <v>20100</v>
      </c>
      <c r="S827" s="462">
        <v>400073</v>
      </c>
      <c r="U827" s="462">
        <v>9999</v>
      </c>
      <c r="V827" s="462" t="str">
        <f t="shared" si="66"/>
        <v>BAR03</v>
      </c>
      <c r="AA827" s="457" t="str">
        <f t="shared" si="62"/>
        <v>NLT-Assoc</v>
      </c>
      <c r="AB827" s="457">
        <f t="shared" si="62"/>
        <v>12</v>
      </c>
      <c r="AC827" s="457" t="str">
        <f t="shared" si="62"/>
        <v>BAR03</v>
      </c>
      <c r="AI827" s="465" t="str">
        <f t="shared" si="64"/>
        <v>1275054</v>
      </c>
      <c r="AJ827" s="462" t="str">
        <f t="shared" si="63"/>
        <v>Student Activities</v>
      </c>
    </row>
    <row r="828" spans="1:36" x14ac:dyDescent="0.25">
      <c r="A828" s="462" t="s">
        <v>710</v>
      </c>
      <c r="B828" s="462">
        <v>12</v>
      </c>
      <c r="C828" s="462" t="s">
        <v>692</v>
      </c>
      <c r="D828" s="457" t="str">
        <f t="shared" si="65"/>
        <v>NLT-Assoc75054</v>
      </c>
      <c r="E828" s="462">
        <v>75054</v>
      </c>
      <c r="F828" s="462" t="s">
        <v>734</v>
      </c>
      <c r="G828" s="462" t="s">
        <v>61</v>
      </c>
      <c r="H828" s="462">
        <v>75054</v>
      </c>
      <c r="I828" s="462" t="s">
        <v>734</v>
      </c>
      <c r="J828" s="462">
        <v>75054</v>
      </c>
      <c r="L828" s="462">
        <v>300</v>
      </c>
      <c r="O828" s="462">
        <v>9999</v>
      </c>
      <c r="P828" s="462" t="s">
        <v>745</v>
      </c>
      <c r="Q828" s="462">
        <v>20100</v>
      </c>
      <c r="S828" s="462">
        <v>400074</v>
      </c>
      <c r="U828" s="462">
        <v>9999</v>
      </c>
      <c r="V828" s="462" t="str">
        <f t="shared" si="66"/>
        <v>BAR03</v>
      </c>
      <c r="AA828" s="457" t="str">
        <f t="shared" si="62"/>
        <v>NLT-Assoc</v>
      </c>
      <c r="AB828" s="457">
        <f t="shared" si="62"/>
        <v>12</v>
      </c>
      <c r="AC828" s="457" t="str">
        <f t="shared" si="62"/>
        <v>BAR03</v>
      </c>
      <c r="AI828" s="465" t="str">
        <f t="shared" si="64"/>
        <v>1275054</v>
      </c>
      <c r="AJ828" s="462" t="str">
        <f t="shared" si="63"/>
        <v>Student Activities</v>
      </c>
    </row>
    <row r="829" spans="1:36" x14ac:dyDescent="0.25">
      <c r="A829" s="462" t="s">
        <v>710</v>
      </c>
      <c r="B829" s="462">
        <v>12</v>
      </c>
      <c r="C829" s="462" t="s">
        <v>692</v>
      </c>
      <c r="D829" s="457" t="str">
        <f t="shared" si="65"/>
        <v>NLT-Assoc75054</v>
      </c>
      <c r="E829" s="462">
        <v>75054</v>
      </c>
      <c r="F829" s="462" t="s">
        <v>734</v>
      </c>
      <c r="G829" s="462" t="s">
        <v>61</v>
      </c>
      <c r="H829" s="462">
        <v>75054</v>
      </c>
      <c r="I829" s="462" t="s">
        <v>734</v>
      </c>
      <c r="J829" s="462">
        <v>75054</v>
      </c>
      <c r="L829" s="462">
        <v>300</v>
      </c>
      <c r="O829" s="462">
        <v>9999</v>
      </c>
      <c r="P829" s="462" t="s">
        <v>745</v>
      </c>
      <c r="Q829" s="462">
        <v>20100</v>
      </c>
      <c r="S829" s="462">
        <v>400075</v>
      </c>
      <c r="U829" s="462">
        <v>9999</v>
      </c>
      <c r="V829" s="462" t="str">
        <f t="shared" si="66"/>
        <v>BAR03</v>
      </c>
      <c r="AA829" s="457" t="str">
        <f t="shared" si="62"/>
        <v>NLT-Assoc</v>
      </c>
      <c r="AB829" s="457">
        <f t="shared" si="62"/>
        <v>12</v>
      </c>
      <c r="AC829" s="457" t="str">
        <f t="shared" si="62"/>
        <v>BAR03</v>
      </c>
      <c r="AI829" s="465" t="str">
        <f t="shared" si="64"/>
        <v>1275054</v>
      </c>
      <c r="AJ829" s="462" t="str">
        <f t="shared" si="63"/>
        <v>Student Activities</v>
      </c>
    </row>
    <row r="830" spans="1:36" x14ac:dyDescent="0.25">
      <c r="A830" s="462" t="s">
        <v>710</v>
      </c>
      <c r="B830" s="462">
        <v>12</v>
      </c>
      <c r="C830" s="462" t="s">
        <v>692</v>
      </c>
      <c r="D830" s="457" t="str">
        <f t="shared" si="65"/>
        <v>NLT-Assoc75054</v>
      </c>
      <c r="E830" s="462">
        <v>75054</v>
      </c>
      <c r="F830" s="462" t="s">
        <v>734</v>
      </c>
      <c r="G830" s="462" t="s">
        <v>61</v>
      </c>
      <c r="H830" s="462">
        <v>75054</v>
      </c>
      <c r="I830" s="462" t="s">
        <v>734</v>
      </c>
      <c r="J830" s="462">
        <v>75054</v>
      </c>
      <c r="L830" s="462">
        <v>300</v>
      </c>
      <c r="O830" s="462">
        <v>9999</v>
      </c>
      <c r="P830" s="462" t="s">
        <v>745</v>
      </c>
      <c r="Q830" s="462">
        <v>20100</v>
      </c>
      <c r="S830" s="462">
        <v>400076</v>
      </c>
      <c r="U830" s="462">
        <v>9999</v>
      </c>
      <c r="V830" s="462" t="str">
        <f t="shared" si="66"/>
        <v>BAR03</v>
      </c>
      <c r="AA830" s="457" t="str">
        <f t="shared" si="62"/>
        <v>NLT-Assoc</v>
      </c>
      <c r="AB830" s="457">
        <f t="shared" si="62"/>
        <v>12</v>
      </c>
      <c r="AC830" s="457" t="str">
        <f t="shared" si="62"/>
        <v>BAR03</v>
      </c>
      <c r="AI830" s="465" t="str">
        <f t="shared" si="64"/>
        <v>1275054</v>
      </c>
      <c r="AJ830" s="462" t="str">
        <f t="shared" si="63"/>
        <v>Student Activities</v>
      </c>
    </row>
    <row r="831" spans="1:36" x14ac:dyDescent="0.25">
      <c r="A831" s="462" t="s">
        <v>710</v>
      </c>
      <c r="B831" s="462">
        <v>12</v>
      </c>
      <c r="C831" s="462" t="s">
        <v>692</v>
      </c>
      <c r="D831" s="457" t="str">
        <f t="shared" si="65"/>
        <v>NLT-Assoc75054</v>
      </c>
      <c r="E831" s="462">
        <v>75054</v>
      </c>
      <c r="F831" s="462" t="s">
        <v>734</v>
      </c>
      <c r="G831" s="462" t="s">
        <v>61</v>
      </c>
      <c r="H831" s="462">
        <v>75054</v>
      </c>
      <c r="I831" s="462" t="s">
        <v>734</v>
      </c>
      <c r="J831" s="462">
        <v>75054</v>
      </c>
      <c r="L831" s="462">
        <v>300</v>
      </c>
      <c r="O831" s="462">
        <v>9999</v>
      </c>
      <c r="P831" s="462" t="s">
        <v>745</v>
      </c>
      <c r="Q831" s="462">
        <v>20100</v>
      </c>
      <c r="S831" s="462">
        <v>400079</v>
      </c>
      <c r="U831" s="462">
        <v>9999</v>
      </c>
      <c r="V831" s="462" t="str">
        <f t="shared" si="66"/>
        <v>BAR03</v>
      </c>
      <c r="AA831" s="457" t="str">
        <f t="shared" si="62"/>
        <v>NLT-Assoc</v>
      </c>
      <c r="AB831" s="457">
        <f t="shared" si="62"/>
        <v>12</v>
      </c>
      <c r="AC831" s="457" t="str">
        <f t="shared" si="62"/>
        <v>BAR03</v>
      </c>
      <c r="AI831" s="465" t="str">
        <f t="shared" si="64"/>
        <v>1275054</v>
      </c>
      <c r="AJ831" s="462" t="str">
        <f t="shared" si="63"/>
        <v>Student Activities</v>
      </c>
    </row>
    <row r="832" spans="1:36" x14ac:dyDescent="0.25">
      <c r="A832" s="462" t="s">
        <v>710</v>
      </c>
      <c r="B832" s="462">
        <v>12</v>
      </c>
      <c r="C832" s="462" t="s">
        <v>692</v>
      </c>
      <c r="D832" s="457" t="str">
        <f t="shared" si="65"/>
        <v>NLT-Assoc75054</v>
      </c>
      <c r="E832" s="462">
        <v>75054</v>
      </c>
      <c r="F832" s="462" t="s">
        <v>734</v>
      </c>
      <c r="G832" s="462" t="s">
        <v>61</v>
      </c>
      <c r="H832" s="462">
        <v>75054</v>
      </c>
      <c r="I832" s="462" t="s">
        <v>734</v>
      </c>
      <c r="J832" s="462">
        <v>75054</v>
      </c>
      <c r="L832" s="462">
        <v>300</v>
      </c>
      <c r="O832" s="462">
        <v>9999</v>
      </c>
      <c r="P832" s="462" t="s">
        <v>745</v>
      </c>
      <c r="Q832" s="462">
        <v>20100</v>
      </c>
      <c r="S832" s="462">
        <v>400080</v>
      </c>
      <c r="U832" s="462">
        <v>9999</v>
      </c>
      <c r="V832" s="462" t="str">
        <f t="shared" si="66"/>
        <v>BAR03</v>
      </c>
      <c r="AA832" s="457" t="str">
        <f t="shared" si="62"/>
        <v>NLT-Assoc</v>
      </c>
      <c r="AB832" s="457">
        <f t="shared" si="62"/>
        <v>12</v>
      </c>
      <c r="AC832" s="457" t="str">
        <f t="shared" si="62"/>
        <v>BAR03</v>
      </c>
      <c r="AI832" s="465" t="str">
        <f t="shared" si="64"/>
        <v>1275054</v>
      </c>
      <c r="AJ832" s="462" t="str">
        <f t="shared" si="63"/>
        <v>Student Activities</v>
      </c>
    </row>
    <row r="833" spans="1:36" x14ac:dyDescent="0.25">
      <c r="A833" s="462" t="s">
        <v>710</v>
      </c>
      <c r="B833" s="462">
        <v>12</v>
      </c>
      <c r="C833" s="462" t="s">
        <v>692</v>
      </c>
      <c r="D833" s="457" t="str">
        <f t="shared" si="65"/>
        <v>NLT-Assoc75054</v>
      </c>
      <c r="E833" s="462">
        <v>75054</v>
      </c>
      <c r="F833" s="462" t="s">
        <v>734</v>
      </c>
      <c r="G833" s="462" t="s">
        <v>61</v>
      </c>
      <c r="H833" s="462">
        <v>75054</v>
      </c>
      <c r="I833" s="462" t="s">
        <v>734</v>
      </c>
      <c r="J833" s="462">
        <v>75054</v>
      </c>
      <c r="L833" s="462">
        <v>300</v>
      </c>
      <c r="O833" s="462">
        <v>9999</v>
      </c>
      <c r="P833" s="462" t="s">
        <v>745</v>
      </c>
      <c r="Q833" s="462">
        <v>20100</v>
      </c>
      <c r="S833" s="462">
        <v>400081</v>
      </c>
      <c r="U833" s="462">
        <v>9999</v>
      </c>
      <c r="V833" s="462" t="str">
        <f t="shared" si="66"/>
        <v>BAR03</v>
      </c>
      <c r="AA833" s="457" t="str">
        <f t="shared" si="62"/>
        <v>NLT-Assoc</v>
      </c>
      <c r="AB833" s="457">
        <f t="shared" si="62"/>
        <v>12</v>
      </c>
      <c r="AC833" s="457" t="str">
        <f t="shared" si="62"/>
        <v>BAR03</v>
      </c>
      <c r="AI833" s="465" t="str">
        <f t="shared" si="64"/>
        <v>1275054</v>
      </c>
      <c r="AJ833" s="462" t="str">
        <f t="shared" si="63"/>
        <v>Student Activities</v>
      </c>
    </row>
    <row r="834" spans="1:36" x14ac:dyDescent="0.25">
      <c r="A834" s="462" t="s">
        <v>710</v>
      </c>
      <c r="B834" s="462">
        <v>12</v>
      </c>
      <c r="C834" s="462" t="s">
        <v>692</v>
      </c>
      <c r="D834" s="457" t="str">
        <f t="shared" si="65"/>
        <v>NLT-Assoc75054</v>
      </c>
      <c r="E834" s="462">
        <v>75054</v>
      </c>
      <c r="F834" s="462" t="s">
        <v>734</v>
      </c>
      <c r="G834" s="462" t="s">
        <v>61</v>
      </c>
      <c r="H834" s="462">
        <v>75054</v>
      </c>
      <c r="I834" s="462" t="s">
        <v>734</v>
      </c>
      <c r="J834" s="462">
        <v>75054</v>
      </c>
      <c r="L834" s="462">
        <v>300</v>
      </c>
      <c r="O834" s="462">
        <v>9999</v>
      </c>
      <c r="P834" s="462" t="s">
        <v>745</v>
      </c>
      <c r="Q834" s="462">
        <v>20100</v>
      </c>
      <c r="S834" s="462">
        <v>400083</v>
      </c>
      <c r="U834" s="462">
        <v>9999</v>
      </c>
      <c r="V834" s="462" t="str">
        <f t="shared" si="66"/>
        <v>BAR03</v>
      </c>
      <c r="AA834" s="457" t="str">
        <f t="shared" si="62"/>
        <v>NLT-Assoc</v>
      </c>
      <c r="AB834" s="457">
        <f t="shared" si="62"/>
        <v>12</v>
      </c>
      <c r="AC834" s="457" t="str">
        <f t="shared" si="62"/>
        <v>BAR03</v>
      </c>
      <c r="AI834" s="465" t="str">
        <f t="shared" si="64"/>
        <v>1275054</v>
      </c>
      <c r="AJ834" s="462" t="str">
        <f t="shared" si="63"/>
        <v>Student Activities</v>
      </c>
    </row>
    <row r="835" spans="1:36" x14ac:dyDescent="0.25">
      <c r="A835" s="462" t="s">
        <v>710</v>
      </c>
      <c r="B835" s="462">
        <v>12</v>
      </c>
      <c r="C835" s="462" t="s">
        <v>692</v>
      </c>
      <c r="D835" s="457" t="str">
        <f t="shared" si="65"/>
        <v>NLT-Assoc75054</v>
      </c>
      <c r="E835" s="462">
        <v>75054</v>
      </c>
      <c r="F835" s="462" t="s">
        <v>734</v>
      </c>
      <c r="G835" s="462" t="s">
        <v>61</v>
      </c>
      <c r="H835" s="462">
        <v>75054</v>
      </c>
      <c r="I835" s="462" t="s">
        <v>734</v>
      </c>
      <c r="J835" s="462">
        <v>75054</v>
      </c>
      <c r="L835" s="462">
        <v>300</v>
      </c>
      <c r="O835" s="462">
        <v>9999</v>
      </c>
      <c r="P835" s="462" t="s">
        <v>745</v>
      </c>
      <c r="Q835" s="462">
        <v>20100</v>
      </c>
      <c r="S835" s="462">
        <v>400084</v>
      </c>
      <c r="U835" s="462">
        <v>9999</v>
      </c>
      <c r="V835" s="462" t="str">
        <f t="shared" si="66"/>
        <v>BAR03</v>
      </c>
      <c r="AA835" s="457" t="str">
        <f t="shared" si="62"/>
        <v>NLT-Assoc</v>
      </c>
      <c r="AB835" s="457">
        <f t="shared" si="62"/>
        <v>12</v>
      </c>
      <c r="AC835" s="457" t="str">
        <f t="shared" si="62"/>
        <v>BAR03</v>
      </c>
      <c r="AI835" s="465" t="str">
        <f t="shared" si="64"/>
        <v>1275054</v>
      </c>
      <c r="AJ835" s="462" t="str">
        <f t="shared" si="63"/>
        <v>Student Activities</v>
      </c>
    </row>
    <row r="836" spans="1:36" x14ac:dyDescent="0.25">
      <c r="A836" s="462" t="s">
        <v>710</v>
      </c>
      <c r="B836" s="462">
        <v>12</v>
      </c>
      <c r="C836" s="462" t="s">
        <v>692</v>
      </c>
      <c r="D836" s="457" t="str">
        <f t="shared" si="65"/>
        <v>NLT-Assoc75054</v>
      </c>
      <c r="E836" s="462">
        <v>75054</v>
      </c>
      <c r="F836" s="462" t="s">
        <v>734</v>
      </c>
      <c r="G836" s="462" t="s">
        <v>61</v>
      </c>
      <c r="H836" s="462">
        <v>75054</v>
      </c>
      <c r="I836" s="462" t="s">
        <v>734</v>
      </c>
      <c r="J836" s="462">
        <v>75054</v>
      </c>
      <c r="L836" s="462">
        <v>300</v>
      </c>
      <c r="O836" s="462">
        <v>9999</v>
      </c>
      <c r="P836" s="462" t="s">
        <v>745</v>
      </c>
      <c r="Q836" s="462">
        <v>20100</v>
      </c>
      <c r="S836" s="462">
        <v>400085</v>
      </c>
      <c r="U836" s="462">
        <v>9999</v>
      </c>
      <c r="V836" s="462" t="str">
        <f t="shared" si="66"/>
        <v>BAR03</v>
      </c>
      <c r="AA836" s="457" t="str">
        <f t="shared" si="62"/>
        <v>NLT-Assoc</v>
      </c>
      <c r="AB836" s="457">
        <f t="shared" si="62"/>
        <v>12</v>
      </c>
      <c r="AC836" s="457" t="str">
        <f t="shared" si="62"/>
        <v>BAR03</v>
      </c>
      <c r="AI836" s="465" t="str">
        <f t="shared" si="64"/>
        <v>1275054</v>
      </c>
      <c r="AJ836" s="462" t="str">
        <f t="shared" si="63"/>
        <v>Student Activities</v>
      </c>
    </row>
    <row r="837" spans="1:36" x14ac:dyDescent="0.25">
      <c r="A837" s="462" t="s">
        <v>710</v>
      </c>
      <c r="B837" s="462">
        <v>12</v>
      </c>
      <c r="C837" s="462" t="s">
        <v>692</v>
      </c>
      <c r="D837" s="457" t="str">
        <f t="shared" si="65"/>
        <v>NLT-Assoc75054</v>
      </c>
      <c r="E837" s="462">
        <v>75054</v>
      </c>
      <c r="F837" s="462" t="s">
        <v>734</v>
      </c>
      <c r="G837" s="462" t="s">
        <v>61</v>
      </c>
      <c r="H837" s="462">
        <v>75054</v>
      </c>
      <c r="I837" s="462" t="s">
        <v>734</v>
      </c>
      <c r="J837" s="462">
        <v>75054</v>
      </c>
      <c r="L837" s="462">
        <v>300</v>
      </c>
      <c r="O837" s="462">
        <v>9999</v>
      </c>
      <c r="P837" s="462" t="s">
        <v>745</v>
      </c>
      <c r="Q837" s="462">
        <v>20100</v>
      </c>
      <c r="S837" s="462">
        <v>400086</v>
      </c>
      <c r="U837" s="462">
        <v>9999</v>
      </c>
      <c r="V837" s="462" t="str">
        <f t="shared" si="66"/>
        <v>BAR03</v>
      </c>
      <c r="AA837" s="457" t="str">
        <f t="shared" si="62"/>
        <v>NLT-Assoc</v>
      </c>
      <c r="AB837" s="457">
        <f t="shared" si="62"/>
        <v>12</v>
      </c>
      <c r="AC837" s="457" t="str">
        <f t="shared" si="62"/>
        <v>BAR03</v>
      </c>
      <c r="AI837" s="465" t="str">
        <f t="shared" si="64"/>
        <v>1275054</v>
      </c>
      <c r="AJ837" s="462" t="str">
        <f t="shared" si="63"/>
        <v>Student Activities</v>
      </c>
    </row>
    <row r="838" spans="1:36" x14ac:dyDescent="0.25">
      <c r="A838" s="462" t="s">
        <v>710</v>
      </c>
      <c r="B838" s="462">
        <v>12</v>
      </c>
      <c r="C838" s="462" t="s">
        <v>692</v>
      </c>
      <c r="D838" s="457" t="str">
        <f t="shared" si="65"/>
        <v>NLT-Assoc75054</v>
      </c>
      <c r="E838" s="462">
        <v>75054</v>
      </c>
      <c r="F838" s="462" t="s">
        <v>734</v>
      </c>
      <c r="G838" s="462" t="s">
        <v>61</v>
      </c>
      <c r="H838" s="462">
        <v>75054</v>
      </c>
      <c r="I838" s="462" t="s">
        <v>734</v>
      </c>
      <c r="J838" s="462">
        <v>75054</v>
      </c>
      <c r="L838" s="462">
        <v>300</v>
      </c>
      <c r="O838" s="462">
        <v>9999</v>
      </c>
      <c r="P838" s="462" t="s">
        <v>745</v>
      </c>
      <c r="Q838" s="462">
        <v>20100</v>
      </c>
      <c r="S838" s="462">
        <v>400087</v>
      </c>
      <c r="U838" s="462">
        <v>9999</v>
      </c>
      <c r="V838" s="462" t="str">
        <f t="shared" si="66"/>
        <v>BAR03</v>
      </c>
      <c r="AA838" s="457" t="str">
        <f t="shared" si="62"/>
        <v>NLT-Assoc</v>
      </c>
      <c r="AB838" s="457">
        <f t="shared" si="62"/>
        <v>12</v>
      </c>
      <c r="AC838" s="457" t="str">
        <f t="shared" si="62"/>
        <v>BAR03</v>
      </c>
      <c r="AI838" s="465" t="str">
        <f t="shared" si="64"/>
        <v>1275054</v>
      </c>
      <c r="AJ838" s="462" t="str">
        <f t="shared" si="63"/>
        <v>Student Activities</v>
      </c>
    </row>
    <row r="839" spans="1:36" x14ac:dyDescent="0.25">
      <c r="A839" s="462" t="s">
        <v>710</v>
      </c>
      <c r="B839" s="462">
        <v>12</v>
      </c>
      <c r="C839" s="462" t="s">
        <v>692</v>
      </c>
      <c r="D839" s="457" t="str">
        <f t="shared" si="65"/>
        <v>NLT-Assoc75054</v>
      </c>
      <c r="E839" s="462">
        <v>75054</v>
      </c>
      <c r="F839" s="462" t="s">
        <v>734</v>
      </c>
      <c r="G839" s="462" t="s">
        <v>61</v>
      </c>
      <c r="H839" s="462">
        <v>75054</v>
      </c>
      <c r="I839" s="462" t="s">
        <v>734</v>
      </c>
      <c r="J839" s="462">
        <v>75054</v>
      </c>
      <c r="L839" s="462">
        <v>300</v>
      </c>
      <c r="O839" s="462">
        <v>9999</v>
      </c>
      <c r="P839" s="462" t="s">
        <v>745</v>
      </c>
      <c r="Q839" s="462">
        <v>20100</v>
      </c>
      <c r="S839" s="462">
        <v>400088</v>
      </c>
      <c r="U839" s="462">
        <v>9999</v>
      </c>
      <c r="V839" s="462" t="str">
        <f t="shared" si="66"/>
        <v>BAR03</v>
      </c>
      <c r="AA839" s="457" t="str">
        <f t="shared" si="62"/>
        <v>NLT-Assoc</v>
      </c>
      <c r="AB839" s="457">
        <f t="shared" si="62"/>
        <v>12</v>
      </c>
      <c r="AC839" s="457" t="str">
        <f t="shared" si="62"/>
        <v>BAR03</v>
      </c>
      <c r="AI839" s="465" t="str">
        <f t="shared" si="64"/>
        <v>1275054</v>
      </c>
      <c r="AJ839" s="462" t="str">
        <f t="shared" si="63"/>
        <v>Student Activities</v>
      </c>
    </row>
    <row r="840" spans="1:36" x14ac:dyDescent="0.25">
      <c r="A840" s="462" t="s">
        <v>710</v>
      </c>
      <c r="B840" s="462">
        <v>12</v>
      </c>
      <c r="C840" s="462" t="s">
        <v>692</v>
      </c>
      <c r="D840" s="457" t="str">
        <f t="shared" si="65"/>
        <v>NLT-Assoc75054</v>
      </c>
      <c r="E840" s="462">
        <v>75054</v>
      </c>
      <c r="F840" s="462" t="s">
        <v>734</v>
      </c>
      <c r="G840" s="462" t="s">
        <v>61</v>
      </c>
      <c r="H840" s="462">
        <v>75054</v>
      </c>
      <c r="I840" s="462" t="s">
        <v>734</v>
      </c>
      <c r="J840" s="462">
        <v>75054</v>
      </c>
      <c r="L840" s="462">
        <v>300</v>
      </c>
      <c r="O840" s="462">
        <v>9999</v>
      </c>
      <c r="P840" s="462" t="s">
        <v>745</v>
      </c>
      <c r="Q840" s="462">
        <v>20100</v>
      </c>
      <c r="S840" s="462">
        <v>400089</v>
      </c>
      <c r="U840" s="462">
        <v>9999</v>
      </c>
      <c r="V840" s="462" t="str">
        <f t="shared" si="66"/>
        <v>BAR03</v>
      </c>
      <c r="AA840" s="457" t="str">
        <f t="shared" ref="AA840:AC903" si="67">A840</f>
        <v>NLT-Assoc</v>
      </c>
      <c r="AB840" s="457">
        <f t="shared" si="67"/>
        <v>12</v>
      </c>
      <c r="AC840" s="457" t="str">
        <f t="shared" si="67"/>
        <v>BAR03</v>
      </c>
      <c r="AI840" s="465" t="str">
        <f t="shared" si="64"/>
        <v>1275054</v>
      </c>
      <c r="AJ840" s="462" t="str">
        <f t="shared" ref="AJ840:AJ903" si="68">I840</f>
        <v>Student Activities</v>
      </c>
    </row>
    <row r="841" spans="1:36" x14ac:dyDescent="0.25">
      <c r="A841" s="462" t="s">
        <v>710</v>
      </c>
      <c r="B841" s="462">
        <v>12</v>
      </c>
      <c r="C841" s="462" t="s">
        <v>692</v>
      </c>
      <c r="D841" s="457" t="str">
        <f t="shared" si="65"/>
        <v>NLT-Assoc75054</v>
      </c>
      <c r="E841" s="462">
        <v>75054</v>
      </c>
      <c r="F841" s="462" t="s">
        <v>734</v>
      </c>
      <c r="G841" s="462" t="s">
        <v>61</v>
      </c>
      <c r="H841" s="462">
        <v>75054</v>
      </c>
      <c r="I841" s="462" t="s">
        <v>734</v>
      </c>
      <c r="J841" s="462">
        <v>75054</v>
      </c>
      <c r="L841" s="462">
        <v>300</v>
      </c>
      <c r="O841" s="462">
        <v>9999</v>
      </c>
      <c r="P841" s="462" t="s">
        <v>745</v>
      </c>
      <c r="Q841" s="462">
        <v>20100</v>
      </c>
      <c r="S841" s="462">
        <v>400090</v>
      </c>
      <c r="U841" s="462">
        <v>9999</v>
      </c>
      <c r="V841" s="462" t="str">
        <f t="shared" si="66"/>
        <v>BAR03</v>
      </c>
      <c r="AA841" s="457" t="str">
        <f t="shared" si="67"/>
        <v>NLT-Assoc</v>
      </c>
      <c r="AB841" s="457">
        <f t="shared" si="67"/>
        <v>12</v>
      </c>
      <c r="AC841" s="457" t="str">
        <f t="shared" si="67"/>
        <v>BAR03</v>
      </c>
      <c r="AI841" s="465" t="str">
        <f t="shared" si="64"/>
        <v>1275054</v>
      </c>
      <c r="AJ841" s="462" t="str">
        <f t="shared" si="68"/>
        <v>Student Activities</v>
      </c>
    </row>
    <row r="842" spans="1:36" x14ac:dyDescent="0.25">
      <c r="A842" s="462" t="s">
        <v>710</v>
      </c>
      <c r="B842" s="462">
        <v>12</v>
      </c>
      <c r="C842" s="462" t="s">
        <v>692</v>
      </c>
      <c r="D842" s="457" t="str">
        <f t="shared" si="65"/>
        <v>NLT-Assoc75054</v>
      </c>
      <c r="E842" s="462">
        <v>75054</v>
      </c>
      <c r="F842" s="462" t="s">
        <v>734</v>
      </c>
      <c r="G842" s="462" t="s">
        <v>61</v>
      </c>
      <c r="H842" s="462">
        <v>75054</v>
      </c>
      <c r="I842" s="462" t="s">
        <v>734</v>
      </c>
      <c r="J842" s="462">
        <v>75054</v>
      </c>
      <c r="L842" s="462">
        <v>300</v>
      </c>
      <c r="O842" s="462">
        <v>9999</v>
      </c>
      <c r="P842" s="462" t="s">
        <v>745</v>
      </c>
      <c r="Q842" s="462">
        <v>20100</v>
      </c>
      <c r="S842" s="462">
        <v>400091</v>
      </c>
      <c r="U842" s="462">
        <v>9999</v>
      </c>
      <c r="V842" s="462" t="str">
        <f t="shared" si="66"/>
        <v>BAR03</v>
      </c>
      <c r="AA842" s="457" t="str">
        <f t="shared" si="67"/>
        <v>NLT-Assoc</v>
      </c>
      <c r="AB842" s="457">
        <f t="shared" si="67"/>
        <v>12</v>
      </c>
      <c r="AC842" s="457" t="str">
        <f t="shared" si="67"/>
        <v>BAR03</v>
      </c>
      <c r="AI842" s="465" t="str">
        <f t="shared" si="64"/>
        <v>1275054</v>
      </c>
      <c r="AJ842" s="462" t="str">
        <f t="shared" si="68"/>
        <v>Student Activities</v>
      </c>
    </row>
    <row r="843" spans="1:36" x14ac:dyDescent="0.25">
      <c r="A843" s="462" t="s">
        <v>710</v>
      </c>
      <c r="B843" s="462">
        <v>12</v>
      </c>
      <c r="C843" s="462" t="s">
        <v>692</v>
      </c>
      <c r="D843" s="457" t="str">
        <f t="shared" si="65"/>
        <v>NLT-Assoc75054</v>
      </c>
      <c r="E843" s="462">
        <v>75054</v>
      </c>
      <c r="F843" s="462" t="s">
        <v>734</v>
      </c>
      <c r="G843" s="462" t="s">
        <v>61</v>
      </c>
      <c r="H843" s="462">
        <v>75054</v>
      </c>
      <c r="I843" s="462" t="s">
        <v>734</v>
      </c>
      <c r="J843" s="462">
        <v>75054</v>
      </c>
      <c r="L843" s="462">
        <v>300</v>
      </c>
      <c r="O843" s="462">
        <v>9999</v>
      </c>
      <c r="P843" s="462" t="s">
        <v>745</v>
      </c>
      <c r="Q843" s="462">
        <v>20100</v>
      </c>
      <c r="S843" s="462">
        <v>400093</v>
      </c>
      <c r="U843" s="462">
        <v>9999</v>
      </c>
      <c r="V843" s="462" t="str">
        <f t="shared" si="66"/>
        <v>BAR03</v>
      </c>
      <c r="AA843" s="457" t="str">
        <f t="shared" si="67"/>
        <v>NLT-Assoc</v>
      </c>
      <c r="AB843" s="457">
        <f t="shared" si="67"/>
        <v>12</v>
      </c>
      <c r="AC843" s="457" t="str">
        <f t="shared" si="67"/>
        <v>BAR03</v>
      </c>
      <c r="AI843" s="465" t="str">
        <f t="shared" ref="AI843:AI906" si="69">B843&amp;E843</f>
        <v>1275054</v>
      </c>
      <c r="AJ843" s="462" t="str">
        <f t="shared" si="68"/>
        <v>Student Activities</v>
      </c>
    </row>
    <row r="844" spans="1:36" x14ac:dyDescent="0.25">
      <c r="A844" s="462" t="s">
        <v>710</v>
      </c>
      <c r="B844" s="462">
        <v>12</v>
      </c>
      <c r="C844" s="462" t="s">
        <v>692</v>
      </c>
      <c r="D844" s="457" t="str">
        <f t="shared" si="65"/>
        <v>NLT-Assoc75054</v>
      </c>
      <c r="E844" s="462">
        <v>75054</v>
      </c>
      <c r="F844" s="462" t="s">
        <v>734</v>
      </c>
      <c r="G844" s="462" t="s">
        <v>61</v>
      </c>
      <c r="H844" s="462">
        <v>75054</v>
      </c>
      <c r="I844" s="462" t="s">
        <v>734</v>
      </c>
      <c r="J844" s="462">
        <v>75054</v>
      </c>
      <c r="L844" s="462">
        <v>300</v>
      </c>
      <c r="O844" s="462">
        <v>9999</v>
      </c>
      <c r="P844" s="462" t="s">
        <v>745</v>
      </c>
      <c r="Q844" s="462">
        <v>20100</v>
      </c>
      <c r="S844" s="462">
        <v>400098</v>
      </c>
      <c r="U844" s="462">
        <v>9999</v>
      </c>
      <c r="V844" s="462" t="str">
        <f t="shared" si="66"/>
        <v>BAR03</v>
      </c>
      <c r="AA844" s="457" t="str">
        <f t="shared" si="67"/>
        <v>NLT-Assoc</v>
      </c>
      <c r="AB844" s="457">
        <f t="shared" si="67"/>
        <v>12</v>
      </c>
      <c r="AC844" s="457" t="str">
        <f t="shared" si="67"/>
        <v>BAR03</v>
      </c>
      <c r="AI844" s="465" t="str">
        <f t="shared" si="69"/>
        <v>1275054</v>
      </c>
      <c r="AJ844" s="462" t="str">
        <f t="shared" si="68"/>
        <v>Student Activities</v>
      </c>
    </row>
    <row r="845" spans="1:36" x14ac:dyDescent="0.25">
      <c r="A845" s="462" t="s">
        <v>710</v>
      </c>
      <c r="B845" s="462">
        <v>12</v>
      </c>
      <c r="C845" s="462" t="s">
        <v>692</v>
      </c>
      <c r="D845" s="457" t="str">
        <f t="shared" si="65"/>
        <v>NLT-Assoc75054</v>
      </c>
      <c r="E845" s="462">
        <v>75054</v>
      </c>
      <c r="F845" s="462" t="s">
        <v>734</v>
      </c>
      <c r="G845" s="462" t="s">
        <v>61</v>
      </c>
      <c r="H845" s="462">
        <v>75054</v>
      </c>
      <c r="I845" s="462" t="s">
        <v>734</v>
      </c>
      <c r="J845" s="462">
        <v>75054</v>
      </c>
      <c r="L845" s="462">
        <v>300</v>
      </c>
      <c r="O845" s="462">
        <v>9999</v>
      </c>
      <c r="P845" s="462" t="s">
        <v>745</v>
      </c>
      <c r="Q845" s="462">
        <v>20100</v>
      </c>
      <c r="S845" s="462">
        <v>400100</v>
      </c>
      <c r="U845" s="462">
        <v>9999</v>
      </c>
      <c r="V845" s="462" t="str">
        <f t="shared" si="66"/>
        <v>BAR03</v>
      </c>
      <c r="AA845" s="457" t="str">
        <f t="shared" si="67"/>
        <v>NLT-Assoc</v>
      </c>
      <c r="AB845" s="457">
        <f t="shared" si="67"/>
        <v>12</v>
      </c>
      <c r="AC845" s="457" t="str">
        <f t="shared" si="67"/>
        <v>BAR03</v>
      </c>
      <c r="AI845" s="465" t="str">
        <f t="shared" si="69"/>
        <v>1275054</v>
      </c>
      <c r="AJ845" s="462" t="str">
        <f t="shared" si="68"/>
        <v>Student Activities</v>
      </c>
    </row>
    <row r="846" spans="1:36" x14ac:dyDescent="0.25">
      <c r="A846" s="462" t="s">
        <v>710</v>
      </c>
      <c r="B846" s="462">
        <v>12</v>
      </c>
      <c r="C846" s="462" t="s">
        <v>692</v>
      </c>
      <c r="D846" s="457" t="str">
        <f t="shared" si="65"/>
        <v>NLT-Assoc75054</v>
      </c>
      <c r="E846" s="462">
        <v>75054</v>
      </c>
      <c r="F846" s="462" t="s">
        <v>734</v>
      </c>
      <c r="G846" s="462" t="s">
        <v>61</v>
      </c>
      <c r="H846" s="462">
        <v>75054</v>
      </c>
      <c r="I846" s="462" t="s">
        <v>734</v>
      </c>
      <c r="J846" s="462">
        <v>75054</v>
      </c>
      <c r="L846" s="462">
        <v>300</v>
      </c>
      <c r="O846" s="462">
        <v>9999</v>
      </c>
      <c r="P846" s="462" t="s">
        <v>745</v>
      </c>
      <c r="Q846" s="462">
        <v>20100</v>
      </c>
      <c r="S846" s="462">
        <v>400101</v>
      </c>
      <c r="U846" s="462">
        <v>9999</v>
      </c>
      <c r="V846" s="462" t="str">
        <f t="shared" si="66"/>
        <v>BAR03</v>
      </c>
      <c r="AA846" s="457" t="str">
        <f t="shared" si="67"/>
        <v>NLT-Assoc</v>
      </c>
      <c r="AB846" s="457">
        <f t="shared" si="67"/>
        <v>12</v>
      </c>
      <c r="AC846" s="457" t="str">
        <f t="shared" si="67"/>
        <v>BAR03</v>
      </c>
      <c r="AI846" s="465" t="str">
        <f t="shared" si="69"/>
        <v>1275054</v>
      </c>
      <c r="AJ846" s="462" t="str">
        <f t="shared" si="68"/>
        <v>Student Activities</v>
      </c>
    </row>
    <row r="847" spans="1:36" x14ac:dyDescent="0.25">
      <c r="A847" s="462" t="s">
        <v>710</v>
      </c>
      <c r="B847" s="462">
        <v>12</v>
      </c>
      <c r="C847" s="462" t="s">
        <v>692</v>
      </c>
      <c r="D847" s="457" t="str">
        <f t="shared" ref="D847:D910" si="70">+A847&amp;""&amp;E847</f>
        <v>NLT-Assoc75054</v>
      </c>
      <c r="E847" s="462">
        <v>75054</v>
      </c>
      <c r="F847" s="462" t="s">
        <v>734</v>
      </c>
      <c r="G847" s="462" t="s">
        <v>61</v>
      </c>
      <c r="H847" s="462">
        <v>75054</v>
      </c>
      <c r="I847" s="462" t="s">
        <v>734</v>
      </c>
      <c r="J847" s="462">
        <v>75054</v>
      </c>
      <c r="L847" s="462">
        <v>300</v>
      </c>
      <c r="O847" s="462">
        <v>9999</v>
      </c>
      <c r="P847" s="462" t="s">
        <v>745</v>
      </c>
      <c r="Q847" s="462">
        <v>20100</v>
      </c>
      <c r="S847" s="462">
        <v>400102</v>
      </c>
      <c r="U847" s="462">
        <v>9999</v>
      </c>
      <c r="V847" s="462" t="str">
        <f t="shared" si="66"/>
        <v>BAR03</v>
      </c>
      <c r="AA847" s="457" t="str">
        <f t="shared" si="67"/>
        <v>NLT-Assoc</v>
      </c>
      <c r="AB847" s="457">
        <f t="shared" si="67"/>
        <v>12</v>
      </c>
      <c r="AC847" s="457" t="str">
        <f t="shared" si="67"/>
        <v>BAR03</v>
      </c>
      <c r="AI847" s="465" t="str">
        <f t="shared" si="69"/>
        <v>1275054</v>
      </c>
      <c r="AJ847" s="462" t="str">
        <f t="shared" si="68"/>
        <v>Student Activities</v>
      </c>
    </row>
    <row r="848" spans="1:36" x14ac:dyDescent="0.25">
      <c r="A848" s="462" t="s">
        <v>710</v>
      </c>
      <c r="B848" s="462">
        <v>12</v>
      </c>
      <c r="C848" s="462" t="s">
        <v>692</v>
      </c>
      <c r="D848" s="457" t="str">
        <f t="shared" si="70"/>
        <v>NLT-Assoc75054</v>
      </c>
      <c r="E848" s="462">
        <v>75054</v>
      </c>
      <c r="F848" s="462" t="s">
        <v>734</v>
      </c>
      <c r="G848" s="462" t="s">
        <v>61</v>
      </c>
      <c r="H848" s="462">
        <v>75054</v>
      </c>
      <c r="I848" s="462" t="s">
        <v>734</v>
      </c>
      <c r="J848" s="462">
        <v>75054</v>
      </c>
      <c r="L848" s="462">
        <v>300</v>
      </c>
      <c r="O848" s="462">
        <v>9999</v>
      </c>
      <c r="P848" s="462" t="s">
        <v>745</v>
      </c>
      <c r="Q848" s="462">
        <v>20100</v>
      </c>
      <c r="S848" s="462">
        <v>400103</v>
      </c>
      <c r="U848" s="462">
        <v>9999</v>
      </c>
      <c r="V848" s="462" t="str">
        <f t="shared" si="66"/>
        <v>BAR03</v>
      </c>
      <c r="AA848" s="457" t="str">
        <f t="shared" si="67"/>
        <v>NLT-Assoc</v>
      </c>
      <c r="AB848" s="457">
        <f t="shared" si="67"/>
        <v>12</v>
      </c>
      <c r="AC848" s="457" t="str">
        <f t="shared" si="67"/>
        <v>BAR03</v>
      </c>
      <c r="AI848" s="465" t="str">
        <f t="shared" si="69"/>
        <v>1275054</v>
      </c>
      <c r="AJ848" s="462" t="str">
        <f t="shared" si="68"/>
        <v>Student Activities</v>
      </c>
    </row>
    <row r="849" spans="1:36" x14ac:dyDescent="0.25">
      <c r="A849" s="462" t="s">
        <v>710</v>
      </c>
      <c r="B849" s="462">
        <v>12</v>
      </c>
      <c r="C849" s="462" t="s">
        <v>692</v>
      </c>
      <c r="D849" s="457" t="str">
        <f t="shared" si="70"/>
        <v>NLT-Assoc75054</v>
      </c>
      <c r="E849" s="462">
        <v>75054</v>
      </c>
      <c r="F849" s="462" t="s">
        <v>734</v>
      </c>
      <c r="G849" s="462" t="s">
        <v>61</v>
      </c>
      <c r="H849" s="462">
        <v>75054</v>
      </c>
      <c r="I849" s="462" t="s">
        <v>734</v>
      </c>
      <c r="J849" s="462">
        <v>75054</v>
      </c>
      <c r="L849" s="462">
        <v>300</v>
      </c>
      <c r="O849" s="462">
        <v>9999</v>
      </c>
      <c r="P849" s="462" t="s">
        <v>745</v>
      </c>
      <c r="Q849" s="462">
        <v>20100</v>
      </c>
      <c r="S849" s="462">
        <v>400104</v>
      </c>
      <c r="U849" s="462">
        <v>9999</v>
      </c>
      <c r="V849" s="462" t="str">
        <f t="shared" si="66"/>
        <v>BAR03</v>
      </c>
      <c r="AA849" s="457" t="str">
        <f t="shared" si="67"/>
        <v>NLT-Assoc</v>
      </c>
      <c r="AB849" s="457">
        <f t="shared" si="67"/>
        <v>12</v>
      </c>
      <c r="AC849" s="457" t="str">
        <f t="shared" si="67"/>
        <v>BAR03</v>
      </c>
      <c r="AI849" s="465" t="str">
        <f t="shared" si="69"/>
        <v>1275054</v>
      </c>
      <c r="AJ849" s="462" t="str">
        <f t="shared" si="68"/>
        <v>Student Activities</v>
      </c>
    </row>
    <row r="850" spans="1:36" x14ac:dyDescent="0.25">
      <c r="A850" s="462" t="s">
        <v>710</v>
      </c>
      <c r="B850" s="462">
        <v>12</v>
      </c>
      <c r="C850" s="462" t="s">
        <v>692</v>
      </c>
      <c r="D850" s="457" t="str">
        <f t="shared" si="70"/>
        <v>NLT-Assoc75054</v>
      </c>
      <c r="E850" s="462">
        <v>75054</v>
      </c>
      <c r="F850" s="462" t="s">
        <v>734</v>
      </c>
      <c r="G850" s="462" t="s">
        <v>61</v>
      </c>
      <c r="H850" s="462">
        <v>75054</v>
      </c>
      <c r="I850" s="462" t="s">
        <v>734</v>
      </c>
      <c r="J850" s="462">
        <v>75054</v>
      </c>
      <c r="L850" s="462">
        <v>300</v>
      </c>
      <c r="O850" s="462">
        <v>9999</v>
      </c>
      <c r="P850" s="462" t="s">
        <v>745</v>
      </c>
      <c r="Q850" s="462">
        <v>20100</v>
      </c>
      <c r="S850" s="462">
        <v>400105</v>
      </c>
      <c r="U850" s="462">
        <v>9999</v>
      </c>
      <c r="V850" s="462" t="str">
        <f t="shared" si="66"/>
        <v>BAR03</v>
      </c>
      <c r="AA850" s="457" t="str">
        <f t="shared" si="67"/>
        <v>NLT-Assoc</v>
      </c>
      <c r="AB850" s="457">
        <f t="shared" si="67"/>
        <v>12</v>
      </c>
      <c r="AC850" s="457" t="str">
        <f t="shared" si="67"/>
        <v>BAR03</v>
      </c>
      <c r="AI850" s="465" t="str">
        <f t="shared" si="69"/>
        <v>1275054</v>
      </c>
      <c r="AJ850" s="462" t="str">
        <f t="shared" si="68"/>
        <v>Student Activities</v>
      </c>
    </row>
    <row r="851" spans="1:36" x14ac:dyDescent="0.25">
      <c r="A851" s="462" t="s">
        <v>710</v>
      </c>
      <c r="B851" s="462">
        <v>12</v>
      </c>
      <c r="C851" s="462" t="s">
        <v>692</v>
      </c>
      <c r="D851" s="457" t="str">
        <f t="shared" si="70"/>
        <v>NLT-Assoc75054</v>
      </c>
      <c r="E851" s="462">
        <v>75054</v>
      </c>
      <c r="F851" s="462" t="s">
        <v>734</v>
      </c>
      <c r="G851" s="462" t="s">
        <v>61</v>
      </c>
      <c r="H851" s="462">
        <v>75054</v>
      </c>
      <c r="I851" s="462" t="s">
        <v>734</v>
      </c>
      <c r="J851" s="462">
        <v>75054</v>
      </c>
      <c r="L851" s="462">
        <v>300</v>
      </c>
      <c r="O851" s="462">
        <v>9999</v>
      </c>
      <c r="P851" s="462" t="s">
        <v>745</v>
      </c>
      <c r="Q851" s="462">
        <v>20100</v>
      </c>
      <c r="S851" s="462">
        <v>400106</v>
      </c>
      <c r="U851" s="462">
        <v>9999</v>
      </c>
      <c r="V851" s="462" t="str">
        <f t="shared" si="66"/>
        <v>BAR03</v>
      </c>
      <c r="AA851" s="457" t="str">
        <f t="shared" si="67"/>
        <v>NLT-Assoc</v>
      </c>
      <c r="AB851" s="457">
        <f t="shared" si="67"/>
        <v>12</v>
      </c>
      <c r="AC851" s="457" t="str">
        <f t="shared" si="67"/>
        <v>BAR03</v>
      </c>
      <c r="AI851" s="465" t="str">
        <f t="shared" si="69"/>
        <v>1275054</v>
      </c>
      <c r="AJ851" s="462" t="str">
        <f t="shared" si="68"/>
        <v>Student Activities</v>
      </c>
    </row>
    <row r="852" spans="1:36" x14ac:dyDescent="0.25">
      <c r="A852" s="462" t="s">
        <v>710</v>
      </c>
      <c r="B852" s="462">
        <v>12</v>
      </c>
      <c r="C852" s="462" t="s">
        <v>692</v>
      </c>
      <c r="D852" s="457" t="str">
        <f t="shared" si="70"/>
        <v>NLT-Assoc75054</v>
      </c>
      <c r="E852" s="462">
        <v>75054</v>
      </c>
      <c r="F852" s="462" t="s">
        <v>734</v>
      </c>
      <c r="G852" s="462" t="s">
        <v>61</v>
      </c>
      <c r="H852" s="462">
        <v>75054</v>
      </c>
      <c r="I852" s="462" t="s">
        <v>734</v>
      </c>
      <c r="J852" s="462">
        <v>75054</v>
      </c>
      <c r="L852" s="462">
        <v>300</v>
      </c>
      <c r="O852" s="462">
        <v>9999</v>
      </c>
      <c r="P852" s="462" t="s">
        <v>745</v>
      </c>
      <c r="Q852" s="462">
        <v>20100</v>
      </c>
      <c r="S852" s="462">
        <v>400108</v>
      </c>
      <c r="U852" s="462">
        <v>9999</v>
      </c>
      <c r="V852" s="462" t="str">
        <f t="shared" si="66"/>
        <v>BAR03</v>
      </c>
      <c r="AA852" s="457" t="str">
        <f t="shared" si="67"/>
        <v>NLT-Assoc</v>
      </c>
      <c r="AB852" s="457">
        <f t="shared" si="67"/>
        <v>12</v>
      </c>
      <c r="AC852" s="457" t="str">
        <f t="shared" si="67"/>
        <v>BAR03</v>
      </c>
      <c r="AI852" s="465" t="str">
        <f t="shared" si="69"/>
        <v>1275054</v>
      </c>
      <c r="AJ852" s="462" t="str">
        <f t="shared" si="68"/>
        <v>Student Activities</v>
      </c>
    </row>
    <row r="853" spans="1:36" x14ac:dyDescent="0.25">
      <c r="A853" s="462" t="s">
        <v>710</v>
      </c>
      <c r="B853" s="462">
        <v>12</v>
      </c>
      <c r="C853" s="462" t="s">
        <v>692</v>
      </c>
      <c r="D853" s="457" t="str">
        <f t="shared" si="70"/>
        <v>NLT-Assoc75054</v>
      </c>
      <c r="E853" s="462">
        <v>75054</v>
      </c>
      <c r="F853" s="462" t="s">
        <v>734</v>
      </c>
      <c r="G853" s="462" t="s">
        <v>61</v>
      </c>
      <c r="H853" s="462">
        <v>75054</v>
      </c>
      <c r="I853" s="462" t="s">
        <v>734</v>
      </c>
      <c r="J853" s="462">
        <v>75054</v>
      </c>
      <c r="L853" s="462">
        <v>300</v>
      </c>
      <c r="O853" s="462">
        <v>9999</v>
      </c>
      <c r="P853" s="462" t="s">
        <v>745</v>
      </c>
      <c r="Q853" s="462">
        <v>20100</v>
      </c>
      <c r="S853" s="462">
        <v>400109</v>
      </c>
      <c r="U853" s="462">
        <v>9999</v>
      </c>
      <c r="V853" s="462" t="str">
        <f t="shared" si="66"/>
        <v>BAR03</v>
      </c>
      <c r="AA853" s="457" t="str">
        <f t="shared" si="67"/>
        <v>NLT-Assoc</v>
      </c>
      <c r="AB853" s="457">
        <f t="shared" si="67"/>
        <v>12</v>
      </c>
      <c r="AC853" s="457" t="str">
        <f t="shared" si="67"/>
        <v>BAR03</v>
      </c>
      <c r="AI853" s="465" t="str">
        <f t="shared" si="69"/>
        <v>1275054</v>
      </c>
      <c r="AJ853" s="462" t="str">
        <f t="shared" si="68"/>
        <v>Student Activities</v>
      </c>
    </row>
    <row r="854" spans="1:36" x14ac:dyDescent="0.25">
      <c r="A854" s="462" t="s">
        <v>710</v>
      </c>
      <c r="B854" s="462">
        <v>12</v>
      </c>
      <c r="C854" s="462" t="s">
        <v>692</v>
      </c>
      <c r="D854" s="457" t="str">
        <f t="shared" si="70"/>
        <v>NLT-Assoc75054</v>
      </c>
      <c r="E854" s="462">
        <v>75054</v>
      </c>
      <c r="F854" s="462" t="s">
        <v>734</v>
      </c>
      <c r="G854" s="462" t="s">
        <v>61</v>
      </c>
      <c r="H854" s="462">
        <v>75054</v>
      </c>
      <c r="I854" s="462" t="s">
        <v>734</v>
      </c>
      <c r="J854" s="462">
        <v>75054</v>
      </c>
      <c r="L854" s="462">
        <v>300</v>
      </c>
      <c r="O854" s="462">
        <v>9999</v>
      </c>
      <c r="P854" s="462" t="s">
        <v>745</v>
      </c>
      <c r="Q854" s="462">
        <v>20100</v>
      </c>
      <c r="S854" s="462">
        <v>400112</v>
      </c>
      <c r="U854" s="462">
        <v>9999</v>
      </c>
      <c r="V854" s="462" t="str">
        <f t="shared" si="66"/>
        <v>BAR03</v>
      </c>
      <c r="AA854" s="457" t="str">
        <f t="shared" si="67"/>
        <v>NLT-Assoc</v>
      </c>
      <c r="AB854" s="457">
        <f t="shared" si="67"/>
        <v>12</v>
      </c>
      <c r="AC854" s="457" t="str">
        <f t="shared" si="67"/>
        <v>BAR03</v>
      </c>
      <c r="AI854" s="465" t="str">
        <f t="shared" si="69"/>
        <v>1275054</v>
      </c>
      <c r="AJ854" s="462" t="str">
        <f t="shared" si="68"/>
        <v>Student Activities</v>
      </c>
    </row>
    <row r="855" spans="1:36" x14ac:dyDescent="0.25">
      <c r="A855" s="462" t="s">
        <v>710</v>
      </c>
      <c r="B855" s="462">
        <v>12</v>
      </c>
      <c r="C855" s="462" t="s">
        <v>692</v>
      </c>
      <c r="D855" s="457" t="str">
        <f t="shared" si="70"/>
        <v>NLT-Assoc75054</v>
      </c>
      <c r="E855" s="462">
        <v>75054</v>
      </c>
      <c r="F855" s="462" t="s">
        <v>734</v>
      </c>
      <c r="G855" s="462" t="s">
        <v>61</v>
      </c>
      <c r="H855" s="462">
        <v>75054</v>
      </c>
      <c r="I855" s="462" t="s">
        <v>734</v>
      </c>
      <c r="J855" s="462">
        <v>75054</v>
      </c>
      <c r="L855" s="462">
        <v>300</v>
      </c>
      <c r="O855" s="462">
        <v>9999</v>
      </c>
      <c r="P855" s="462" t="s">
        <v>745</v>
      </c>
      <c r="Q855" s="462">
        <v>20100</v>
      </c>
      <c r="S855" s="462">
        <v>400116</v>
      </c>
      <c r="U855" s="462">
        <v>9999</v>
      </c>
      <c r="V855" s="462" t="str">
        <f t="shared" si="66"/>
        <v>BAR03</v>
      </c>
      <c r="AA855" s="457" t="str">
        <f t="shared" si="67"/>
        <v>NLT-Assoc</v>
      </c>
      <c r="AB855" s="457">
        <f t="shared" si="67"/>
        <v>12</v>
      </c>
      <c r="AC855" s="457" t="str">
        <f t="shared" si="67"/>
        <v>BAR03</v>
      </c>
      <c r="AI855" s="465" t="str">
        <f t="shared" si="69"/>
        <v>1275054</v>
      </c>
      <c r="AJ855" s="462" t="str">
        <f t="shared" si="68"/>
        <v>Student Activities</v>
      </c>
    </row>
    <row r="856" spans="1:36" x14ac:dyDescent="0.25">
      <c r="A856" s="462" t="s">
        <v>710</v>
      </c>
      <c r="B856" s="462">
        <v>12</v>
      </c>
      <c r="C856" s="462" t="s">
        <v>692</v>
      </c>
      <c r="D856" s="457" t="str">
        <f t="shared" si="70"/>
        <v>NLT-Assoc75054</v>
      </c>
      <c r="E856" s="462">
        <v>75054</v>
      </c>
      <c r="F856" s="462" t="s">
        <v>734</v>
      </c>
      <c r="G856" s="462" t="s">
        <v>61</v>
      </c>
      <c r="H856" s="462">
        <v>75054</v>
      </c>
      <c r="I856" s="462" t="s">
        <v>734</v>
      </c>
      <c r="J856" s="462">
        <v>75054</v>
      </c>
      <c r="L856" s="462">
        <v>300</v>
      </c>
      <c r="O856" s="462">
        <v>9999</v>
      </c>
      <c r="P856" s="462" t="s">
        <v>745</v>
      </c>
      <c r="Q856" s="462">
        <v>20100</v>
      </c>
      <c r="S856" s="462">
        <v>400118</v>
      </c>
      <c r="U856" s="462">
        <v>9999</v>
      </c>
      <c r="V856" s="462" t="str">
        <f t="shared" si="66"/>
        <v>BAR03</v>
      </c>
      <c r="AA856" s="457" t="str">
        <f t="shared" si="67"/>
        <v>NLT-Assoc</v>
      </c>
      <c r="AB856" s="457">
        <f t="shared" si="67"/>
        <v>12</v>
      </c>
      <c r="AC856" s="457" t="str">
        <f t="shared" si="67"/>
        <v>BAR03</v>
      </c>
      <c r="AI856" s="465" t="str">
        <f t="shared" si="69"/>
        <v>1275054</v>
      </c>
      <c r="AJ856" s="462" t="str">
        <f t="shared" si="68"/>
        <v>Student Activities</v>
      </c>
    </row>
    <row r="857" spans="1:36" x14ac:dyDescent="0.25">
      <c r="A857" s="462" t="s">
        <v>710</v>
      </c>
      <c r="B857" s="462">
        <v>12</v>
      </c>
      <c r="C857" s="462" t="s">
        <v>692</v>
      </c>
      <c r="D857" s="457" t="str">
        <f t="shared" si="70"/>
        <v>NLT-Assoc75054</v>
      </c>
      <c r="E857" s="462">
        <v>75054</v>
      </c>
      <c r="F857" s="462" t="s">
        <v>734</v>
      </c>
      <c r="G857" s="462" t="s">
        <v>61</v>
      </c>
      <c r="H857" s="462">
        <v>75054</v>
      </c>
      <c r="I857" s="462" t="s">
        <v>734</v>
      </c>
      <c r="J857" s="462">
        <v>75054</v>
      </c>
      <c r="L857" s="462">
        <v>300</v>
      </c>
      <c r="O857" s="462">
        <v>9999</v>
      </c>
      <c r="P857" s="462" t="s">
        <v>745</v>
      </c>
      <c r="Q857" s="462">
        <v>20100</v>
      </c>
      <c r="S857" s="462">
        <v>400119</v>
      </c>
      <c r="U857" s="462">
        <v>9999</v>
      </c>
      <c r="V857" s="462" t="str">
        <f t="shared" si="66"/>
        <v>BAR03</v>
      </c>
      <c r="AA857" s="457" t="str">
        <f t="shared" si="67"/>
        <v>NLT-Assoc</v>
      </c>
      <c r="AB857" s="457">
        <f t="shared" si="67"/>
        <v>12</v>
      </c>
      <c r="AC857" s="457" t="str">
        <f t="shared" si="67"/>
        <v>BAR03</v>
      </c>
      <c r="AI857" s="465" t="str">
        <f t="shared" si="69"/>
        <v>1275054</v>
      </c>
      <c r="AJ857" s="462" t="str">
        <f t="shared" si="68"/>
        <v>Student Activities</v>
      </c>
    </row>
    <row r="858" spans="1:36" x14ac:dyDescent="0.25">
      <c r="A858" s="462" t="s">
        <v>710</v>
      </c>
      <c r="B858" s="462">
        <v>12</v>
      </c>
      <c r="C858" s="462" t="s">
        <v>692</v>
      </c>
      <c r="D858" s="457" t="str">
        <f t="shared" si="70"/>
        <v>NLT-Assoc75054</v>
      </c>
      <c r="E858" s="462">
        <v>75054</v>
      </c>
      <c r="F858" s="462" t="s">
        <v>734</v>
      </c>
      <c r="G858" s="462" t="s">
        <v>61</v>
      </c>
      <c r="H858" s="462">
        <v>75054</v>
      </c>
      <c r="I858" s="462" t="s">
        <v>734</v>
      </c>
      <c r="J858" s="462">
        <v>75054</v>
      </c>
      <c r="L858" s="462">
        <v>300</v>
      </c>
      <c r="O858" s="462">
        <v>9999</v>
      </c>
      <c r="P858" s="462" t="s">
        <v>745</v>
      </c>
      <c r="Q858" s="462">
        <v>20100</v>
      </c>
      <c r="S858" s="462">
        <v>400120</v>
      </c>
      <c r="U858" s="462">
        <v>9999</v>
      </c>
      <c r="V858" s="462" t="str">
        <f t="shared" si="66"/>
        <v>BAR03</v>
      </c>
      <c r="AA858" s="457" t="str">
        <f t="shared" si="67"/>
        <v>NLT-Assoc</v>
      </c>
      <c r="AB858" s="457">
        <f t="shared" si="67"/>
        <v>12</v>
      </c>
      <c r="AC858" s="457" t="str">
        <f t="shared" si="67"/>
        <v>BAR03</v>
      </c>
      <c r="AI858" s="465" t="str">
        <f t="shared" si="69"/>
        <v>1275054</v>
      </c>
      <c r="AJ858" s="462" t="str">
        <f t="shared" si="68"/>
        <v>Student Activities</v>
      </c>
    </row>
    <row r="859" spans="1:36" x14ac:dyDescent="0.25">
      <c r="A859" s="462" t="s">
        <v>710</v>
      </c>
      <c r="B859" s="462">
        <v>12</v>
      </c>
      <c r="C859" s="462" t="s">
        <v>692</v>
      </c>
      <c r="D859" s="457" t="str">
        <f t="shared" si="70"/>
        <v>NLT-Assoc75054</v>
      </c>
      <c r="E859" s="462">
        <v>75054</v>
      </c>
      <c r="F859" s="462" t="s">
        <v>734</v>
      </c>
      <c r="G859" s="462" t="s">
        <v>61</v>
      </c>
      <c r="H859" s="462">
        <v>75054</v>
      </c>
      <c r="I859" s="462" t="s">
        <v>734</v>
      </c>
      <c r="J859" s="462">
        <v>75054</v>
      </c>
      <c r="L859" s="462">
        <v>300</v>
      </c>
      <c r="O859" s="462">
        <v>9999</v>
      </c>
      <c r="P859" s="462" t="s">
        <v>745</v>
      </c>
      <c r="Q859" s="462">
        <v>20100</v>
      </c>
      <c r="S859" s="462">
        <v>400121</v>
      </c>
      <c r="U859" s="462">
        <v>9999</v>
      </c>
      <c r="V859" s="462" t="str">
        <f t="shared" si="66"/>
        <v>BAR03</v>
      </c>
      <c r="AA859" s="457" t="str">
        <f t="shared" si="67"/>
        <v>NLT-Assoc</v>
      </c>
      <c r="AB859" s="457">
        <f t="shared" si="67"/>
        <v>12</v>
      </c>
      <c r="AC859" s="457" t="str">
        <f t="shared" si="67"/>
        <v>BAR03</v>
      </c>
      <c r="AI859" s="465" t="str">
        <f t="shared" si="69"/>
        <v>1275054</v>
      </c>
      <c r="AJ859" s="462" t="str">
        <f t="shared" si="68"/>
        <v>Student Activities</v>
      </c>
    </row>
    <row r="860" spans="1:36" x14ac:dyDescent="0.25">
      <c r="A860" s="462" t="s">
        <v>710</v>
      </c>
      <c r="B860" s="462">
        <v>12</v>
      </c>
      <c r="C860" s="462" t="s">
        <v>692</v>
      </c>
      <c r="D860" s="457" t="str">
        <f t="shared" si="70"/>
        <v>NLT-Assoc75054</v>
      </c>
      <c r="E860" s="462">
        <v>75054</v>
      </c>
      <c r="F860" s="462" t="s">
        <v>734</v>
      </c>
      <c r="G860" s="462" t="s">
        <v>61</v>
      </c>
      <c r="H860" s="462">
        <v>75054</v>
      </c>
      <c r="I860" s="462" t="s">
        <v>734</v>
      </c>
      <c r="J860" s="462">
        <v>75054</v>
      </c>
      <c r="L860" s="462">
        <v>300</v>
      </c>
      <c r="O860" s="462">
        <v>9999</v>
      </c>
      <c r="P860" s="462" t="s">
        <v>745</v>
      </c>
      <c r="Q860" s="462">
        <v>20100</v>
      </c>
      <c r="S860" s="462">
        <v>400123</v>
      </c>
      <c r="U860" s="462">
        <v>9999</v>
      </c>
      <c r="V860" s="462" t="str">
        <f t="shared" si="66"/>
        <v>BAR03</v>
      </c>
      <c r="AA860" s="457" t="str">
        <f t="shared" si="67"/>
        <v>NLT-Assoc</v>
      </c>
      <c r="AB860" s="457">
        <f t="shared" si="67"/>
        <v>12</v>
      </c>
      <c r="AC860" s="457" t="str">
        <f t="shared" si="67"/>
        <v>BAR03</v>
      </c>
      <c r="AI860" s="465" t="str">
        <f t="shared" si="69"/>
        <v>1275054</v>
      </c>
      <c r="AJ860" s="462" t="str">
        <f t="shared" si="68"/>
        <v>Student Activities</v>
      </c>
    </row>
    <row r="861" spans="1:36" x14ac:dyDescent="0.25">
      <c r="A861" s="462" t="s">
        <v>710</v>
      </c>
      <c r="B861" s="462">
        <v>12</v>
      </c>
      <c r="C861" s="462" t="s">
        <v>692</v>
      </c>
      <c r="D861" s="457" t="str">
        <f t="shared" si="70"/>
        <v>NLT-Assoc75054</v>
      </c>
      <c r="E861" s="462">
        <v>75054</v>
      </c>
      <c r="F861" s="462" t="s">
        <v>734</v>
      </c>
      <c r="G861" s="462" t="s">
        <v>61</v>
      </c>
      <c r="H861" s="462">
        <v>75054</v>
      </c>
      <c r="I861" s="462" t="s">
        <v>734</v>
      </c>
      <c r="J861" s="462">
        <v>75054</v>
      </c>
      <c r="L861" s="462">
        <v>300</v>
      </c>
      <c r="O861" s="462">
        <v>9999</v>
      </c>
      <c r="P861" s="462" t="s">
        <v>746</v>
      </c>
      <c r="Q861" s="462">
        <v>20300</v>
      </c>
      <c r="S861" s="462">
        <v>400002</v>
      </c>
      <c r="U861" s="462">
        <v>9999</v>
      </c>
      <c r="V861" s="462" t="str">
        <f t="shared" si="66"/>
        <v>BAR03</v>
      </c>
      <c r="AA861" s="457" t="str">
        <f t="shared" si="67"/>
        <v>NLT-Assoc</v>
      </c>
      <c r="AB861" s="457">
        <f t="shared" si="67"/>
        <v>12</v>
      </c>
      <c r="AC861" s="457" t="str">
        <f t="shared" si="67"/>
        <v>BAR03</v>
      </c>
      <c r="AI861" s="465" t="str">
        <f t="shared" si="69"/>
        <v>1275054</v>
      </c>
      <c r="AJ861" s="462" t="str">
        <f t="shared" si="68"/>
        <v>Student Activities</v>
      </c>
    </row>
    <row r="862" spans="1:36" x14ac:dyDescent="0.25">
      <c r="A862" s="462" t="s">
        <v>710</v>
      </c>
      <c r="B862" s="462">
        <v>12</v>
      </c>
      <c r="C862" s="462" t="s">
        <v>692</v>
      </c>
      <c r="D862" s="457" t="str">
        <f t="shared" si="70"/>
        <v>NLT-Assoc75054</v>
      </c>
      <c r="E862" s="462">
        <v>75054</v>
      </c>
      <c r="F862" s="462" t="s">
        <v>734</v>
      </c>
      <c r="G862" s="462" t="s">
        <v>61</v>
      </c>
      <c r="H862" s="462">
        <v>75054</v>
      </c>
      <c r="I862" s="462" t="s">
        <v>734</v>
      </c>
      <c r="J862" s="462">
        <v>75054</v>
      </c>
      <c r="L862" s="462">
        <v>300</v>
      </c>
      <c r="O862" s="462">
        <v>9999</v>
      </c>
      <c r="P862" s="462" t="s">
        <v>746</v>
      </c>
      <c r="Q862" s="462">
        <v>20300</v>
      </c>
      <c r="S862" s="462">
        <v>400004</v>
      </c>
      <c r="U862" s="462">
        <v>9999</v>
      </c>
      <c r="V862" s="462" t="str">
        <f t="shared" si="66"/>
        <v>BAR03</v>
      </c>
      <c r="AA862" s="457" t="str">
        <f t="shared" si="67"/>
        <v>NLT-Assoc</v>
      </c>
      <c r="AB862" s="457">
        <f t="shared" si="67"/>
        <v>12</v>
      </c>
      <c r="AC862" s="457" t="str">
        <f t="shared" si="67"/>
        <v>BAR03</v>
      </c>
      <c r="AI862" s="465" t="str">
        <f t="shared" si="69"/>
        <v>1275054</v>
      </c>
      <c r="AJ862" s="462" t="str">
        <f t="shared" si="68"/>
        <v>Student Activities</v>
      </c>
    </row>
    <row r="863" spans="1:36" x14ac:dyDescent="0.25">
      <c r="A863" s="462" t="s">
        <v>710</v>
      </c>
      <c r="B863" s="462">
        <v>12</v>
      </c>
      <c r="C863" s="462" t="s">
        <v>692</v>
      </c>
      <c r="D863" s="457" t="str">
        <f t="shared" si="70"/>
        <v>NLT-Assoc75054</v>
      </c>
      <c r="E863" s="462">
        <v>75054</v>
      </c>
      <c r="F863" s="462" t="s">
        <v>734</v>
      </c>
      <c r="G863" s="462" t="s">
        <v>61</v>
      </c>
      <c r="H863" s="462">
        <v>75054</v>
      </c>
      <c r="I863" s="462" t="s">
        <v>734</v>
      </c>
      <c r="J863" s="462">
        <v>75054</v>
      </c>
      <c r="L863" s="462">
        <v>300</v>
      </c>
      <c r="O863" s="462">
        <v>9999</v>
      </c>
      <c r="P863" s="462" t="s">
        <v>746</v>
      </c>
      <c r="Q863" s="462">
        <v>20300</v>
      </c>
      <c r="S863" s="462">
        <v>400005</v>
      </c>
      <c r="U863" s="462">
        <v>9999</v>
      </c>
      <c r="V863" s="462" t="str">
        <f t="shared" si="66"/>
        <v>BAR03</v>
      </c>
      <c r="AA863" s="457" t="str">
        <f t="shared" si="67"/>
        <v>NLT-Assoc</v>
      </c>
      <c r="AB863" s="457">
        <f t="shared" si="67"/>
        <v>12</v>
      </c>
      <c r="AC863" s="457" t="str">
        <f t="shared" si="67"/>
        <v>BAR03</v>
      </c>
      <c r="AI863" s="465" t="str">
        <f t="shared" si="69"/>
        <v>1275054</v>
      </c>
      <c r="AJ863" s="462" t="str">
        <f t="shared" si="68"/>
        <v>Student Activities</v>
      </c>
    </row>
    <row r="864" spans="1:36" x14ac:dyDescent="0.25">
      <c r="A864" s="462" t="s">
        <v>710</v>
      </c>
      <c r="B864" s="462">
        <v>12</v>
      </c>
      <c r="C864" s="462" t="s">
        <v>692</v>
      </c>
      <c r="D864" s="457" t="str">
        <f t="shared" si="70"/>
        <v>NLT-Assoc75054</v>
      </c>
      <c r="E864" s="462">
        <v>75054</v>
      </c>
      <c r="F864" s="462" t="s">
        <v>734</v>
      </c>
      <c r="G864" s="462" t="s">
        <v>61</v>
      </c>
      <c r="H864" s="462">
        <v>75054</v>
      </c>
      <c r="I864" s="462" t="s">
        <v>734</v>
      </c>
      <c r="J864" s="462">
        <v>75054</v>
      </c>
      <c r="L864" s="462">
        <v>300</v>
      </c>
      <c r="O864" s="462">
        <v>9999</v>
      </c>
      <c r="P864" s="462" t="s">
        <v>746</v>
      </c>
      <c r="Q864" s="462">
        <v>20300</v>
      </c>
      <c r="S864" s="462">
        <v>400008</v>
      </c>
      <c r="U864" s="462">
        <v>9999</v>
      </c>
      <c r="V864" s="462" t="str">
        <f t="shared" ref="V864:V927" si="71">C864</f>
        <v>BAR03</v>
      </c>
      <c r="AA864" s="457" t="str">
        <f t="shared" si="67"/>
        <v>NLT-Assoc</v>
      </c>
      <c r="AB864" s="457">
        <f t="shared" si="67"/>
        <v>12</v>
      </c>
      <c r="AC864" s="457" t="str">
        <f t="shared" si="67"/>
        <v>BAR03</v>
      </c>
      <c r="AI864" s="465" t="str">
        <f t="shared" si="69"/>
        <v>1275054</v>
      </c>
      <c r="AJ864" s="462" t="str">
        <f t="shared" si="68"/>
        <v>Student Activities</v>
      </c>
    </row>
    <row r="865" spans="1:36" x14ac:dyDescent="0.25">
      <c r="A865" s="462" t="s">
        <v>710</v>
      </c>
      <c r="B865" s="462">
        <v>12</v>
      </c>
      <c r="C865" s="462" t="s">
        <v>692</v>
      </c>
      <c r="D865" s="457" t="str">
        <f t="shared" si="70"/>
        <v>NLT-Assoc75054</v>
      </c>
      <c r="E865" s="462">
        <v>75054</v>
      </c>
      <c r="F865" s="462" t="s">
        <v>734</v>
      </c>
      <c r="G865" s="462" t="s">
        <v>61</v>
      </c>
      <c r="H865" s="462">
        <v>75054</v>
      </c>
      <c r="I865" s="462" t="s">
        <v>734</v>
      </c>
      <c r="J865" s="462">
        <v>75054</v>
      </c>
      <c r="L865" s="462">
        <v>300</v>
      </c>
      <c r="O865" s="462">
        <v>9999</v>
      </c>
      <c r="P865" s="462" t="s">
        <v>746</v>
      </c>
      <c r="Q865" s="462">
        <v>20300</v>
      </c>
      <c r="S865" s="462">
        <v>400010</v>
      </c>
      <c r="U865" s="462">
        <v>9999</v>
      </c>
      <c r="V865" s="462" t="str">
        <f t="shared" si="71"/>
        <v>BAR03</v>
      </c>
      <c r="AA865" s="457" t="str">
        <f t="shared" si="67"/>
        <v>NLT-Assoc</v>
      </c>
      <c r="AB865" s="457">
        <f t="shared" si="67"/>
        <v>12</v>
      </c>
      <c r="AC865" s="457" t="str">
        <f t="shared" si="67"/>
        <v>BAR03</v>
      </c>
      <c r="AI865" s="465" t="str">
        <f t="shared" si="69"/>
        <v>1275054</v>
      </c>
      <c r="AJ865" s="462" t="str">
        <f t="shared" si="68"/>
        <v>Student Activities</v>
      </c>
    </row>
    <row r="866" spans="1:36" x14ac:dyDescent="0.25">
      <c r="A866" s="462" t="s">
        <v>710</v>
      </c>
      <c r="B866" s="462">
        <v>12</v>
      </c>
      <c r="C866" s="462" t="s">
        <v>692</v>
      </c>
      <c r="D866" s="457" t="str">
        <f t="shared" si="70"/>
        <v>NLT-Assoc75054</v>
      </c>
      <c r="E866" s="462">
        <v>75054</v>
      </c>
      <c r="F866" s="462" t="s">
        <v>734</v>
      </c>
      <c r="G866" s="462" t="s">
        <v>61</v>
      </c>
      <c r="H866" s="462">
        <v>75054</v>
      </c>
      <c r="I866" s="462" t="s">
        <v>734</v>
      </c>
      <c r="J866" s="462">
        <v>75054</v>
      </c>
      <c r="L866" s="462">
        <v>300</v>
      </c>
      <c r="O866" s="462">
        <v>9999</v>
      </c>
      <c r="P866" s="462" t="s">
        <v>746</v>
      </c>
      <c r="Q866" s="462">
        <v>20300</v>
      </c>
      <c r="S866" s="462">
        <v>400012</v>
      </c>
      <c r="U866" s="462">
        <v>9999</v>
      </c>
      <c r="V866" s="462" t="str">
        <f t="shared" si="71"/>
        <v>BAR03</v>
      </c>
      <c r="AA866" s="457" t="str">
        <f t="shared" si="67"/>
        <v>NLT-Assoc</v>
      </c>
      <c r="AB866" s="457">
        <f t="shared" si="67"/>
        <v>12</v>
      </c>
      <c r="AC866" s="457" t="str">
        <f t="shared" si="67"/>
        <v>BAR03</v>
      </c>
      <c r="AI866" s="465" t="str">
        <f t="shared" si="69"/>
        <v>1275054</v>
      </c>
      <c r="AJ866" s="462" t="str">
        <f t="shared" si="68"/>
        <v>Student Activities</v>
      </c>
    </row>
    <row r="867" spans="1:36" x14ac:dyDescent="0.25">
      <c r="A867" s="462" t="s">
        <v>710</v>
      </c>
      <c r="B867" s="462">
        <v>12</v>
      </c>
      <c r="C867" s="462" t="s">
        <v>692</v>
      </c>
      <c r="D867" s="457" t="str">
        <f t="shared" si="70"/>
        <v>NLT-Assoc75054</v>
      </c>
      <c r="E867" s="462">
        <v>75054</v>
      </c>
      <c r="F867" s="462" t="s">
        <v>734</v>
      </c>
      <c r="G867" s="462" t="s">
        <v>61</v>
      </c>
      <c r="H867" s="462">
        <v>75054</v>
      </c>
      <c r="I867" s="462" t="s">
        <v>734</v>
      </c>
      <c r="J867" s="462">
        <v>75054</v>
      </c>
      <c r="L867" s="462">
        <v>300</v>
      </c>
      <c r="O867" s="462">
        <v>9999</v>
      </c>
      <c r="P867" s="462" t="s">
        <v>746</v>
      </c>
      <c r="Q867" s="462">
        <v>20300</v>
      </c>
      <c r="S867" s="462">
        <v>400013</v>
      </c>
      <c r="U867" s="462">
        <v>9999</v>
      </c>
      <c r="V867" s="462" t="str">
        <f t="shared" si="71"/>
        <v>BAR03</v>
      </c>
      <c r="AA867" s="457" t="str">
        <f t="shared" si="67"/>
        <v>NLT-Assoc</v>
      </c>
      <c r="AB867" s="457">
        <f t="shared" si="67"/>
        <v>12</v>
      </c>
      <c r="AC867" s="457" t="str">
        <f t="shared" si="67"/>
        <v>BAR03</v>
      </c>
      <c r="AI867" s="465" t="str">
        <f t="shared" si="69"/>
        <v>1275054</v>
      </c>
      <c r="AJ867" s="462" t="str">
        <f t="shared" si="68"/>
        <v>Student Activities</v>
      </c>
    </row>
    <row r="868" spans="1:36" x14ac:dyDescent="0.25">
      <c r="A868" s="462" t="s">
        <v>710</v>
      </c>
      <c r="B868" s="462">
        <v>12</v>
      </c>
      <c r="C868" s="462" t="s">
        <v>692</v>
      </c>
      <c r="D868" s="457" t="str">
        <f t="shared" si="70"/>
        <v>NLT-Assoc75054</v>
      </c>
      <c r="E868" s="462">
        <v>75054</v>
      </c>
      <c r="F868" s="462" t="s">
        <v>734</v>
      </c>
      <c r="G868" s="462" t="s">
        <v>61</v>
      </c>
      <c r="H868" s="462">
        <v>75054</v>
      </c>
      <c r="I868" s="462" t="s">
        <v>734</v>
      </c>
      <c r="J868" s="462">
        <v>75054</v>
      </c>
      <c r="L868" s="462">
        <v>300</v>
      </c>
      <c r="O868" s="462">
        <v>9999</v>
      </c>
      <c r="P868" s="462" t="s">
        <v>746</v>
      </c>
      <c r="Q868" s="462">
        <v>20300</v>
      </c>
      <c r="S868" s="462">
        <v>400014</v>
      </c>
      <c r="U868" s="462">
        <v>9999</v>
      </c>
      <c r="V868" s="462" t="str">
        <f t="shared" si="71"/>
        <v>BAR03</v>
      </c>
      <c r="AA868" s="457" t="str">
        <f t="shared" si="67"/>
        <v>NLT-Assoc</v>
      </c>
      <c r="AB868" s="457">
        <f t="shared" si="67"/>
        <v>12</v>
      </c>
      <c r="AC868" s="457" t="str">
        <f t="shared" si="67"/>
        <v>BAR03</v>
      </c>
      <c r="AI868" s="465" t="str">
        <f t="shared" si="69"/>
        <v>1275054</v>
      </c>
      <c r="AJ868" s="462" t="str">
        <f t="shared" si="68"/>
        <v>Student Activities</v>
      </c>
    </row>
    <row r="869" spans="1:36" x14ac:dyDescent="0.25">
      <c r="A869" s="462" t="s">
        <v>710</v>
      </c>
      <c r="B869" s="462">
        <v>12</v>
      </c>
      <c r="C869" s="462" t="s">
        <v>692</v>
      </c>
      <c r="D869" s="457" t="str">
        <f t="shared" si="70"/>
        <v>NLT-Assoc75054</v>
      </c>
      <c r="E869" s="462">
        <v>75054</v>
      </c>
      <c r="F869" s="462" t="s">
        <v>734</v>
      </c>
      <c r="G869" s="462" t="s">
        <v>61</v>
      </c>
      <c r="H869" s="462">
        <v>75054</v>
      </c>
      <c r="I869" s="462" t="s">
        <v>734</v>
      </c>
      <c r="J869" s="462">
        <v>75054</v>
      </c>
      <c r="L869" s="462">
        <v>300</v>
      </c>
      <c r="O869" s="462">
        <v>9999</v>
      </c>
      <c r="P869" s="462" t="s">
        <v>746</v>
      </c>
      <c r="Q869" s="462">
        <v>20300</v>
      </c>
      <c r="S869" s="462">
        <v>400015</v>
      </c>
      <c r="U869" s="462">
        <v>9999</v>
      </c>
      <c r="V869" s="462" t="str">
        <f t="shared" si="71"/>
        <v>BAR03</v>
      </c>
      <c r="AA869" s="457" t="str">
        <f t="shared" si="67"/>
        <v>NLT-Assoc</v>
      </c>
      <c r="AB869" s="457">
        <f t="shared" si="67"/>
        <v>12</v>
      </c>
      <c r="AC869" s="457" t="str">
        <f t="shared" si="67"/>
        <v>BAR03</v>
      </c>
      <c r="AI869" s="465" t="str">
        <f t="shared" si="69"/>
        <v>1275054</v>
      </c>
      <c r="AJ869" s="462" t="str">
        <f t="shared" si="68"/>
        <v>Student Activities</v>
      </c>
    </row>
    <row r="870" spans="1:36" x14ac:dyDescent="0.25">
      <c r="A870" s="462" t="s">
        <v>710</v>
      </c>
      <c r="B870" s="462">
        <v>12</v>
      </c>
      <c r="C870" s="462" t="s">
        <v>692</v>
      </c>
      <c r="D870" s="457" t="str">
        <f t="shared" si="70"/>
        <v>NLT-Assoc75054</v>
      </c>
      <c r="E870" s="462">
        <v>75054</v>
      </c>
      <c r="F870" s="462" t="s">
        <v>734</v>
      </c>
      <c r="G870" s="462" t="s">
        <v>61</v>
      </c>
      <c r="H870" s="462">
        <v>75054</v>
      </c>
      <c r="I870" s="462" t="s">
        <v>734</v>
      </c>
      <c r="J870" s="462">
        <v>75054</v>
      </c>
      <c r="L870" s="462">
        <v>300</v>
      </c>
      <c r="O870" s="462">
        <v>9999</v>
      </c>
      <c r="P870" s="462" t="s">
        <v>746</v>
      </c>
      <c r="Q870" s="462">
        <v>20300</v>
      </c>
      <c r="S870" s="462">
        <v>400016</v>
      </c>
      <c r="U870" s="462">
        <v>9999</v>
      </c>
      <c r="V870" s="462" t="str">
        <f t="shared" si="71"/>
        <v>BAR03</v>
      </c>
      <c r="AA870" s="457" t="str">
        <f t="shared" si="67"/>
        <v>NLT-Assoc</v>
      </c>
      <c r="AB870" s="457">
        <f t="shared" si="67"/>
        <v>12</v>
      </c>
      <c r="AC870" s="457" t="str">
        <f t="shared" si="67"/>
        <v>BAR03</v>
      </c>
      <c r="AI870" s="465" t="str">
        <f t="shared" si="69"/>
        <v>1275054</v>
      </c>
      <c r="AJ870" s="462" t="str">
        <f t="shared" si="68"/>
        <v>Student Activities</v>
      </c>
    </row>
    <row r="871" spans="1:36" x14ac:dyDescent="0.25">
      <c r="A871" s="462" t="s">
        <v>710</v>
      </c>
      <c r="B871" s="462">
        <v>12</v>
      </c>
      <c r="C871" s="462" t="s">
        <v>692</v>
      </c>
      <c r="D871" s="457" t="str">
        <f t="shared" si="70"/>
        <v>NLT-Assoc75054</v>
      </c>
      <c r="E871" s="462">
        <v>75054</v>
      </c>
      <c r="F871" s="462" t="s">
        <v>734</v>
      </c>
      <c r="G871" s="462" t="s">
        <v>61</v>
      </c>
      <c r="H871" s="462">
        <v>75054</v>
      </c>
      <c r="I871" s="462" t="s">
        <v>734</v>
      </c>
      <c r="J871" s="462">
        <v>75054</v>
      </c>
      <c r="L871" s="462">
        <v>300</v>
      </c>
      <c r="O871" s="462">
        <v>9999</v>
      </c>
      <c r="P871" s="462" t="s">
        <v>746</v>
      </c>
      <c r="Q871" s="462">
        <v>20300</v>
      </c>
      <c r="S871" s="462">
        <v>400017</v>
      </c>
      <c r="U871" s="462">
        <v>9999</v>
      </c>
      <c r="V871" s="462" t="str">
        <f t="shared" si="71"/>
        <v>BAR03</v>
      </c>
      <c r="AA871" s="457" t="str">
        <f t="shared" si="67"/>
        <v>NLT-Assoc</v>
      </c>
      <c r="AB871" s="457">
        <f t="shared" si="67"/>
        <v>12</v>
      </c>
      <c r="AC871" s="457" t="str">
        <f t="shared" si="67"/>
        <v>BAR03</v>
      </c>
      <c r="AI871" s="465" t="str">
        <f t="shared" si="69"/>
        <v>1275054</v>
      </c>
      <c r="AJ871" s="462" t="str">
        <f t="shared" si="68"/>
        <v>Student Activities</v>
      </c>
    </row>
    <row r="872" spans="1:36" x14ac:dyDescent="0.25">
      <c r="A872" s="462" t="s">
        <v>710</v>
      </c>
      <c r="B872" s="462">
        <v>12</v>
      </c>
      <c r="C872" s="462" t="s">
        <v>692</v>
      </c>
      <c r="D872" s="457" t="str">
        <f t="shared" si="70"/>
        <v>NLT-Assoc75054</v>
      </c>
      <c r="E872" s="462">
        <v>75054</v>
      </c>
      <c r="F872" s="462" t="s">
        <v>734</v>
      </c>
      <c r="G872" s="462" t="s">
        <v>61</v>
      </c>
      <c r="H872" s="462">
        <v>75054</v>
      </c>
      <c r="I872" s="462" t="s">
        <v>734</v>
      </c>
      <c r="J872" s="462">
        <v>75054</v>
      </c>
      <c r="L872" s="462">
        <v>300</v>
      </c>
      <c r="O872" s="462">
        <v>9999</v>
      </c>
      <c r="P872" s="462" t="s">
        <v>746</v>
      </c>
      <c r="Q872" s="462">
        <v>20300</v>
      </c>
      <c r="S872" s="462">
        <v>400018</v>
      </c>
      <c r="U872" s="462">
        <v>9999</v>
      </c>
      <c r="V872" s="462" t="str">
        <f t="shared" si="71"/>
        <v>BAR03</v>
      </c>
      <c r="AA872" s="457" t="str">
        <f t="shared" si="67"/>
        <v>NLT-Assoc</v>
      </c>
      <c r="AB872" s="457">
        <f t="shared" si="67"/>
        <v>12</v>
      </c>
      <c r="AC872" s="457" t="str">
        <f t="shared" si="67"/>
        <v>BAR03</v>
      </c>
      <c r="AI872" s="465" t="str">
        <f t="shared" si="69"/>
        <v>1275054</v>
      </c>
      <c r="AJ872" s="462" t="str">
        <f t="shared" si="68"/>
        <v>Student Activities</v>
      </c>
    </row>
    <row r="873" spans="1:36" x14ac:dyDescent="0.25">
      <c r="A873" s="462" t="s">
        <v>710</v>
      </c>
      <c r="B873" s="462">
        <v>12</v>
      </c>
      <c r="C873" s="462" t="s">
        <v>692</v>
      </c>
      <c r="D873" s="457" t="str">
        <f t="shared" si="70"/>
        <v>NLT-Assoc75054</v>
      </c>
      <c r="E873" s="462">
        <v>75054</v>
      </c>
      <c r="F873" s="462" t="s">
        <v>734</v>
      </c>
      <c r="G873" s="462" t="s">
        <v>61</v>
      </c>
      <c r="H873" s="462">
        <v>75054</v>
      </c>
      <c r="I873" s="462" t="s">
        <v>734</v>
      </c>
      <c r="J873" s="462">
        <v>75054</v>
      </c>
      <c r="L873" s="462">
        <v>300</v>
      </c>
      <c r="O873" s="462">
        <v>9999</v>
      </c>
      <c r="P873" s="462" t="s">
        <v>746</v>
      </c>
      <c r="Q873" s="462">
        <v>20300</v>
      </c>
      <c r="S873" s="462">
        <v>400019</v>
      </c>
      <c r="U873" s="462">
        <v>9999</v>
      </c>
      <c r="V873" s="462" t="str">
        <f t="shared" si="71"/>
        <v>BAR03</v>
      </c>
      <c r="AA873" s="457" t="str">
        <f t="shared" si="67"/>
        <v>NLT-Assoc</v>
      </c>
      <c r="AB873" s="457">
        <f t="shared" si="67"/>
        <v>12</v>
      </c>
      <c r="AC873" s="457" t="str">
        <f t="shared" si="67"/>
        <v>BAR03</v>
      </c>
      <c r="AI873" s="465" t="str">
        <f t="shared" si="69"/>
        <v>1275054</v>
      </c>
      <c r="AJ873" s="462" t="str">
        <f t="shared" si="68"/>
        <v>Student Activities</v>
      </c>
    </row>
    <row r="874" spans="1:36" x14ac:dyDescent="0.25">
      <c r="A874" s="462" t="s">
        <v>710</v>
      </c>
      <c r="B874" s="462">
        <v>12</v>
      </c>
      <c r="C874" s="462" t="s">
        <v>692</v>
      </c>
      <c r="D874" s="457" t="str">
        <f t="shared" si="70"/>
        <v>NLT-Assoc75054</v>
      </c>
      <c r="E874" s="462">
        <v>75054</v>
      </c>
      <c r="F874" s="462" t="s">
        <v>734</v>
      </c>
      <c r="G874" s="462" t="s">
        <v>61</v>
      </c>
      <c r="H874" s="462">
        <v>75054</v>
      </c>
      <c r="I874" s="462" t="s">
        <v>734</v>
      </c>
      <c r="J874" s="462">
        <v>75054</v>
      </c>
      <c r="L874" s="462">
        <v>300</v>
      </c>
      <c r="O874" s="462">
        <v>9999</v>
      </c>
      <c r="P874" s="462" t="s">
        <v>746</v>
      </c>
      <c r="Q874" s="462">
        <v>20300</v>
      </c>
      <c r="S874" s="462">
        <v>400020</v>
      </c>
      <c r="U874" s="462">
        <v>9999</v>
      </c>
      <c r="V874" s="462" t="str">
        <f t="shared" si="71"/>
        <v>BAR03</v>
      </c>
      <c r="AA874" s="457" t="str">
        <f t="shared" si="67"/>
        <v>NLT-Assoc</v>
      </c>
      <c r="AB874" s="457">
        <f t="shared" si="67"/>
        <v>12</v>
      </c>
      <c r="AC874" s="457" t="str">
        <f t="shared" si="67"/>
        <v>BAR03</v>
      </c>
      <c r="AI874" s="465" t="str">
        <f t="shared" si="69"/>
        <v>1275054</v>
      </c>
      <c r="AJ874" s="462" t="str">
        <f t="shared" si="68"/>
        <v>Student Activities</v>
      </c>
    </row>
    <row r="875" spans="1:36" x14ac:dyDescent="0.25">
      <c r="A875" s="462" t="s">
        <v>710</v>
      </c>
      <c r="B875" s="462">
        <v>12</v>
      </c>
      <c r="C875" s="462" t="s">
        <v>692</v>
      </c>
      <c r="D875" s="457" t="str">
        <f t="shared" si="70"/>
        <v>NLT-Assoc75054</v>
      </c>
      <c r="E875" s="462">
        <v>75054</v>
      </c>
      <c r="F875" s="462" t="s">
        <v>734</v>
      </c>
      <c r="G875" s="462" t="s">
        <v>61</v>
      </c>
      <c r="H875" s="462">
        <v>75054</v>
      </c>
      <c r="I875" s="462" t="s">
        <v>734</v>
      </c>
      <c r="J875" s="462">
        <v>75054</v>
      </c>
      <c r="L875" s="462">
        <v>300</v>
      </c>
      <c r="O875" s="462">
        <v>9999</v>
      </c>
      <c r="P875" s="462" t="s">
        <v>746</v>
      </c>
      <c r="Q875" s="462">
        <v>20300</v>
      </c>
      <c r="S875" s="462">
        <v>400021</v>
      </c>
      <c r="U875" s="462">
        <v>9999</v>
      </c>
      <c r="V875" s="462" t="str">
        <f t="shared" si="71"/>
        <v>BAR03</v>
      </c>
      <c r="AA875" s="457" t="str">
        <f t="shared" si="67"/>
        <v>NLT-Assoc</v>
      </c>
      <c r="AB875" s="457">
        <f t="shared" si="67"/>
        <v>12</v>
      </c>
      <c r="AC875" s="457" t="str">
        <f t="shared" si="67"/>
        <v>BAR03</v>
      </c>
      <c r="AI875" s="465" t="str">
        <f t="shared" si="69"/>
        <v>1275054</v>
      </c>
      <c r="AJ875" s="462" t="str">
        <f t="shared" si="68"/>
        <v>Student Activities</v>
      </c>
    </row>
    <row r="876" spans="1:36" x14ac:dyDescent="0.25">
      <c r="A876" s="462" t="s">
        <v>710</v>
      </c>
      <c r="B876" s="462">
        <v>12</v>
      </c>
      <c r="C876" s="462" t="s">
        <v>692</v>
      </c>
      <c r="D876" s="457" t="str">
        <f t="shared" si="70"/>
        <v>NLT-Assoc75054</v>
      </c>
      <c r="E876" s="462">
        <v>75054</v>
      </c>
      <c r="F876" s="462" t="s">
        <v>734</v>
      </c>
      <c r="G876" s="462" t="s">
        <v>61</v>
      </c>
      <c r="H876" s="462">
        <v>75054</v>
      </c>
      <c r="I876" s="462" t="s">
        <v>734</v>
      </c>
      <c r="J876" s="462">
        <v>75054</v>
      </c>
      <c r="L876" s="462">
        <v>300</v>
      </c>
      <c r="O876" s="462">
        <v>9999</v>
      </c>
      <c r="P876" s="462" t="s">
        <v>746</v>
      </c>
      <c r="Q876" s="462">
        <v>20300</v>
      </c>
      <c r="S876" s="462">
        <v>400022</v>
      </c>
      <c r="U876" s="462">
        <v>9999</v>
      </c>
      <c r="V876" s="462" t="str">
        <f t="shared" si="71"/>
        <v>BAR03</v>
      </c>
      <c r="AA876" s="457" t="str">
        <f t="shared" si="67"/>
        <v>NLT-Assoc</v>
      </c>
      <c r="AB876" s="457">
        <f t="shared" si="67"/>
        <v>12</v>
      </c>
      <c r="AC876" s="457" t="str">
        <f t="shared" si="67"/>
        <v>BAR03</v>
      </c>
      <c r="AI876" s="465" t="str">
        <f t="shared" si="69"/>
        <v>1275054</v>
      </c>
      <c r="AJ876" s="462" t="str">
        <f t="shared" si="68"/>
        <v>Student Activities</v>
      </c>
    </row>
    <row r="877" spans="1:36" x14ac:dyDescent="0.25">
      <c r="A877" s="462" t="s">
        <v>710</v>
      </c>
      <c r="B877" s="462">
        <v>12</v>
      </c>
      <c r="C877" s="462" t="s">
        <v>692</v>
      </c>
      <c r="D877" s="457" t="str">
        <f t="shared" si="70"/>
        <v>NLT-Assoc75054</v>
      </c>
      <c r="E877" s="462">
        <v>75054</v>
      </c>
      <c r="F877" s="462" t="s">
        <v>734</v>
      </c>
      <c r="G877" s="462" t="s">
        <v>61</v>
      </c>
      <c r="H877" s="462">
        <v>75054</v>
      </c>
      <c r="I877" s="462" t="s">
        <v>734</v>
      </c>
      <c r="J877" s="462">
        <v>75054</v>
      </c>
      <c r="L877" s="462">
        <v>300</v>
      </c>
      <c r="O877" s="462">
        <v>9999</v>
      </c>
      <c r="P877" s="462" t="s">
        <v>746</v>
      </c>
      <c r="Q877" s="462">
        <v>20300</v>
      </c>
      <c r="S877" s="462">
        <v>400023</v>
      </c>
      <c r="U877" s="462">
        <v>9999</v>
      </c>
      <c r="V877" s="462" t="str">
        <f t="shared" si="71"/>
        <v>BAR03</v>
      </c>
      <c r="AA877" s="457" t="str">
        <f t="shared" si="67"/>
        <v>NLT-Assoc</v>
      </c>
      <c r="AB877" s="457">
        <f t="shared" si="67"/>
        <v>12</v>
      </c>
      <c r="AC877" s="457" t="str">
        <f t="shared" si="67"/>
        <v>BAR03</v>
      </c>
      <c r="AI877" s="465" t="str">
        <f t="shared" si="69"/>
        <v>1275054</v>
      </c>
      <c r="AJ877" s="462" t="str">
        <f t="shared" si="68"/>
        <v>Student Activities</v>
      </c>
    </row>
    <row r="878" spans="1:36" x14ac:dyDescent="0.25">
      <c r="A878" s="462" t="s">
        <v>710</v>
      </c>
      <c r="B878" s="462">
        <v>12</v>
      </c>
      <c r="C878" s="462" t="s">
        <v>692</v>
      </c>
      <c r="D878" s="457" t="str">
        <f t="shared" si="70"/>
        <v>NLT-Assoc75054</v>
      </c>
      <c r="E878" s="462">
        <v>75054</v>
      </c>
      <c r="F878" s="462" t="s">
        <v>734</v>
      </c>
      <c r="G878" s="462" t="s">
        <v>61</v>
      </c>
      <c r="H878" s="462">
        <v>75054</v>
      </c>
      <c r="I878" s="462" t="s">
        <v>734</v>
      </c>
      <c r="J878" s="462">
        <v>75054</v>
      </c>
      <c r="L878" s="462">
        <v>300</v>
      </c>
      <c r="O878" s="462">
        <v>9999</v>
      </c>
      <c r="P878" s="462" t="s">
        <v>746</v>
      </c>
      <c r="Q878" s="462">
        <v>20300</v>
      </c>
      <c r="S878" s="462">
        <v>400024</v>
      </c>
      <c r="U878" s="462">
        <v>9999</v>
      </c>
      <c r="V878" s="462" t="str">
        <f t="shared" si="71"/>
        <v>BAR03</v>
      </c>
      <c r="AA878" s="457" t="str">
        <f t="shared" si="67"/>
        <v>NLT-Assoc</v>
      </c>
      <c r="AB878" s="457">
        <f t="shared" si="67"/>
        <v>12</v>
      </c>
      <c r="AC878" s="457" t="str">
        <f t="shared" si="67"/>
        <v>BAR03</v>
      </c>
      <c r="AI878" s="465" t="str">
        <f t="shared" si="69"/>
        <v>1275054</v>
      </c>
      <c r="AJ878" s="462" t="str">
        <f t="shared" si="68"/>
        <v>Student Activities</v>
      </c>
    </row>
    <row r="879" spans="1:36" x14ac:dyDescent="0.25">
      <c r="A879" s="462" t="s">
        <v>710</v>
      </c>
      <c r="B879" s="462">
        <v>12</v>
      </c>
      <c r="C879" s="462" t="s">
        <v>692</v>
      </c>
      <c r="D879" s="457" t="str">
        <f t="shared" si="70"/>
        <v>NLT-Assoc75054</v>
      </c>
      <c r="E879" s="462">
        <v>75054</v>
      </c>
      <c r="F879" s="462" t="s">
        <v>734</v>
      </c>
      <c r="G879" s="462" t="s">
        <v>61</v>
      </c>
      <c r="H879" s="462">
        <v>75054</v>
      </c>
      <c r="I879" s="462" t="s">
        <v>734</v>
      </c>
      <c r="J879" s="462">
        <v>75054</v>
      </c>
      <c r="L879" s="462">
        <v>300</v>
      </c>
      <c r="O879" s="462">
        <v>9999</v>
      </c>
      <c r="P879" s="462" t="s">
        <v>746</v>
      </c>
      <c r="Q879" s="462">
        <v>20300</v>
      </c>
      <c r="S879" s="462">
        <v>400025</v>
      </c>
      <c r="U879" s="462">
        <v>9999</v>
      </c>
      <c r="V879" s="462" t="str">
        <f t="shared" si="71"/>
        <v>BAR03</v>
      </c>
      <c r="AA879" s="457" t="str">
        <f t="shared" si="67"/>
        <v>NLT-Assoc</v>
      </c>
      <c r="AB879" s="457">
        <f t="shared" si="67"/>
        <v>12</v>
      </c>
      <c r="AC879" s="457" t="str">
        <f t="shared" si="67"/>
        <v>BAR03</v>
      </c>
      <c r="AI879" s="465" t="str">
        <f t="shared" si="69"/>
        <v>1275054</v>
      </c>
      <c r="AJ879" s="462" t="str">
        <f t="shared" si="68"/>
        <v>Student Activities</v>
      </c>
    </row>
    <row r="880" spans="1:36" x14ac:dyDescent="0.25">
      <c r="A880" s="462" t="s">
        <v>710</v>
      </c>
      <c r="B880" s="462">
        <v>12</v>
      </c>
      <c r="C880" s="462" t="s">
        <v>692</v>
      </c>
      <c r="D880" s="457" t="str">
        <f t="shared" si="70"/>
        <v>NLT-Assoc75054</v>
      </c>
      <c r="E880" s="462">
        <v>75054</v>
      </c>
      <c r="F880" s="462" t="s">
        <v>734</v>
      </c>
      <c r="G880" s="462" t="s">
        <v>61</v>
      </c>
      <c r="H880" s="462">
        <v>75054</v>
      </c>
      <c r="I880" s="462" t="s">
        <v>734</v>
      </c>
      <c r="J880" s="462">
        <v>75054</v>
      </c>
      <c r="L880" s="462">
        <v>300</v>
      </c>
      <c r="O880" s="462">
        <v>9999</v>
      </c>
      <c r="P880" s="462" t="s">
        <v>746</v>
      </c>
      <c r="Q880" s="462">
        <v>20300</v>
      </c>
      <c r="S880" s="462">
        <v>400027</v>
      </c>
      <c r="U880" s="462">
        <v>9999</v>
      </c>
      <c r="V880" s="462" t="str">
        <f t="shared" si="71"/>
        <v>BAR03</v>
      </c>
      <c r="AA880" s="457" t="str">
        <f t="shared" si="67"/>
        <v>NLT-Assoc</v>
      </c>
      <c r="AB880" s="457">
        <f t="shared" si="67"/>
        <v>12</v>
      </c>
      <c r="AC880" s="457" t="str">
        <f t="shared" si="67"/>
        <v>BAR03</v>
      </c>
      <c r="AI880" s="465" t="str">
        <f t="shared" si="69"/>
        <v>1275054</v>
      </c>
      <c r="AJ880" s="462" t="str">
        <f t="shared" si="68"/>
        <v>Student Activities</v>
      </c>
    </row>
    <row r="881" spans="1:36" x14ac:dyDescent="0.25">
      <c r="A881" s="462" t="s">
        <v>710</v>
      </c>
      <c r="B881" s="462">
        <v>12</v>
      </c>
      <c r="C881" s="462" t="s">
        <v>692</v>
      </c>
      <c r="D881" s="457" t="str">
        <f t="shared" si="70"/>
        <v>NLT-Assoc75054</v>
      </c>
      <c r="E881" s="462">
        <v>75054</v>
      </c>
      <c r="F881" s="462" t="s">
        <v>734</v>
      </c>
      <c r="G881" s="462" t="s">
        <v>61</v>
      </c>
      <c r="H881" s="462">
        <v>75054</v>
      </c>
      <c r="I881" s="462" t="s">
        <v>734</v>
      </c>
      <c r="J881" s="462">
        <v>75054</v>
      </c>
      <c r="L881" s="462">
        <v>300</v>
      </c>
      <c r="O881" s="462">
        <v>9999</v>
      </c>
      <c r="P881" s="462" t="s">
        <v>746</v>
      </c>
      <c r="Q881" s="462">
        <v>20300</v>
      </c>
      <c r="S881" s="462">
        <v>400028</v>
      </c>
      <c r="U881" s="462">
        <v>9999</v>
      </c>
      <c r="V881" s="462" t="str">
        <f t="shared" si="71"/>
        <v>BAR03</v>
      </c>
      <c r="AA881" s="457" t="str">
        <f t="shared" si="67"/>
        <v>NLT-Assoc</v>
      </c>
      <c r="AB881" s="457">
        <f t="shared" si="67"/>
        <v>12</v>
      </c>
      <c r="AC881" s="457" t="str">
        <f t="shared" si="67"/>
        <v>BAR03</v>
      </c>
      <c r="AI881" s="465" t="str">
        <f t="shared" si="69"/>
        <v>1275054</v>
      </c>
      <c r="AJ881" s="462" t="str">
        <f t="shared" si="68"/>
        <v>Student Activities</v>
      </c>
    </row>
    <row r="882" spans="1:36" x14ac:dyDescent="0.25">
      <c r="A882" s="462" t="s">
        <v>710</v>
      </c>
      <c r="B882" s="462">
        <v>12</v>
      </c>
      <c r="C882" s="462" t="s">
        <v>692</v>
      </c>
      <c r="D882" s="457" t="str">
        <f t="shared" si="70"/>
        <v>NLT-Assoc75054</v>
      </c>
      <c r="E882" s="462">
        <v>75054</v>
      </c>
      <c r="F882" s="462" t="s">
        <v>734</v>
      </c>
      <c r="G882" s="462" t="s">
        <v>61</v>
      </c>
      <c r="H882" s="462">
        <v>75054</v>
      </c>
      <c r="I882" s="462" t="s">
        <v>734</v>
      </c>
      <c r="J882" s="462">
        <v>75054</v>
      </c>
      <c r="L882" s="462">
        <v>300</v>
      </c>
      <c r="O882" s="462">
        <v>9999</v>
      </c>
      <c r="P882" s="462" t="s">
        <v>746</v>
      </c>
      <c r="Q882" s="462">
        <v>20300</v>
      </c>
      <c r="S882" s="462">
        <v>400030</v>
      </c>
      <c r="U882" s="462">
        <v>9999</v>
      </c>
      <c r="V882" s="462" t="str">
        <f t="shared" si="71"/>
        <v>BAR03</v>
      </c>
      <c r="AA882" s="457" t="str">
        <f t="shared" si="67"/>
        <v>NLT-Assoc</v>
      </c>
      <c r="AB882" s="457">
        <f t="shared" si="67"/>
        <v>12</v>
      </c>
      <c r="AC882" s="457" t="str">
        <f t="shared" si="67"/>
        <v>BAR03</v>
      </c>
      <c r="AI882" s="465" t="str">
        <f t="shared" si="69"/>
        <v>1275054</v>
      </c>
      <c r="AJ882" s="462" t="str">
        <f t="shared" si="68"/>
        <v>Student Activities</v>
      </c>
    </row>
    <row r="883" spans="1:36" x14ac:dyDescent="0.25">
      <c r="A883" s="462" t="s">
        <v>710</v>
      </c>
      <c r="B883" s="462">
        <v>12</v>
      </c>
      <c r="C883" s="462" t="s">
        <v>692</v>
      </c>
      <c r="D883" s="457" t="str">
        <f t="shared" si="70"/>
        <v>NLT-Assoc75054</v>
      </c>
      <c r="E883" s="462">
        <v>75054</v>
      </c>
      <c r="F883" s="462" t="s">
        <v>734</v>
      </c>
      <c r="G883" s="462" t="s">
        <v>61</v>
      </c>
      <c r="H883" s="462">
        <v>75054</v>
      </c>
      <c r="I883" s="462" t="s">
        <v>734</v>
      </c>
      <c r="J883" s="462">
        <v>75054</v>
      </c>
      <c r="L883" s="462">
        <v>300</v>
      </c>
      <c r="O883" s="462">
        <v>9999</v>
      </c>
      <c r="P883" s="462" t="s">
        <v>746</v>
      </c>
      <c r="Q883" s="462">
        <v>20300</v>
      </c>
      <c r="S883" s="462">
        <v>400031</v>
      </c>
      <c r="U883" s="462">
        <v>9999</v>
      </c>
      <c r="V883" s="462" t="str">
        <f t="shared" si="71"/>
        <v>BAR03</v>
      </c>
      <c r="AA883" s="457" t="str">
        <f t="shared" si="67"/>
        <v>NLT-Assoc</v>
      </c>
      <c r="AB883" s="457">
        <f t="shared" si="67"/>
        <v>12</v>
      </c>
      <c r="AC883" s="457" t="str">
        <f t="shared" si="67"/>
        <v>BAR03</v>
      </c>
      <c r="AI883" s="465" t="str">
        <f t="shared" si="69"/>
        <v>1275054</v>
      </c>
      <c r="AJ883" s="462" t="str">
        <f t="shared" si="68"/>
        <v>Student Activities</v>
      </c>
    </row>
    <row r="884" spans="1:36" x14ac:dyDescent="0.25">
      <c r="A884" s="462" t="s">
        <v>710</v>
      </c>
      <c r="B884" s="462">
        <v>12</v>
      </c>
      <c r="C884" s="462" t="s">
        <v>692</v>
      </c>
      <c r="D884" s="457" t="str">
        <f t="shared" si="70"/>
        <v>NLT-Assoc75054</v>
      </c>
      <c r="E884" s="462">
        <v>75054</v>
      </c>
      <c r="F884" s="462" t="s">
        <v>734</v>
      </c>
      <c r="G884" s="462" t="s">
        <v>61</v>
      </c>
      <c r="H884" s="462">
        <v>75054</v>
      </c>
      <c r="I884" s="462" t="s">
        <v>734</v>
      </c>
      <c r="J884" s="462">
        <v>75054</v>
      </c>
      <c r="L884" s="462">
        <v>300</v>
      </c>
      <c r="O884" s="462">
        <v>9999</v>
      </c>
      <c r="P884" s="462" t="s">
        <v>746</v>
      </c>
      <c r="Q884" s="462">
        <v>20300</v>
      </c>
      <c r="S884" s="462">
        <v>400032</v>
      </c>
      <c r="U884" s="462">
        <v>9999</v>
      </c>
      <c r="V884" s="462" t="str">
        <f t="shared" si="71"/>
        <v>BAR03</v>
      </c>
      <c r="AA884" s="457" t="str">
        <f t="shared" si="67"/>
        <v>NLT-Assoc</v>
      </c>
      <c r="AB884" s="457">
        <f t="shared" si="67"/>
        <v>12</v>
      </c>
      <c r="AC884" s="457" t="str">
        <f t="shared" si="67"/>
        <v>BAR03</v>
      </c>
      <c r="AI884" s="465" t="str">
        <f t="shared" si="69"/>
        <v>1275054</v>
      </c>
      <c r="AJ884" s="462" t="str">
        <f t="shared" si="68"/>
        <v>Student Activities</v>
      </c>
    </row>
    <row r="885" spans="1:36" x14ac:dyDescent="0.25">
      <c r="A885" s="462" t="s">
        <v>710</v>
      </c>
      <c r="B885" s="462">
        <v>12</v>
      </c>
      <c r="C885" s="462" t="s">
        <v>692</v>
      </c>
      <c r="D885" s="457" t="str">
        <f t="shared" si="70"/>
        <v>NLT-Assoc75054</v>
      </c>
      <c r="E885" s="462">
        <v>75054</v>
      </c>
      <c r="F885" s="462" t="s">
        <v>734</v>
      </c>
      <c r="G885" s="462" t="s">
        <v>61</v>
      </c>
      <c r="H885" s="462">
        <v>75054</v>
      </c>
      <c r="I885" s="462" t="s">
        <v>734</v>
      </c>
      <c r="J885" s="462">
        <v>75054</v>
      </c>
      <c r="L885" s="462">
        <v>300</v>
      </c>
      <c r="O885" s="462">
        <v>9999</v>
      </c>
      <c r="P885" s="462" t="s">
        <v>746</v>
      </c>
      <c r="Q885" s="462">
        <v>20300</v>
      </c>
      <c r="S885" s="462">
        <v>400033</v>
      </c>
      <c r="U885" s="462">
        <v>9999</v>
      </c>
      <c r="V885" s="462" t="str">
        <f t="shared" si="71"/>
        <v>BAR03</v>
      </c>
      <c r="AA885" s="457" t="str">
        <f t="shared" si="67"/>
        <v>NLT-Assoc</v>
      </c>
      <c r="AB885" s="457">
        <f t="shared" si="67"/>
        <v>12</v>
      </c>
      <c r="AC885" s="457" t="str">
        <f t="shared" si="67"/>
        <v>BAR03</v>
      </c>
      <c r="AI885" s="465" t="str">
        <f t="shared" si="69"/>
        <v>1275054</v>
      </c>
      <c r="AJ885" s="462" t="str">
        <f t="shared" si="68"/>
        <v>Student Activities</v>
      </c>
    </row>
    <row r="886" spans="1:36" x14ac:dyDescent="0.25">
      <c r="A886" s="462" t="s">
        <v>710</v>
      </c>
      <c r="B886" s="462">
        <v>12</v>
      </c>
      <c r="C886" s="462" t="s">
        <v>692</v>
      </c>
      <c r="D886" s="457" t="str">
        <f t="shared" si="70"/>
        <v>NLT-Assoc75054</v>
      </c>
      <c r="E886" s="462">
        <v>75054</v>
      </c>
      <c r="F886" s="462" t="s">
        <v>734</v>
      </c>
      <c r="G886" s="462" t="s">
        <v>61</v>
      </c>
      <c r="H886" s="462">
        <v>75054</v>
      </c>
      <c r="I886" s="462" t="s">
        <v>734</v>
      </c>
      <c r="J886" s="462">
        <v>75054</v>
      </c>
      <c r="L886" s="462">
        <v>300</v>
      </c>
      <c r="O886" s="462">
        <v>9999</v>
      </c>
      <c r="P886" s="462" t="s">
        <v>746</v>
      </c>
      <c r="Q886" s="462">
        <v>20300</v>
      </c>
      <c r="S886" s="462">
        <v>400034</v>
      </c>
      <c r="U886" s="462">
        <v>9999</v>
      </c>
      <c r="V886" s="462" t="str">
        <f t="shared" si="71"/>
        <v>BAR03</v>
      </c>
      <c r="AA886" s="457" t="str">
        <f t="shared" si="67"/>
        <v>NLT-Assoc</v>
      </c>
      <c r="AB886" s="457">
        <f t="shared" si="67"/>
        <v>12</v>
      </c>
      <c r="AC886" s="457" t="str">
        <f t="shared" si="67"/>
        <v>BAR03</v>
      </c>
      <c r="AI886" s="465" t="str">
        <f t="shared" si="69"/>
        <v>1275054</v>
      </c>
      <c r="AJ886" s="462" t="str">
        <f t="shared" si="68"/>
        <v>Student Activities</v>
      </c>
    </row>
    <row r="887" spans="1:36" x14ac:dyDescent="0.25">
      <c r="A887" s="462" t="s">
        <v>710</v>
      </c>
      <c r="B887" s="462">
        <v>12</v>
      </c>
      <c r="C887" s="462" t="s">
        <v>692</v>
      </c>
      <c r="D887" s="457" t="str">
        <f t="shared" si="70"/>
        <v>NLT-Assoc75054</v>
      </c>
      <c r="E887" s="462">
        <v>75054</v>
      </c>
      <c r="F887" s="462" t="s">
        <v>734</v>
      </c>
      <c r="G887" s="462" t="s">
        <v>61</v>
      </c>
      <c r="H887" s="462">
        <v>75054</v>
      </c>
      <c r="I887" s="462" t="s">
        <v>734</v>
      </c>
      <c r="J887" s="462">
        <v>75054</v>
      </c>
      <c r="L887" s="462">
        <v>300</v>
      </c>
      <c r="O887" s="462">
        <v>9999</v>
      </c>
      <c r="P887" s="462" t="s">
        <v>746</v>
      </c>
      <c r="Q887" s="462">
        <v>20300</v>
      </c>
      <c r="S887" s="462">
        <v>400035</v>
      </c>
      <c r="U887" s="462">
        <v>9999</v>
      </c>
      <c r="V887" s="462" t="str">
        <f t="shared" si="71"/>
        <v>BAR03</v>
      </c>
      <c r="AA887" s="457" t="str">
        <f t="shared" si="67"/>
        <v>NLT-Assoc</v>
      </c>
      <c r="AB887" s="457">
        <f t="shared" si="67"/>
        <v>12</v>
      </c>
      <c r="AC887" s="457" t="str">
        <f t="shared" si="67"/>
        <v>BAR03</v>
      </c>
      <c r="AI887" s="465" t="str">
        <f t="shared" si="69"/>
        <v>1275054</v>
      </c>
      <c r="AJ887" s="462" t="str">
        <f t="shared" si="68"/>
        <v>Student Activities</v>
      </c>
    </row>
    <row r="888" spans="1:36" x14ac:dyDescent="0.25">
      <c r="A888" s="462" t="s">
        <v>710</v>
      </c>
      <c r="B888" s="462">
        <v>12</v>
      </c>
      <c r="C888" s="462" t="s">
        <v>692</v>
      </c>
      <c r="D888" s="457" t="str">
        <f t="shared" si="70"/>
        <v>NLT-Assoc75054</v>
      </c>
      <c r="E888" s="462">
        <v>75054</v>
      </c>
      <c r="F888" s="462" t="s">
        <v>734</v>
      </c>
      <c r="G888" s="462" t="s">
        <v>61</v>
      </c>
      <c r="H888" s="462">
        <v>75054</v>
      </c>
      <c r="I888" s="462" t="s">
        <v>734</v>
      </c>
      <c r="J888" s="462">
        <v>75054</v>
      </c>
      <c r="L888" s="462">
        <v>300</v>
      </c>
      <c r="O888" s="462">
        <v>9999</v>
      </c>
      <c r="P888" s="462" t="s">
        <v>746</v>
      </c>
      <c r="Q888" s="462">
        <v>20300</v>
      </c>
      <c r="S888" s="462">
        <v>400036</v>
      </c>
      <c r="U888" s="462">
        <v>9999</v>
      </c>
      <c r="V888" s="462" t="str">
        <f t="shared" si="71"/>
        <v>BAR03</v>
      </c>
      <c r="AA888" s="457" t="str">
        <f t="shared" si="67"/>
        <v>NLT-Assoc</v>
      </c>
      <c r="AB888" s="457">
        <f t="shared" si="67"/>
        <v>12</v>
      </c>
      <c r="AC888" s="457" t="str">
        <f t="shared" si="67"/>
        <v>BAR03</v>
      </c>
      <c r="AI888" s="465" t="str">
        <f t="shared" si="69"/>
        <v>1275054</v>
      </c>
      <c r="AJ888" s="462" t="str">
        <f t="shared" si="68"/>
        <v>Student Activities</v>
      </c>
    </row>
    <row r="889" spans="1:36" x14ac:dyDescent="0.25">
      <c r="A889" s="462" t="s">
        <v>710</v>
      </c>
      <c r="B889" s="462">
        <v>12</v>
      </c>
      <c r="C889" s="462" t="s">
        <v>692</v>
      </c>
      <c r="D889" s="457" t="str">
        <f t="shared" si="70"/>
        <v>NLT-Assoc75054</v>
      </c>
      <c r="E889" s="462">
        <v>75054</v>
      </c>
      <c r="F889" s="462" t="s">
        <v>734</v>
      </c>
      <c r="G889" s="462" t="s">
        <v>61</v>
      </c>
      <c r="H889" s="462">
        <v>75054</v>
      </c>
      <c r="I889" s="462" t="s">
        <v>734</v>
      </c>
      <c r="J889" s="462">
        <v>75054</v>
      </c>
      <c r="L889" s="462">
        <v>300</v>
      </c>
      <c r="O889" s="462">
        <v>9999</v>
      </c>
      <c r="P889" s="462" t="s">
        <v>746</v>
      </c>
      <c r="Q889" s="462">
        <v>20300</v>
      </c>
      <c r="S889" s="462">
        <v>400037</v>
      </c>
      <c r="U889" s="462">
        <v>9999</v>
      </c>
      <c r="V889" s="462" t="str">
        <f t="shared" si="71"/>
        <v>BAR03</v>
      </c>
      <c r="AA889" s="457" t="str">
        <f t="shared" si="67"/>
        <v>NLT-Assoc</v>
      </c>
      <c r="AB889" s="457">
        <f t="shared" si="67"/>
        <v>12</v>
      </c>
      <c r="AC889" s="457" t="str">
        <f t="shared" si="67"/>
        <v>BAR03</v>
      </c>
      <c r="AI889" s="465" t="str">
        <f t="shared" si="69"/>
        <v>1275054</v>
      </c>
      <c r="AJ889" s="462" t="str">
        <f t="shared" si="68"/>
        <v>Student Activities</v>
      </c>
    </row>
    <row r="890" spans="1:36" x14ac:dyDescent="0.25">
      <c r="A890" s="462" t="s">
        <v>710</v>
      </c>
      <c r="B890" s="462">
        <v>12</v>
      </c>
      <c r="C890" s="462" t="s">
        <v>692</v>
      </c>
      <c r="D890" s="457" t="str">
        <f t="shared" si="70"/>
        <v>NLT-Assoc75054</v>
      </c>
      <c r="E890" s="462">
        <v>75054</v>
      </c>
      <c r="F890" s="462" t="s">
        <v>734</v>
      </c>
      <c r="G890" s="462" t="s">
        <v>61</v>
      </c>
      <c r="H890" s="462">
        <v>75054</v>
      </c>
      <c r="I890" s="462" t="s">
        <v>734</v>
      </c>
      <c r="J890" s="462">
        <v>75054</v>
      </c>
      <c r="L890" s="462">
        <v>300</v>
      </c>
      <c r="O890" s="462">
        <v>9999</v>
      </c>
      <c r="P890" s="462" t="s">
        <v>746</v>
      </c>
      <c r="Q890" s="462">
        <v>20300</v>
      </c>
      <c r="S890" s="462">
        <v>400038</v>
      </c>
      <c r="U890" s="462">
        <v>9999</v>
      </c>
      <c r="V890" s="462" t="str">
        <f t="shared" si="71"/>
        <v>BAR03</v>
      </c>
      <c r="AA890" s="457" t="str">
        <f t="shared" si="67"/>
        <v>NLT-Assoc</v>
      </c>
      <c r="AB890" s="457">
        <f t="shared" si="67"/>
        <v>12</v>
      </c>
      <c r="AC890" s="457" t="str">
        <f t="shared" si="67"/>
        <v>BAR03</v>
      </c>
      <c r="AI890" s="465" t="str">
        <f t="shared" si="69"/>
        <v>1275054</v>
      </c>
      <c r="AJ890" s="462" t="str">
        <f t="shared" si="68"/>
        <v>Student Activities</v>
      </c>
    </row>
    <row r="891" spans="1:36" x14ac:dyDescent="0.25">
      <c r="A891" s="462" t="s">
        <v>710</v>
      </c>
      <c r="B891" s="462">
        <v>12</v>
      </c>
      <c r="C891" s="462" t="s">
        <v>692</v>
      </c>
      <c r="D891" s="457" t="str">
        <f t="shared" si="70"/>
        <v>NLT-Assoc75054</v>
      </c>
      <c r="E891" s="462">
        <v>75054</v>
      </c>
      <c r="F891" s="462" t="s">
        <v>734</v>
      </c>
      <c r="G891" s="462" t="s">
        <v>61</v>
      </c>
      <c r="H891" s="462">
        <v>75054</v>
      </c>
      <c r="I891" s="462" t="s">
        <v>734</v>
      </c>
      <c r="J891" s="462">
        <v>75054</v>
      </c>
      <c r="L891" s="462">
        <v>300</v>
      </c>
      <c r="O891" s="462">
        <v>9999</v>
      </c>
      <c r="P891" s="462" t="s">
        <v>746</v>
      </c>
      <c r="Q891" s="462">
        <v>20300</v>
      </c>
      <c r="S891" s="462">
        <v>400041</v>
      </c>
      <c r="U891" s="462">
        <v>9999</v>
      </c>
      <c r="V891" s="462" t="str">
        <f t="shared" si="71"/>
        <v>BAR03</v>
      </c>
      <c r="AA891" s="457" t="str">
        <f t="shared" si="67"/>
        <v>NLT-Assoc</v>
      </c>
      <c r="AB891" s="457">
        <f t="shared" si="67"/>
        <v>12</v>
      </c>
      <c r="AC891" s="457" t="str">
        <f t="shared" si="67"/>
        <v>BAR03</v>
      </c>
      <c r="AI891" s="465" t="str">
        <f t="shared" si="69"/>
        <v>1275054</v>
      </c>
      <c r="AJ891" s="462" t="str">
        <f t="shared" si="68"/>
        <v>Student Activities</v>
      </c>
    </row>
    <row r="892" spans="1:36" x14ac:dyDescent="0.25">
      <c r="A892" s="462" t="s">
        <v>710</v>
      </c>
      <c r="B892" s="462">
        <v>12</v>
      </c>
      <c r="C892" s="462" t="s">
        <v>692</v>
      </c>
      <c r="D892" s="457" t="str">
        <f t="shared" si="70"/>
        <v>NLT-Assoc75054</v>
      </c>
      <c r="E892" s="462">
        <v>75054</v>
      </c>
      <c r="F892" s="462" t="s">
        <v>734</v>
      </c>
      <c r="G892" s="462" t="s">
        <v>61</v>
      </c>
      <c r="H892" s="462">
        <v>75054</v>
      </c>
      <c r="I892" s="462" t="s">
        <v>734</v>
      </c>
      <c r="J892" s="462">
        <v>75054</v>
      </c>
      <c r="L892" s="462">
        <v>300</v>
      </c>
      <c r="O892" s="462">
        <v>9999</v>
      </c>
      <c r="P892" s="462" t="s">
        <v>746</v>
      </c>
      <c r="Q892" s="462">
        <v>20300</v>
      </c>
      <c r="S892" s="462">
        <v>400042</v>
      </c>
      <c r="U892" s="462">
        <v>9999</v>
      </c>
      <c r="V892" s="462" t="str">
        <f t="shared" si="71"/>
        <v>BAR03</v>
      </c>
      <c r="AA892" s="457" t="str">
        <f t="shared" si="67"/>
        <v>NLT-Assoc</v>
      </c>
      <c r="AB892" s="457">
        <f t="shared" si="67"/>
        <v>12</v>
      </c>
      <c r="AC892" s="457" t="str">
        <f t="shared" si="67"/>
        <v>BAR03</v>
      </c>
      <c r="AI892" s="465" t="str">
        <f t="shared" si="69"/>
        <v>1275054</v>
      </c>
      <c r="AJ892" s="462" t="str">
        <f t="shared" si="68"/>
        <v>Student Activities</v>
      </c>
    </row>
    <row r="893" spans="1:36" x14ac:dyDescent="0.25">
      <c r="A893" s="462" t="s">
        <v>710</v>
      </c>
      <c r="B893" s="462">
        <v>12</v>
      </c>
      <c r="C893" s="462" t="s">
        <v>692</v>
      </c>
      <c r="D893" s="457" t="str">
        <f t="shared" si="70"/>
        <v>NLT-Assoc75054</v>
      </c>
      <c r="E893" s="462">
        <v>75054</v>
      </c>
      <c r="F893" s="462" t="s">
        <v>734</v>
      </c>
      <c r="G893" s="462" t="s">
        <v>61</v>
      </c>
      <c r="H893" s="462">
        <v>75054</v>
      </c>
      <c r="I893" s="462" t="s">
        <v>734</v>
      </c>
      <c r="J893" s="462">
        <v>75054</v>
      </c>
      <c r="L893" s="462">
        <v>300</v>
      </c>
      <c r="O893" s="462">
        <v>9999</v>
      </c>
      <c r="P893" s="462" t="s">
        <v>746</v>
      </c>
      <c r="Q893" s="462">
        <v>20300</v>
      </c>
      <c r="S893" s="462">
        <v>400043</v>
      </c>
      <c r="U893" s="462">
        <v>9999</v>
      </c>
      <c r="V893" s="462" t="str">
        <f t="shared" si="71"/>
        <v>BAR03</v>
      </c>
      <c r="AA893" s="457" t="str">
        <f t="shared" si="67"/>
        <v>NLT-Assoc</v>
      </c>
      <c r="AB893" s="457">
        <f t="shared" si="67"/>
        <v>12</v>
      </c>
      <c r="AC893" s="457" t="str">
        <f t="shared" si="67"/>
        <v>BAR03</v>
      </c>
      <c r="AI893" s="465" t="str">
        <f t="shared" si="69"/>
        <v>1275054</v>
      </c>
      <c r="AJ893" s="462" t="str">
        <f t="shared" si="68"/>
        <v>Student Activities</v>
      </c>
    </row>
    <row r="894" spans="1:36" x14ac:dyDescent="0.25">
      <c r="A894" s="462" t="s">
        <v>710</v>
      </c>
      <c r="B894" s="462">
        <v>12</v>
      </c>
      <c r="C894" s="462" t="s">
        <v>692</v>
      </c>
      <c r="D894" s="457" t="str">
        <f t="shared" si="70"/>
        <v>NLT-Assoc75054</v>
      </c>
      <c r="E894" s="462">
        <v>75054</v>
      </c>
      <c r="F894" s="462" t="s">
        <v>734</v>
      </c>
      <c r="G894" s="462" t="s">
        <v>61</v>
      </c>
      <c r="H894" s="462">
        <v>75054</v>
      </c>
      <c r="I894" s="462" t="s">
        <v>734</v>
      </c>
      <c r="J894" s="462">
        <v>75054</v>
      </c>
      <c r="L894" s="462">
        <v>300</v>
      </c>
      <c r="O894" s="462">
        <v>9999</v>
      </c>
      <c r="P894" s="462" t="s">
        <v>746</v>
      </c>
      <c r="Q894" s="462">
        <v>20300</v>
      </c>
      <c r="S894" s="462">
        <v>400044</v>
      </c>
      <c r="U894" s="462">
        <v>9999</v>
      </c>
      <c r="V894" s="462" t="str">
        <f t="shared" si="71"/>
        <v>BAR03</v>
      </c>
      <c r="AA894" s="457" t="str">
        <f t="shared" si="67"/>
        <v>NLT-Assoc</v>
      </c>
      <c r="AB894" s="457">
        <f t="shared" si="67"/>
        <v>12</v>
      </c>
      <c r="AC894" s="457" t="str">
        <f t="shared" si="67"/>
        <v>BAR03</v>
      </c>
      <c r="AI894" s="465" t="str">
        <f t="shared" si="69"/>
        <v>1275054</v>
      </c>
      <c r="AJ894" s="462" t="str">
        <f t="shared" si="68"/>
        <v>Student Activities</v>
      </c>
    </row>
    <row r="895" spans="1:36" x14ac:dyDescent="0.25">
      <c r="A895" s="462" t="s">
        <v>710</v>
      </c>
      <c r="B895" s="462">
        <v>12</v>
      </c>
      <c r="C895" s="462" t="s">
        <v>692</v>
      </c>
      <c r="D895" s="457" t="str">
        <f t="shared" si="70"/>
        <v>NLT-Assoc75054</v>
      </c>
      <c r="E895" s="462">
        <v>75054</v>
      </c>
      <c r="F895" s="462" t="s">
        <v>734</v>
      </c>
      <c r="G895" s="462" t="s">
        <v>61</v>
      </c>
      <c r="H895" s="462">
        <v>75054</v>
      </c>
      <c r="I895" s="462" t="s">
        <v>734</v>
      </c>
      <c r="J895" s="462">
        <v>75054</v>
      </c>
      <c r="L895" s="462">
        <v>300</v>
      </c>
      <c r="O895" s="462">
        <v>9999</v>
      </c>
      <c r="P895" s="462" t="s">
        <v>746</v>
      </c>
      <c r="Q895" s="462">
        <v>20300</v>
      </c>
      <c r="S895" s="462">
        <v>400045</v>
      </c>
      <c r="U895" s="462">
        <v>9999</v>
      </c>
      <c r="V895" s="462" t="str">
        <f t="shared" si="71"/>
        <v>BAR03</v>
      </c>
      <c r="AA895" s="457" t="str">
        <f t="shared" si="67"/>
        <v>NLT-Assoc</v>
      </c>
      <c r="AB895" s="457">
        <f t="shared" si="67"/>
        <v>12</v>
      </c>
      <c r="AC895" s="457" t="str">
        <f t="shared" si="67"/>
        <v>BAR03</v>
      </c>
      <c r="AI895" s="465" t="str">
        <f t="shared" si="69"/>
        <v>1275054</v>
      </c>
      <c r="AJ895" s="462" t="str">
        <f t="shared" si="68"/>
        <v>Student Activities</v>
      </c>
    </row>
    <row r="896" spans="1:36" x14ac:dyDescent="0.25">
      <c r="A896" s="462" t="s">
        <v>710</v>
      </c>
      <c r="B896" s="462">
        <v>12</v>
      </c>
      <c r="C896" s="462" t="s">
        <v>692</v>
      </c>
      <c r="D896" s="457" t="str">
        <f t="shared" si="70"/>
        <v>NLT-Assoc75054</v>
      </c>
      <c r="E896" s="462">
        <v>75054</v>
      </c>
      <c r="F896" s="462" t="s">
        <v>734</v>
      </c>
      <c r="G896" s="462" t="s">
        <v>61</v>
      </c>
      <c r="H896" s="462">
        <v>75054</v>
      </c>
      <c r="I896" s="462" t="s">
        <v>734</v>
      </c>
      <c r="J896" s="462">
        <v>75054</v>
      </c>
      <c r="L896" s="462">
        <v>300</v>
      </c>
      <c r="O896" s="462">
        <v>9999</v>
      </c>
      <c r="P896" s="462" t="s">
        <v>746</v>
      </c>
      <c r="Q896" s="462">
        <v>20300</v>
      </c>
      <c r="S896" s="462">
        <v>400059</v>
      </c>
      <c r="U896" s="462">
        <v>9999</v>
      </c>
      <c r="V896" s="462" t="str">
        <f t="shared" si="71"/>
        <v>BAR03</v>
      </c>
      <c r="AA896" s="457" t="str">
        <f t="shared" si="67"/>
        <v>NLT-Assoc</v>
      </c>
      <c r="AB896" s="457">
        <f t="shared" si="67"/>
        <v>12</v>
      </c>
      <c r="AC896" s="457" t="str">
        <f t="shared" si="67"/>
        <v>BAR03</v>
      </c>
      <c r="AI896" s="465" t="str">
        <f t="shared" si="69"/>
        <v>1275054</v>
      </c>
      <c r="AJ896" s="462" t="str">
        <f t="shared" si="68"/>
        <v>Student Activities</v>
      </c>
    </row>
    <row r="897" spans="1:36" x14ac:dyDescent="0.25">
      <c r="A897" s="462" t="s">
        <v>710</v>
      </c>
      <c r="B897" s="462">
        <v>12</v>
      </c>
      <c r="C897" s="462" t="s">
        <v>692</v>
      </c>
      <c r="D897" s="457" t="str">
        <f t="shared" si="70"/>
        <v>NLT-Assoc75054</v>
      </c>
      <c r="E897" s="462">
        <v>75054</v>
      </c>
      <c r="F897" s="462" t="s">
        <v>734</v>
      </c>
      <c r="G897" s="462" t="s">
        <v>61</v>
      </c>
      <c r="H897" s="462">
        <v>75054</v>
      </c>
      <c r="I897" s="462" t="s">
        <v>734</v>
      </c>
      <c r="J897" s="462">
        <v>75054</v>
      </c>
      <c r="L897" s="462">
        <v>300</v>
      </c>
      <c r="O897" s="462">
        <v>9999</v>
      </c>
      <c r="P897" s="462" t="s">
        <v>746</v>
      </c>
      <c r="Q897" s="462">
        <v>20300</v>
      </c>
      <c r="S897" s="462">
        <v>400060</v>
      </c>
      <c r="U897" s="462">
        <v>9999</v>
      </c>
      <c r="V897" s="462" t="str">
        <f t="shared" si="71"/>
        <v>BAR03</v>
      </c>
      <c r="AA897" s="457" t="str">
        <f t="shared" si="67"/>
        <v>NLT-Assoc</v>
      </c>
      <c r="AB897" s="457">
        <f t="shared" si="67"/>
        <v>12</v>
      </c>
      <c r="AC897" s="457" t="str">
        <f t="shared" si="67"/>
        <v>BAR03</v>
      </c>
      <c r="AI897" s="465" t="str">
        <f t="shared" si="69"/>
        <v>1275054</v>
      </c>
      <c r="AJ897" s="462" t="str">
        <f t="shared" si="68"/>
        <v>Student Activities</v>
      </c>
    </row>
    <row r="898" spans="1:36" x14ac:dyDescent="0.25">
      <c r="A898" s="462" t="s">
        <v>710</v>
      </c>
      <c r="B898" s="462">
        <v>12</v>
      </c>
      <c r="C898" s="462" t="s">
        <v>692</v>
      </c>
      <c r="D898" s="457" t="str">
        <f t="shared" si="70"/>
        <v>NLT-Assoc75054</v>
      </c>
      <c r="E898" s="462">
        <v>75054</v>
      </c>
      <c r="F898" s="462" t="s">
        <v>734</v>
      </c>
      <c r="G898" s="462" t="s">
        <v>61</v>
      </c>
      <c r="H898" s="462">
        <v>75054</v>
      </c>
      <c r="I898" s="462" t="s">
        <v>734</v>
      </c>
      <c r="J898" s="462">
        <v>75054</v>
      </c>
      <c r="L898" s="462">
        <v>300</v>
      </c>
      <c r="O898" s="462">
        <v>9999</v>
      </c>
      <c r="P898" s="462" t="s">
        <v>746</v>
      </c>
      <c r="Q898" s="462">
        <v>20300</v>
      </c>
      <c r="S898" s="462">
        <v>400061</v>
      </c>
      <c r="U898" s="462">
        <v>9999</v>
      </c>
      <c r="V898" s="462" t="str">
        <f t="shared" si="71"/>
        <v>BAR03</v>
      </c>
      <c r="AA898" s="457" t="str">
        <f t="shared" si="67"/>
        <v>NLT-Assoc</v>
      </c>
      <c r="AB898" s="457">
        <f t="shared" si="67"/>
        <v>12</v>
      </c>
      <c r="AC898" s="457" t="str">
        <f t="shared" si="67"/>
        <v>BAR03</v>
      </c>
      <c r="AI898" s="465" t="str">
        <f t="shared" si="69"/>
        <v>1275054</v>
      </c>
      <c r="AJ898" s="462" t="str">
        <f t="shared" si="68"/>
        <v>Student Activities</v>
      </c>
    </row>
    <row r="899" spans="1:36" x14ac:dyDescent="0.25">
      <c r="A899" s="462" t="s">
        <v>710</v>
      </c>
      <c r="B899" s="462">
        <v>12</v>
      </c>
      <c r="C899" s="462" t="s">
        <v>692</v>
      </c>
      <c r="D899" s="457" t="str">
        <f t="shared" si="70"/>
        <v>NLT-Assoc75054</v>
      </c>
      <c r="E899" s="462">
        <v>75054</v>
      </c>
      <c r="F899" s="462" t="s">
        <v>734</v>
      </c>
      <c r="G899" s="462" t="s">
        <v>61</v>
      </c>
      <c r="H899" s="462">
        <v>75054</v>
      </c>
      <c r="I899" s="462" t="s">
        <v>734</v>
      </c>
      <c r="J899" s="462">
        <v>75054</v>
      </c>
      <c r="L899" s="462">
        <v>300</v>
      </c>
      <c r="O899" s="462">
        <v>9999</v>
      </c>
      <c r="P899" s="462" t="s">
        <v>746</v>
      </c>
      <c r="Q899" s="462">
        <v>20300</v>
      </c>
      <c r="S899" s="462">
        <v>400062</v>
      </c>
      <c r="U899" s="462">
        <v>9999</v>
      </c>
      <c r="V899" s="462" t="str">
        <f t="shared" si="71"/>
        <v>BAR03</v>
      </c>
      <c r="AA899" s="457" t="str">
        <f t="shared" si="67"/>
        <v>NLT-Assoc</v>
      </c>
      <c r="AB899" s="457">
        <f t="shared" si="67"/>
        <v>12</v>
      </c>
      <c r="AC899" s="457" t="str">
        <f t="shared" si="67"/>
        <v>BAR03</v>
      </c>
      <c r="AI899" s="465" t="str">
        <f t="shared" si="69"/>
        <v>1275054</v>
      </c>
      <c r="AJ899" s="462" t="str">
        <f t="shared" si="68"/>
        <v>Student Activities</v>
      </c>
    </row>
    <row r="900" spans="1:36" x14ac:dyDescent="0.25">
      <c r="A900" s="462" t="s">
        <v>710</v>
      </c>
      <c r="B900" s="462">
        <v>12</v>
      </c>
      <c r="C900" s="462" t="s">
        <v>692</v>
      </c>
      <c r="D900" s="457" t="str">
        <f t="shared" si="70"/>
        <v>NLT-Assoc75054</v>
      </c>
      <c r="E900" s="462">
        <v>75054</v>
      </c>
      <c r="F900" s="462" t="s">
        <v>734</v>
      </c>
      <c r="G900" s="462" t="s">
        <v>61</v>
      </c>
      <c r="H900" s="462">
        <v>75054</v>
      </c>
      <c r="I900" s="462" t="s">
        <v>734</v>
      </c>
      <c r="J900" s="462">
        <v>75054</v>
      </c>
      <c r="L900" s="462">
        <v>300</v>
      </c>
      <c r="O900" s="462">
        <v>9999</v>
      </c>
      <c r="P900" s="462" t="s">
        <v>746</v>
      </c>
      <c r="Q900" s="462">
        <v>20300</v>
      </c>
      <c r="S900" s="462">
        <v>400063</v>
      </c>
      <c r="U900" s="462">
        <v>9999</v>
      </c>
      <c r="V900" s="462" t="str">
        <f t="shared" si="71"/>
        <v>BAR03</v>
      </c>
      <c r="AA900" s="457" t="str">
        <f t="shared" si="67"/>
        <v>NLT-Assoc</v>
      </c>
      <c r="AB900" s="457">
        <f t="shared" si="67"/>
        <v>12</v>
      </c>
      <c r="AC900" s="457" t="str">
        <f t="shared" si="67"/>
        <v>BAR03</v>
      </c>
      <c r="AI900" s="465" t="str">
        <f t="shared" si="69"/>
        <v>1275054</v>
      </c>
      <c r="AJ900" s="462" t="str">
        <f t="shared" si="68"/>
        <v>Student Activities</v>
      </c>
    </row>
    <row r="901" spans="1:36" x14ac:dyDescent="0.25">
      <c r="A901" s="462" t="s">
        <v>710</v>
      </c>
      <c r="B901" s="462">
        <v>12</v>
      </c>
      <c r="C901" s="462" t="s">
        <v>692</v>
      </c>
      <c r="D901" s="457" t="str">
        <f t="shared" si="70"/>
        <v>NLT-Assoc75054</v>
      </c>
      <c r="E901" s="462">
        <v>75054</v>
      </c>
      <c r="F901" s="462" t="s">
        <v>734</v>
      </c>
      <c r="G901" s="462" t="s">
        <v>61</v>
      </c>
      <c r="H901" s="462">
        <v>75054</v>
      </c>
      <c r="I901" s="462" t="s">
        <v>734</v>
      </c>
      <c r="J901" s="462">
        <v>75054</v>
      </c>
      <c r="L901" s="462">
        <v>300</v>
      </c>
      <c r="O901" s="462">
        <v>9999</v>
      </c>
      <c r="P901" s="462" t="s">
        <v>746</v>
      </c>
      <c r="Q901" s="462">
        <v>20300</v>
      </c>
      <c r="S901" s="462">
        <v>400064</v>
      </c>
      <c r="U901" s="462">
        <v>9999</v>
      </c>
      <c r="V901" s="462" t="str">
        <f t="shared" si="71"/>
        <v>BAR03</v>
      </c>
      <c r="AA901" s="457" t="str">
        <f t="shared" si="67"/>
        <v>NLT-Assoc</v>
      </c>
      <c r="AB901" s="457">
        <f t="shared" si="67"/>
        <v>12</v>
      </c>
      <c r="AC901" s="457" t="str">
        <f t="shared" si="67"/>
        <v>BAR03</v>
      </c>
      <c r="AI901" s="465" t="str">
        <f t="shared" si="69"/>
        <v>1275054</v>
      </c>
      <c r="AJ901" s="462" t="str">
        <f t="shared" si="68"/>
        <v>Student Activities</v>
      </c>
    </row>
    <row r="902" spans="1:36" x14ac:dyDescent="0.25">
      <c r="A902" s="462" t="s">
        <v>710</v>
      </c>
      <c r="B902" s="462">
        <v>12</v>
      </c>
      <c r="C902" s="462" t="s">
        <v>692</v>
      </c>
      <c r="D902" s="457" t="str">
        <f t="shared" si="70"/>
        <v>NLT-Assoc75054</v>
      </c>
      <c r="E902" s="462">
        <v>75054</v>
      </c>
      <c r="F902" s="462" t="s">
        <v>734</v>
      </c>
      <c r="G902" s="462" t="s">
        <v>61</v>
      </c>
      <c r="H902" s="462">
        <v>75054</v>
      </c>
      <c r="I902" s="462" t="s">
        <v>734</v>
      </c>
      <c r="J902" s="462">
        <v>75054</v>
      </c>
      <c r="L902" s="462">
        <v>300</v>
      </c>
      <c r="O902" s="462">
        <v>9999</v>
      </c>
      <c r="P902" s="462" t="s">
        <v>746</v>
      </c>
      <c r="Q902" s="462">
        <v>20300</v>
      </c>
      <c r="S902" s="462">
        <v>400065</v>
      </c>
      <c r="U902" s="462">
        <v>9999</v>
      </c>
      <c r="V902" s="462" t="str">
        <f t="shared" si="71"/>
        <v>BAR03</v>
      </c>
      <c r="AA902" s="457" t="str">
        <f t="shared" si="67"/>
        <v>NLT-Assoc</v>
      </c>
      <c r="AB902" s="457">
        <f t="shared" si="67"/>
        <v>12</v>
      </c>
      <c r="AC902" s="457" t="str">
        <f t="shared" si="67"/>
        <v>BAR03</v>
      </c>
      <c r="AI902" s="465" t="str">
        <f t="shared" si="69"/>
        <v>1275054</v>
      </c>
      <c r="AJ902" s="462" t="str">
        <f t="shared" si="68"/>
        <v>Student Activities</v>
      </c>
    </row>
    <row r="903" spans="1:36" x14ac:dyDescent="0.25">
      <c r="A903" s="462" t="s">
        <v>710</v>
      </c>
      <c r="B903" s="462">
        <v>12</v>
      </c>
      <c r="C903" s="462" t="s">
        <v>692</v>
      </c>
      <c r="D903" s="457" t="str">
        <f t="shared" si="70"/>
        <v>NLT-Assoc75054</v>
      </c>
      <c r="E903" s="462">
        <v>75054</v>
      </c>
      <c r="F903" s="462" t="s">
        <v>734</v>
      </c>
      <c r="G903" s="462" t="s">
        <v>61</v>
      </c>
      <c r="H903" s="462">
        <v>75054</v>
      </c>
      <c r="I903" s="462" t="s">
        <v>734</v>
      </c>
      <c r="J903" s="462">
        <v>75054</v>
      </c>
      <c r="L903" s="462">
        <v>300</v>
      </c>
      <c r="O903" s="462">
        <v>9999</v>
      </c>
      <c r="P903" s="462" t="s">
        <v>746</v>
      </c>
      <c r="Q903" s="462">
        <v>20300</v>
      </c>
      <c r="S903" s="462">
        <v>400066</v>
      </c>
      <c r="U903" s="462">
        <v>9999</v>
      </c>
      <c r="V903" s="462" t="str">
        <f t="shared" si="71"/>
        <v>BAR03</v>
      </c>
      <c r="AA903" s="457" t="str">
        <f t="shared" si="67"/>
        <v>NLT-Assoc</v>
      </c>
      <c r="AB903" s="457">
        <f t="shared" si="67"/>
        <v>12</v>
      </c>
      <c r="AC903" s="457" t="str">
        <f t="shared" si="67"/>
        <v>BAR03</v>
      </c>
      <c r="AI903" s="465" t="str">
        <f t="shared" si="69"/>
        <v>1275054</v>
      </c>
      <c r="AJ903" s="462" t="str">
        <f t="shared" si="68"/>
        <v>Student Activities</v>
      </c>
    </row>
    <row r="904" spans="1:36" x14ac:dyDescent="0.25">
      <c r="A904" s="462" t="s">
        <v>710</v>
      </c>
      <c r="B904" s="462">
        <v>12</v>
      </c>
      <c r="C904" s="462" t="s">
        <v>692</v>
      </c>
      <c r="D904" s="457" t="str">
        <f t="shared" si="70"/>
        <v>NLT-Assoc75054</v>
      </c>
      <c r="E904" s="462">
        <v>75054</v>
      </c>
      <c r="F904" s="462" t="s">
        <v>734</v>
      </c>
      <c r="G904" s="462" t="s">
        <v>61</v>
      </c>
      <c r="H904" s="462">
        <v>75054</v>
      </c>
      <c r="I904" s="462" t="s">
        <v>734</v>
      </c>
      <c r="J904" s="462">
        <v>75054</v>
      </c>
      <c r="L904" s="462">
        <v>300</v>
      </c>
      <c r="O904" s="462">
        <v>9999</v>
      </c>
      <c r="P904" s="462" t="s">
        <v>746</v>
      </c>
      <c r="Q904" s="462">
        <v>20300</v>
      </c>
      <c r="S904" s="462">
        <v>400067</v>
      </c>
      <c r="U904" s="462">
        <v>9999</v>
      </c>
      <c r="V904" s="462" t="str">
        <f t="shared" si="71"/>
        <v>BAR03</v>
      </c>
      <c r="AA904" s="457" t="str">
        <f t="shared" ref="AA904:AC967" si="72">A904</f>
        <v>NLT-Assoc</v>
      </c>
      <c r="AB904" s="457">
        <f t="shared" si="72"/>
        <v>12</v>
      </c>
      <c r="AC904" s="457" t="str">
        <f t="shared" si="72"/>
        <v>BAR03</v>
      </c>
      <c r="AI904" s="465" t="str">
        <f t="shared" si="69"/>
        <v>1275054</v>
      </c>
      <c r="AJ904" s="462" t="str">
        <f t="shared" ref="AJ904:AJ967" si="73">I904</f>
        <v>Student Activities</v>
      </c>
    </row>
    <row r="905" spans="1:36" x14ac:dyDescent="0.25">
      <c r="A905" s="462" t="s">
        <v>710</v>
      </c>
      <c r="B905" s="462">
        <v>12</v>
      </c>
      <c r="C905" s="462" t="s">
        <v>692</v>
      </c>
      <c r="D905" s="457" t="str">
        <f t="shared" si="70"/>
        <v>NLT-Assoc75054</v>
      </c>
      <c r="E905" s="462">
        <v>75054</v>
      </c>
      <c r="F905" s="462" t="s">
        <v>734</v>
      </c>
      <c r="G905" s="462" t="s">
        <v>61</v>
      </c>
      <c r="H905" s="462">
        <v>75054</v>
      </c>
      <c r="I905" s="462" t="s">
        <v>734</v>
      </c>
      <c r="J905" s="462">
        <v>75054</v>
      </c>
      <c r="L905" s="462">
        <v>300</v>
      </c>
      <c r="O905" s="462">
        <v>9999</v>
      </c>
      <c r="P905" s="462" t="s">
        <v>746</v>
      </c>
      <c r="Q905" s="462">
        <v>20300</v>
      </c>
      <c r="S905" s="462">
        <v>400068</v>
      </c>
      <c r="U905" s="462">
        <v>9999</v>
      </c>
      <c r="V905" s="462" t="str">
        <f t="shared" si="71"/>
        <v>BAR03</v>
      </c>
      <c r="AA905" s="457" t="str">
        <f t="shared" si="72"/>
        <v>NLT-Assoc</v>
      </c>
      <c r="AB905" s="457">
        <f t="shared" si="72"/>
        <v>12</v>
      </c>
      <c r="AC905" s="457" t="str">
        <f t="shared" si="72"/>
        <v>BAR03</v>
      </c>
      <c r="AI905" s="465" t="str">
        <f t="shared" si="69"/>
        <v>1275054</v>
      </c>
      <c r="AJ905" s="462" t="str">
        <f t="shared" si="73"/>
        <v>Student Activities</v>
      </c>
    </row>
    <row r="906" spans="1:36" x14ac:dyDescent="0.25">
      <c r="A906" s="462" t="s">
        <v>710</v>
      </c>
      <c r="B906" s="462">
        <v>12</v>
      </c>
      <c r="C906" s="462" t="s">
        <v>692</v>
      </c>
      <c r="D906" s="457" t="str">
        <f t="shared" si="70"/>
        <v>NLT-Assoc75054</v>
      </c>
      <c r="E906" s="462">
        <v>75054</v>
      </c>
      <c r="F906" s="462" t="s">
        <v>734</v>
      </c>
      <c r="G906" s="462" t="s">
        <v>61</v>
      </c>
      <c r="H906" s="462">
        <v>75054</v>
      </c>
      <c r="I906" s="462" t="s">
        <v>734</v>
      </c>
      <c r="J906" s="462">
        <v>75054</v>
      </c>
      <c r="L906" s="462">
        <v>300</v>
      </c>
      <c r="O906" s="462">
        <v>9999</v>
      </c>
      <c r="P906" s="462" t="s">
        <v>746</v>
      </c>
      <c r="Q906" s="462">
        <v>20300</v>
      </c>
      <c r="S906" s="462">
        <v>400070</v>
      </c>
      <c r="U906" s="462">
        <v>9999</v>
      </c>
      <c r="V906" s="462" t="str">
        <f t="shared" si="71"/>
        <v>BAR03</v>
      </c>
      <c r="AA906" s="457" t="str">
        <f t="shared" si="72"/>
        <v>NLT-Assoc</v>
      </c>
      <c r="AB906" s="457">
        <f t="shared" si="72"/>
        <v>12</v>
      </c>
      <c r="AC906" s="457" t="str">
        <f t="shared" si="72"/>
        <v>BAR03</v>
      </c>
      <c r="AI906" s="465" t="str">
        <f t="shared" si="69"/>
        <v>1275054</v>
      </c>
      <c r="AJ906" s="462" t="str">
        <f t="shared" si="73"/>
        <v>Student Activities</v>
      </c>
    </row>
    <row r="907" spans="1:36" x14ac:dyDescent="0.25">
      <c r="A907" s="462" t="s">
        <v>710</v>
      </c>
      <c r="B907" s="462">
        <v>12</v>
      </c>
      <c r="C907" s="462" t="s">
        <v>692</v>
      </c>
      <c r="D907" s="457" t="str">
        <f t="shared" si="70"/>
        <v>NLT-Assoc75054</v>
      </c>
      <c r="E907" s="462">
        <v>75054</v>
      </c>
      <c r="F907" s="462" t="s">
        <v>734</v>
      </c>
      <c r="G907" s="462" t="s">
        <v>61</v>
      </c>
      <c r="H907" s="462">
        <v>75054</v>
      </c>
      <c r="I907" s="462" t="s">
        <v>734</v>
      </c>
      <c r="J907" s="462">
        <v>75054</v>
      </c>
      <c r="L907" s="462">
        <v>300</v>
      </c>
      <c r="O907" s="462">
        <v>9999</v>
      </c>
      <c r="P907" s="462" t="s">
        <v>746</v>
      </c>
      <c r="Q907" s="462">
        <v>20300</v>
      </c>
      <c r="S907" s="462">
        <v>400072</v>
      </c>
      <c r="U907" s="462">
        <v>9999</v>
      </c>
      <c r="V907" s="462" t="str">
        <f t="shared" si="71"/>
        <v>BAR03</v>
      </c>
      <c r="AA907" s="457" t="str">
        <f t="shared" si="72"/>
        <v>NLT-Assoc</v>
      </c>
      <c r="AB907" s="457">
        <f t="shared" si="72"/>
        <v>12</v>
      </c>
      <c r="AC907" s="457" t="str">
        <f t="shared" si="72"/>
        <v>BAR03</v>
      </c>
      <c r="AI907" s="465" t="str">
        <f t="shared" ref="AI907:AI970" si="74">B907&amp;E907</f>
        <v>1275054</v>
      </c>
      <c r="AJ907" s="462" t="str">
        <f t="shared" si="73"/>
        <v>Student Activities</v>
      </c>
    </row>
    <row r="908" spans="1:36" x14ac:dyDescent="0.25">
      <c r="A908" s="462" t="s">
        <v>710</v>
      </c>
      <c r="B908" s="462">
        <v>12</v>
      </c>
      <c r="C908" s="462" t="s">
        <v>692</v>
      </c>
      <c r="D908" s="457" t="str">
        <f t="shared" si="70"/>
        <v>NLT-Assoc75054</v>
      </c>
      <c r="E908" s="462">
        <v>75054</v>
      </c>
      <c r="F908" s="462" t="s">
        <v>734</v>
      </c>
      <c r="G908" s="462" t="s">
        <v>61</v>
      </c>
      <c r="H908" s="462">
        <v>75054</v>
      </c>
      <c r="I908" s="462" t="s">
        <v>734</v>
      </c>
      <c r="J908" s="462">
        <v>75054</v>
      </c>
      <c r="L908" s="462">
        <v>300</v>
      </c>
      <c r="O908" s="462">
        <v>9999</v>
      </c>
      <c r="P908" s="462" t="s">
        <v>746</v>
      </c>
      <c r="Q908" s="462">
        <v>20300</v>
      </c>
      <c r="S908" s="462">
        <v>400073</v>
      </c>
      <c r="U908" s="462">
        <v>9999</v>
      </c>
      <c r="V908" s="462" t="str">
        <f t="shared" si="71"/>
        <v>BAR03</v>
      </c>
      <c r="AA908" s="457" t="str">
        <f t="shared" si="72"/>
        <v>NLT-Assoc</v>
      </c>
      <c r="AB908" s="457">
        <f t="shared" si="72"/>
        <v>12</v>
      </c>
      <c r="AC908" s="457" t="str">
        <f t="shared" si="72"/>
        <v>BAR03</v>
      </c>
      <c r="AI908" s="465" t="str">
        <f t="shared" si="74"/>
        <v>1275054</v>
      </c>
      <c r="AJ908" s="462" t="str">
        <f t="shared" si="73"/>
        <v>Student Activities</v>
      </c>
    </row>
    <row r="909" spans="1:36" x14ac:dyDescent="0.25">
      <c r="A909" s="462" t="s">
        <v>710</v>
      </c>
      <c r="B909" s="462">
        <v>12</v>
      </c>
      <c r="C909" s="462" t="s">
        <v>692</v>
      </c>
      <c r="D909" s="457" t="str">
        <f t="shared" si="70"/>
        <v>NLT-Assoc75054</v>
      </c>
      <c r="E909" s="462">
        <v>75054</v>
      </c>
      <c r="F909" s="462" t="s">
        <v>734</v>
      </c>
      <c r="G909" s="462" t="s">
        <v>61</v>
      </c>
      <c r="H909" s="462">
        <v>75054</v>
      </c>
      <c r="I909" s="462" t="s">
        <v>734</v>
      </c>
      <c r="J909" s="462">
        <v>75054</v>
      </c>
      <c r="L909" s="462">
        <v>300</v>
      </c>
      <c r="O909" s="462">
        <v>9999</v>
      </c>
      <c r="P909" s="462" t="s">
        <v>746</v>
      </c>
      <c r="Q909" s="462">
        <v>20300</v>
      </c>
      <c r="S909" s="462">
        <v>400074</v>
      </c>
      <c r="U909" s="462">
        <v>9999</v>
      </c>
      <c r="V909" s="462" t="str">
        <f t="shared" si="71"/>
        <v>BAR03</v>
      </c>
      <c r="AA909" s="457" t="str">
        <f t="shared" si="72"/>
        <v>NLT-Assoc</v>
      </c>
      <c r="AB909" s="457">
        <f t="shared" si="72"/>
        <v>12</v>
      </c>
      <c r="AC909" s="457" t="str">
        <f t="shared" si="72"/>
        <v>BAR03</v>
      </c>
      <c r="AI909" s="465" t="str">
        <f t="shared" si="74"/>
        <v>1275054</v>
      </c>
      <c r="AJ909" s="462" t="str">
        <f t="shared" si="73"/>
        <v>Student Activities</v>
      </c>
    </row>
    <row r="910" spans="1:36" x14ac:dyDescent="0.25">
      <c r="A910" s="462" t="s">
        <v>710</v>
      </c>
      <c r="B910" s="462">
        <v>12</v>
      </c>
      <c r="C910" s="462" t="s">
        <v>692</v>
      </c>
      <c r="D910" s="457" t="str">
        <f t="shared" si="70"/>
        <v>NLT-Assoc75054</v>
      </c>
      <c r="E910" s="462">
        <v>75054</v>
      </c>
      <c r="F910" s="462" t="s">
        <v>734</v>
      </c>
      <c r="G910" s="462" t="s">
        <v>61</v>
      </c>
      <c r="H910" s="462">
        <v>75054</v>
      </c>
      <c r="I910" s="462" t="s">
        <v>734</v>
      </c>
      <c r="J910" s="462">
        <v>75054</v>
      </c>
      <c r="L910" s="462">
        <v>300</v>
      </c>
      <c r="O910" s="462">
        <v>9999</v>
      </c>
      <c r="P910" s="462" t="s">
        <v>746</v>
      </c>
      <c r="Q910" s="462">
        <v>20300</v>
      </c>
      <c r="S910" s="462">
        <v>400075</v>
      </c>
      <c r="U910" s="462">
        <v>9999</v>
      </c>
      <c r="V910" s="462" t="str">
        <f t="shared" si="71"/>
        <v>BAR03</v>
      </c>
      <c r="AA910" s="457" t="str">
        <f t="shared" si="72"/>
        <v>NLT-Assoc</v>
      </c>
      <c r="AB910" s="457">
        <f t="shared" si="72"/>
        <v>12</v>
      </c>
      <c r="AC910" s="457" t="str">
        <f t="shared" si="72"/>
        <v>BAR03</v>
      </c>
      <c r="AI910" s="465" t="str">
        <f t="shared" si="74"/>
        <v>1275054</v>
      </c>
      <c r="AJ910" s="462" t="str">
        <f t="shared" si="73"/>
        <v>Student Activities</v>
      </c>
    </row>
    <row r="911" spans="1:36" x14ac:dyDescent="0.25">
      <c r="A911" s="462" t="s">
        <v>710</v>
      </c>
      <c r="B911" s="462">
        <v>12</v>
      </c>
      <c r="C911" s="462" t="s">
        <v>692</v>
      </c>
      <c r="D911" s="457" t="str">
        <f t="shared" ref="D911:D974" si="75">+A911&amp;""&amp;E911</f>
        <v>NLT-Assoc75054</v>
      </c>
      <c r="E911" s="462">
        <v>75054</v>
      </c>
      <c r="F911" s="462" t="s">
        <v>734</v>
      </c>
      <c r="G911" s="462" t="s">
        <v>61</v>
      </c>
      <c r="H911" s="462">
        <v>75054</v>
      </c>
      <c r="I911" s="462" t="s">
        <v>734</v>
      </c>
      <c r="J911" s="462">
        <v>75054</v>
      </c>
      <c r="L911" s="462">
        <v>300</v>
      </c>
      <c r="O911" s="462">
        <v>9999</v>
      </c>
      <c r="P911" s="462" t="s">
        <v>746</v>
      </c>
      <c r="Q911" s="462">
        <v>20300</v>
      </c>
      <c r="S911" s="462">
        <v>400076</v>
      </c>
      <c r="U911" s="462">
        <v>9999</v>
      </c>
      <c r="V911" s="462" t="str">
        <f t="shared" si="71"/>
        <v>BAR03</v>
      </c>
      <c r="AA911" s="457" t="str">
        <f t="shared" si="72"/>
        <v>NLT-Assoc</v>
      </c>
      <c r="AB911" s="457">
        <f t="shared" si="72"/>
        <v>12</v>
      </c>
      <c r="AC911" s="457" t="str">
        <f t="shared" si="72"/>
        <v>BAR03</v>
      </c>
      <c r="AI911" s="465" t="str">
        <f t="shared" si="74"/>
        <v>1275054</v>
      </c>
      <c r="AJ911" s="462" t="str">
        <f t="shared" si="73"/>
        <v>Student Activities</v>
      </c>
    </row>
    <row r="912" spans="1:36" x14ac:dyDescent="0.25">
      <c r="A912" s="462" t="s">
        <v>710</v>
      </c>
      <c r="B912" s="462">
        <v>12</v>
      </c>
      <c r="C912" s="462" t="s">
        <v>692</v>
      </c>
      <c r="D912" s="457" t="str">
        <f t="shared" si="75"/>
        <v>NLT-Assoc75054</v>
      </c>
      <c r="E912" s="462">
        <v>75054</v>
      </c>
      <c r="F912" s="462" t="s">
        <v>734</v>
      </c>
      <c r="G912" s="462" t="s">
        <v>61</v>
      </c>
      <c r="H912" s="462">
        <v>75054</v>
      </c>
      <c r="I912" s="462" t="s">
        <v>734</v>
      </c>
      <c r="J912" s="462">
        <v>75054</v>
      </c>
      <c r="L912" s="462">
        <v>300</v>
      </c>
      <c r="O912" s="462">
        <v>9999</v>
      </c>
      <c r="P912" s="462" t="s">
        <v>746</v>
      </c>
      <c r="Q912" s="462">
        <v>20300</v>
      </c>
      <c r="S912" s="462">
        <v>400079</v>
      </c>
      <c r="U912" s="462">
        <v>9999</v>
      </c>
      <c r="V912" s="462" t="str">
        <f t="shared" si="71"/>
        <v>BAR03</v>
      </c>
      <c r="AA912" s="457" t="str">
        <f t="shared" si="72"/>
        <v>NLT-Assoc</v>
      </c>
      <c r="AB912" s="457">
        <f t="shared" si="72"/>
        <v>12</v>
      </c>
      <c r="AC912" s="457" t="str">
        <f t="shared" si="72"/>
        <v>BAR03</v>
      </c>
      <c r="AI912" s="465" t="str">
        <f t="shared" si="74"/>
        <v>1275054</v>
      </c>
      <c r="AJ912" s="462" t="str">
        <f t="shared" si="73"/>
        <v>Student Activities</v>
      </c>
    </row>
    <row r="913" spans="1:36" x14ac:dyDescent="0.25">
      <c r="A913" s="462" t="s">
        <v>710</v>
      </c>
      <c r="B913" s="462">
        <v>12</v>
      </c>
      <c r="C913" s="462" t="s">
        <v>692</v>
      </c>
      <c r="D913" s="457" t="str">
        <f t="shared" si="75"/>
        <v>NLT-Assoc75054</v>
      </c>
      <c r="E913" s="462">
        <v>75054</v>
      </c>
      <c r="F913" s="462" t="s">
        <v>734</v>
      </c>
      <c r="G913" s="462" t="s">
        <v>61</v>
      </c>
      <c r="H913" s="462">
        <v>75054</v>
      </c>
      <c r="I913" s="462" t="s">
        <v>734</v>
      </c>
      <c r="J913" s="462">
        <v>75054</v>
      </c>
      <c r="L913" s="462">
        <v>300</v>
      </c>
      <c r="O913" s="462">
        <v>9999</v>
      </c>
      <c r="P913" s="462" t="s">
        <v>746</v>
      </c>
      <c r="Q913" s="462">
        <v>20300</v>
      </c>
      <c r="S913" s="462">
        <v>400080</v>
      </c>
      <c r="U913" s="462">
        <v>9999</v>
      </c>
      <c r="V913" s="462" t="str">
        <f t="shared" si="71"/>
        <v>BAR03</v>
      </c>
      <c r="AA913" s="457" t="str">
        <f t="shared" si="72"/>
        <v>NLT-Assoc</v>
      </c>
      <c r="AB913" s="457">
        <f t="shared" si="72"/>
        <v>12</v>
      </c>
      <c r="AC913" s="457" t="str">
        <f t="shared" si="72"/>
        <v>BAR03</v>
      </c>
      <c r="AI913" s="465" t="str">
        <f t="shared" si="74"/>
        <v>1275054</v>
      </c>
      <c r="AJ913" s="462" t="str">
        <f t="shared" si="73"/>
        <v>Student Activities</v>
      </c>
    </row>
    <row r="914" spans="1:36" x14ac:dyDescent="0.25">
      <c r="A914" s="462" t="s">
        <v>710</v>
      </c>
      <c r="B914" s="462">
        <v>12</v>
      </c>
      <c r="C914" s="462" t="s">
        <v>692</v>
      </c>
      <c r="D914" s="457" t="str">
        <f t="shared" si="75"/>
        <v>NLT-Assoc75054</v>
      </c>
      <c r="E914" s="462">
        <v>75054</v>
      </c>
      <c r="F914" s="462" t="s">
        <v>734</v>
      </c>
      <c r="G914" s="462" t="s">
        <v>61</v>
      </c>
      <c r="H914" s="462">
        <v>75054</v>
      </c>
      <c r="I914" s="462" t="s">
        <v>734</v>
      </c>
      <c r="J914" s="462">
        <v>75054</v>
      </c>
      <c r="L914" s="462">
        <v>300</v>
      </c>
      <c r="O914" s="462">
        <v>9999</v>
      </c>
      <c r="P914" s="462" t="s">
        <v>746</v>
      </c>
      <c r="Q914" s="462">
        <v>20300</v>
      </c>
      <c r="S914" s="462">
        <v>400081</v>
      </c>
      <c r="U914" s="462">
        <v>9999</v>
      </c>
      <c r="V914" s="462" t="str">
        <f t="shared" si="71"/>
        <v>BAR03</v>
      </c>
      <c r="AA914" s="457" t="str">
        <f t="shared" si="72"/>
        <v>NLT-Assoc</v>
      </c>
      <c r="AB914" s="457">
        <f t="shared" si="72"/>
        <v>12</v>
      </c>
      <c r="AC914" s="457" t="str">
        <f t="shared" si="72"/>
        <v>BAR03</v>
      </c>
      <c r="AI914" s="465" t="str">
        <f t="shared" si="74"/>
        <v>1275054</v>
      </c>
      <c r="AJ914" s="462" t="str">
        <f t="shared" si="73"/>
        <v>Student Activities</v>
      </c>
    </row>
    <row r="915" spans="1:36" x14ac:dyDescent="0.25">
      <c r="A915" s="462" t="s">
        <v>710</v>
      </c>
      <c r="B915" s="462">
        <v>12</v>
      </c>
      <c r="C915" s="462" t="s">
        <v>692</v>
      </c>
      <c r="D915" s="457" t="str">
        <f t="shared" si="75"/>
        <v>NLT-Assoc75054</v>
      </c>
      <c r="E915" s="462">
        <v>75054</v>
      </c>
      <c r="F915" s="462" t="s">
        <v>734</v>
      </c>
      <c r="G915" s="462" t="s">
        <v>61</v>
      </c>
      <c r="H915" s="462">
        <v>75054</v>
      </c>
      <c r="I915" s="462" t="s">
        <v>734</v>
      </c>
      <c r="J915" s="462">
        <v>75054</v>
      </c>
      <c r="L915" s="462">
        <v>300</v>
      </c>
      <c r="O915" s="462">
        <v>9999</v>
      </c>
      <c r="P915" s="462" t="s">
        <v>746</v>
      </c>
      <c r="Q915" s="462">
        <v>20300</v>
      </c>
      <c r="S915" s="462">
        <v>400083</v>
      </c>
      <c r="U915" s="462">
        <v>9999</v>
      </c>
      <c r="V915" s="462" t="str">
        <f t="shared" si="71"/>
        <v>BAR03</v>
      </c>
      <c r="AA915" s="457" t="str">
        <f t="shared" si="72"/>
        <v>NLT-Assoc</v>
      </c>
      <c r="AB915" s="457">
        <f t="shared" si="72"/>
        <v>12</v>
      </c>
      <c r="AC915" s="457" t="str">
        <f t="shared" si="72"/>
        <v>BAR03</v>
      </c>
      <c r="AI915" s="465" t="str">
        <f t="shared" si="74"/>
        <v>1275054</v>
      </c>
      <c r="AJ915" s="462" t="str">
        <f t="shared" si="73"/>
        <v>Student Activities</v>
      </c>
    </row>
    <row r="916" spans="1:36" x14ac:dyDescent="0.25">
      <c r="A916" s="462" t="s">
        <v>710</v>
      </c>
      <c r="B916" s="462">
        <v>12</v>
      </c>
      <c r="C916" s="462" t="s">
        <v>692</v>
      </c>
      <c r="D916" s="457" t="str">
        <f t="shared" si="75"/>
        <v>NLT-Assoc75054</v>
      </c>
      <c r="E916" s="462">
        <v>75054</v>
      </c>
      <c r="F916" s="462" t="s">
        <v>734</v>
      </c>
      <c r="G916" s="462" t="s">
        <v>61</v>
      </c>
      <c r="H916" s="462">
        <v>75054</v>
      </c>
      <c r="I916" s="462" t="s">
        <v>734</v>
      </c>
      <c r="J916" s="462">
        <v>75054</v>
      </c>
      <c r="L916" s="462">
        <v>300</v>
      </c>
      <c r="O916" s="462">
        <v>9999</v>
      </c>
      <c r="P916" s="462" t="s">
        <v>746</v>
      </c>
      <c r="Q916" s="462">
        <v>20300</v>
      </c>
      <c r="S916" s="462">
        <v>400084</v>
      </c>
      <c r="U916" s="462">
        <v>9999</v>
      </c>
      <c r="V916" s="462" t="str">
        <f t="shared" si="71"/>
        <v>BAR03</v>
      </c>
      <c r="AA916" s="457" t="str">
        <f t="shared" si="72"/>
        <v>NLT-Assoc</v>
      </c>
      <c r="AB916" s="457">
        <f t="shared" si="72"/>
        <v>12</v>
      </c>
      <c r="AC916" s="457" t="str">
        <f t="shared" si="72"/>
        <v>BAR03</v>
      </c>
      <c r="AI916" s="465" t="str">
        <f t="shared" si="74"/>
        <v>1275054</v>
      </c>
      <c r="AJ916" s="462" t="str">
        <f t="shared" si="73"/>
        <v>Student Activities</v>
      </c>
    </row>
    <row r="917" spans="1:36" x14ac:dyDescent="0.25">
      <c r="A917" s="462" t="s">
        <v>710</v>
      </c>
      <c r="B917" s="462">
        <v>12</v>
      </c>
      <c r="C917" s="462" t="s">
        <v>692</v>
      </c>
      <c r="D917" s="457" t="str">
        <f t="shared" si="75"/>
        <v>NLT-Assoc75054</v>
      </c>
      <c r="E917" s="462">
        <v>75054</v>
      </c>
      <c r="F917" s="462" t="s">
        <v>734</v>
      </c>
      <c r="G917" s="462" t="s">
        <v>61</v>
      </c>
      <c r="H917" s="462">
        <v>75054</v>
      </c>
      <c r="I917" s="462" t="s">
        <v>734</v>
      </c>
      <c r="J917" s="462">
        <v>75054</v>
      </c>
      <c r="L917" s="462">
        <v>300</v>
      </c>
      <c r="O917" s="462">
        <v>9999</v>
      </c>
      <c r="P917" s="462" t="s">
        <v>746</v>
      </c>
      <c r="Q917" s="462">
        <v>20300</v>
      </c>
      <c r="S917" s="462">
        <v>400085</v>
      </c>
      <c r="U917" s="462">
        <v>9999</v>
      </c>
      <c r="V917" s="462" t="str">
        <f t="shared" si="71"/>
        <v>BAR03</v>
      </c>
      <c r="AA917" s="457" t="str">
        <f t="shared" si="72"/>
        <v>NLT-Assoc</v>
      </c>
      <c r="AB917" s="457">
        <f t="shared" si="72"/>
        <v>12</v>
      </c>
      <c r="AC917" s="457" t="str">
        <f t="shared" si="72"/>
        <v>BAR03</v>
      </c>
      <c r="AI917" s="465" t="str">
        <f t="shared" si="74"/>
        <v>1275054</v>
      </c>
      <c r="AJ917" s="462" t="str">
        <f t="shared" si="73"/>
        <v>Student Activities</v>
      </c>
    </row>
    <row r="918" spans="1:36" x14ac:dyDescent="0.25">
      <c r="A918" s="462" t="s">
        <v>710</v>
      </c>
      <c r="B918" s="462">
        <v>12</v>
      </c>
      <c r="C918" s="462" t="s">
        <v>692</v>
      </c>
      <c r="D918" s="457" t="str">
        <f t="shared" si="75"/>
        <v>NLT-Assoc75054</v>
      </c>
      <c r="E918" s="462">
        <v>75054</v>
      </c>
      <c r="F918" s="462" t="s">
        <v>734</v>
      </c>
      <c r="G918" s="462" t="s">
        <v>61</v>
      </c>
      <c r="H918" s="462">
        <v>75054</v>
      </c>
      <c r="I918" s="462" t="s">
        <v>734</v>
      </c>
      <c r="J918" s="462">
        <v>75054</v>
      </c>
      <c r="L918" s="462">
        <v>300</v>
      </c>
      <c r="O918" s="462">
        <v>9999</v>
      </c>
      <c r="P918" s="462" t="s">
        <v>746</v>
      </c>
      <c r="Q918" s="462">
        <v>20300</v>
      </c>
      <c r="S918" s="462">
        <v>400086</v>
      </c>
      <c r="U918" s="462">
        <v>9999</v>
      </c>
      <c r="V918" s="462" t="str">
        <f t="shared" si="71"/>
        <v>BAR03</v>
      </c>
      <c r="AA918" s="457" t="str">
        <f t="shared" si="72"/>
        <v>NLT-Assoc</v>
      </c>
      <c r="AB918" s="457">
        <f t="shared" si="72"/>
        <v>12</v>
      </c>
      <c r="AC918" s="457" t="str">
        <f t="shared" si="72"/>
        <v>BAR03</v>
      </c>
      <c r="AI918" s="465" t="str">
        <f t="shared" si="74"/>
        <v>1275054</v>
      </c>
      <c r="AJ918" s="462" t="str">
        <f t="shared" si="73"/>
        <v>Student Activities</v>
      </c>
    </row>
    <row r="919" spans="1:36" x14ac:dyDescent="0.25">
      <c r="A919" s="462" t="s">
        <v>710</v>
      </c>
      <c r="B919" s="462">
        <v>12</v>
      </c>
      <c r="C919" s="462" t="s">
        <v>692</v>
      </c>
      <c r="D919" s="457" t="str">
        <f t="shared" si="75"/>
        <v>NLT-Assoc75054</v>
      </c>
      <c r="E919" s="462">
        <v>75054</v>
      </c>
      <c r="F919" s="462" t="s">
        <v>734</v>
      </c>
      <c r="G919" s="462" t="s">
        <v>61</v>
      </c>
      <c r="H919" s="462">
        <v>75054</v>
      </c>
      <c r="I919" s="462" t="s">
        <v>734</v>
      </c>
      <c r="J919" s="462">
        <v>75054</v>
      </c>
      <c r="L919" s="462">
        <v>300</v>
      </c>
      <c r="O919" s="462">
        <v>9999</v>
      </c>
      <c r="P919" s="462" t="s">
        <v>746</v>
      </c>
      <c r="Q919" s="462">
        <v>20300</v>
      </c>
      <c r="S919" s="462">
        <v>400087</v>
      </c>
      <c r="U919" s="462">
        <v>9999</v>
      </c>
      <c r="V919" s="462" t="str">
        <f t="shared" si="71"/>
        <v>BAR03</v>
      </c>
      <c r="AA919" s="457" t="str">
        <f t="shared" si="72"/>
        <v>NLT-Assoc</v>
      </c>
      <c r="AB919" s="457">
        <f t="shared" si="72"/>
        <v>12</v>
      </c>
      <c r="AC919" s="457" t="str">
        <f t="shared" si="72"/>
        <v>BAR03</v>
      </c>
      <c r="AI919" s="465" t="str">
        <f t="shared" si="74"/>
        <v>1275054</v>
      </c>
      <c r="AJ919" s="462" t="str">
        <f t="shared" si="73"/>
        <v>Student Activities</v>
      </c>
    </row>
    <row r="920" spans="1:36" x14ac:dyDescent="0.25">
      <c r="A920" s="462" t="s">
        <v>710</v>
      </c>
      <c r="B920" s="462">
        <v>12</v>
      </c>
      <c r="C920" s="462" t="s">
        <v>692</v>
      </c>
      <c r="D920" s="457" t="str">
        <f t="shared" si="75"/>
        <v>NLT-Assoc75054</v>
      </c>
      <c r="E920" s="462">
        <v>75054</v>
      </c>
      <c r="F920" s="462" t="s">
        <v>734</v>
      </c>
      <c r="G920" s="462" t="s">
        <v>61</v>
      </c>
      <c r="H920" s="462">
        <v>75054</v>
      </c>
      <c r="I920" s="462" t="s">
        <v>734</v>
      </c>
      <c r="J920" s="462">
        <v>75054</v>
      </c>
      <c r="L920" s="462">
        <v>300</v>
      </c>
      <c r="O920" s="462">
        <v>9999</v>
      </c>
      <c r="P920" s="462" t="s">
        <v>746</v>
      </c>
      <c r="Q920" s="462">
        <v>20300</v>
      </c>
      <c r="S920" s="462">
        <v>400088</v>
      </c>
      <c r="U920" s="462">
        <v>9999</v>
      </c>
      <c r="V920" s="462" t="str">
        <f t="shared" si="71"/>
        <v>BAR03</v>
      </c>
      <c r="AA920" s="457" t="str">
        <f t="shared" si="72"/>
        <v>NLT-Assoc</v>
      </c>
      <c r="AB920" s="457">
        <f t="shared" si="72"/>
        <v>12</v>
      </c>
      <c r="AC920" s="457" t="str">
        <f t="shared" si="72"/>
        <v>BAR03</v>
      </c>
      <c r="AI920" s="465" t="str">
        <f t="shared" si="74"/>
        <v>1275054</v>
      </c>
      <c r="AJ920" s="462" t="str">
        <f t="shared" si="73"/>
        <v>Student Activities</v>
      </c>
    </row>
    <row r="921" spans="1:36" x14ac:dyDescent="0.25">
      <c r="A921" s="462" t="s">
        <v>710</v>
      </c>
      <c r="B921" s="462">
        <v>12</v>
      </c>
      <c r="C921" s="462" t="s">
        <v>692</v>
      </c>
      <c r="D921" s="457" t="str">
        <f t="shared" si="75"/>
        <v>NLT-Assoc75054</v>
      </c>
      <c r="E921" s="462">
        <v>75054</v>
      </c>
      <c r="F921" s="462" t="s">
        <v>734</v>
      </c>
      <c r="G921" s="462" t="s">
        <v>61</v>
      </c>
      <c r="H921" s="462">
        <v>75054</v>
      </c>
      <c r="I921" s="462" t="s">
        <v>734</v>
      </c>
      <c r="J921" s="462">
        <v>75054</v>
      </c>
      <c r="L921" s="462">
        <v>300</v>
      </c>
      <c r="O921" s="462">
        <v>9999</v>
      </c>
      <c r="P921" s="462" t="s">
        <v>746</v>
      </c>
      <c r="Q921" s="462">
        <v>20300</v>
      </c>
      <c r="S921" s="462">
        <v>400089</v>
      </c>
      <c r="U921" s="462">
        <v>9999</v>
      </c>
      <c r="V921" s="462" t="str">
        <f t="shared" si="71"/>
        <v>BAR03</v>
      </c>
      <c r="AA921" s="457" t="str">
        <f t="shared" si="72"/>
        <v>NLT-Assoc</v>
      </c>
      <c r="AB921" s="457">
        <f t="shared" si="72"/>
        <v>12</v>
      </c>
      <c r="AC921" s="457" t="str">
        <f t="shared" si="72"/>
        <v>BAR03</v>
      </c>
      <c r="AI921" s="465" t="str">
        <f t="shared" si="74"/>
        <v>1275054</v>
      </c>
      <c r="AJ921" s="462" t="str">
        <f t="shared" si="73"/>
        <v>Student Activities</v>
      </c>
    </row>
    <row r="922" spans="1:36" x14ac:dyDescent="0.25">
      <c r="A922" s="462" t="s">
        <v>710</v>
      </c>
      <c r="B922" s="462">
        <v>12</v>
      </c>
      <c r="C922" s="462" t="s">
        <v>692</v>
      </c>
      <c r="D922" s="457" t="str">
        <f t="shared" si="75"/>
        <v>NLT-Assoc75054</v>
      </c>
      <c r="E922" s="462">
        <v>75054</v>
      </c>
      <c r="F922" s="462" t="s">
        <v>734</v>
      </c>
      <c r="G922" s="462" t="s">
        <v>61</v>
      </c>
      <c r="H922" s="462">
        <v>75054</v>
      </c>
      <c r="I922" s="462" t="s">
        <v>734</v>
      </c>
      <c r="J922" s="462">
        <v>75054</v>
      </c>
      <c r="L922" s="462">
        <v>300</v>
      </c>
      <c r="O922" s="462">
        <v>9999</v>
      </c>
      <c r="P922" s="462" t="s">
        <v>746</v>
      </c>
      <c r="Q922" s="462">
        <v>20300</v>
      </c>
      <c r="S922" s="462">
        <v>400090</v>
      </c>
      <c r="U922" s="462">
        <v>9999</v>
      </c>
      <c r="V922" s="462" t="str">
        <f t="shared" si="71"/>
        <v>BAR03</v>
      </c>
      <c r="AA922" s="457" t="str">
        <f t="shared" si="72"/>
        <v>NLT-Assoc</v>
      </c>
      <c r="AB922" s="457">
        <f t="shared" si="72"/>
        <v>12</v>
      </c>
      <c r="AC922" s="457" t="str">
        <f t="shared" si="72"/>
        <v>BAR03</v>
      </c>
      <c r="AI922" s="465" t="str">
        <f t="shared" si="74"/>
        <v>1275054</v>
      </c>
      <c r="AJ922" s="462" t="str">
        <f t="shared" si="73"/>
        <v>Student Activities</v>
      </c>
    </row>
    <row r="923" spans="1:36" x14ac:dyDescent="0.25">
      <c r="A923" s="462" t="s">
        <v>710</v>
      </c>
      <c r="B923" s="462">
        <v>12</v>
      </c>
      <c r="C923" s="462" t="s">
        <v>692</v>
      </c>
      <c r="D923" s="457" t="str">
        <f t="shared" si="75"/>
        <v>NLT-Assoc75054</v>
      </c>
      <c r="E923" s="462">
        <v>75054</v>
      </c>
      <c r="F923" s="462" t="s">
        <v>734</v>
      </c>
      <c r="G923" s="462" t="s">
        <v>61</v>
      </c>
      <c r="H923" s="462">
        <v>75054</v>
      </c>
      <c r="I923" s="462" t="s">
        <v>734</v>
      </c>
      <c r="J923" s="462">
        <v>75054</v>
      </c>
      <c r="L923" s="462">
        <v>300</v>
      </c>
      <c r="O923" s="462">
        <v>9999</v>
      </c>
      <c r="P923" s="462" t="s">
        <v>746</v>
      </c>
      <c r="Q923" s="462">
        <v>20300</v>
      </c>
      <c r="S923" s="462">
        <v>400091</v>
      </c>
      <c r="U923" s="462">
        <v>9999</v>
      </c>
      <c r="V923" s="462" t="str">
        <f t="shared" si="71"/>
        <v>BAR03</v>
      </c>
      <c r="AA923" s="457" t="str">
        <f t="shared" si="72"/>
        <v>NLT-Assoc</v>
      </c>
      <c r="AB923" s="457">
        <f t="shared" si="72"/>
        <v>12</v>
      </c>
      <c r="AC923" s="457" t="str">
        <f t="shared" si="72"/>
        <v>BAR03</v>
      </c>
      <c r="AI923" s="465" t="str">
        <f t="shared" si="74"/>
        <v>1275054</v>
      </c>
      <c r="AJ923" s="462" t="str">
        <f t="shared" si="73"/>
        <v>Student Activities</v>
      </c>
    </row>
    <row r="924" spans="1:36" x14ac:dyDescent="0.25">
      <c r="A924" s="462" t="s">
        <v>710</v>
      </c>
      <c r="B924" s="462">
        <v>12</v>
      </c>
      <c r="C924" s="462" t="s">
        <v>692</v>
      </c>
      <c r="D924" s="457" t="str">
        <f t="shared" si="75"/>
        <v>NLT-Assoc75054</v>
      </c>
      <c r="E924" s="462">
        <v>75054</v>
      </c>
      <c r="F924" s="462" t="s">
        <v>734</v>
      </c>
      <c r="G924" s="462" t="s">
        <v>61</v>
      </c>
      <c r="H924" s="462">
        <v>75054</v>
      </c>
      <c r="I924" s="462" t="s">
        <v>734</v>
      </c>
      <c r="J924" s="462">
        <v>75054</v>
      </c>
      <c r="L924" s="462">
        <v>300</v>
      </c>
      <c r="O924" s="462">
        <v>9999</v>
      </c>
      <c r="P924" s="462" t="s">
        <v>746</v>
      </c>
      <c r="Q924" s="462">
        <v>20300</v>
      </c>
      <c r="S924" s="462">
        <v>400093</v>
      </c>
      <c r="U924" s="462">
        <v>9999</v>
      </c>
      <c r="V924" s="462" t="str">
        <f t="shared" si="71"/>
        <v>BAR03</v>
      </c>
      <c r="AA924" s="457" t="str">
        <f t="shared" si="72"/>
        <v>NLT-Assoc</v>
      </c>
      <c r="AB924" s="457">
        <f t="shared" si="72"/>
        <v>12</v>
      </c>
      <c r="AC924" s="457" t="str">
        <f t="shared" si="72"/>
        <v>BAR03</v>
      </c>
      <c r="AI924" s="465" t="str">
        <f t="shared" si="74"/>
        <v>1275054</v>
      </c>
      <c r="AJ924" s="462" t="str">
        <f t="shared" si="73"/>
        <v>Student Activities</v>
      </c>
    </row>
    <row r="925" spans="1:36" x14ac:dyDescent="0.25">
      <c r="A925" s="462" t="s">
        <v>710</v>
      </c>
      <c r="B925" s="462">
        <v>12</v>
      </c>
      <c r="C925" s="462" t="s">
        <v>692</v>
      </c>
      <c r="D925" s="457" t="str">
        <f t="shared" si="75"/>
        <v>NLT-Assoc75054</v>
      </c>
      <c r="E925" s="462">
        <v>75054</v>
      </c>
      <c r="F925" s="462" t="s">
        <v>734</v>
      </c>
      <c r="G925" s="462" t="s">
        <v>61</v>
      </c>
      <c r="H925" s="462">
        <v>75054</v>
      </c>
      <c r="I925" s="462" t="s">
        <v>734</v>
      </c>
      <c r="J925" s="462">
        <v>75054</v>
      </c>
      <c r="L925" s="462">
        <v>300</v>
      </c>
      <c r="O925" s="462">
        <v>9999</v>
      </c>
      <c r="P925" s="462" t="s">
        <v>746</v>
      </c>
      <c r="Q925" s="462">
        <v>20300</v>
      </c>
      <c r="S925" s="462">
        <v>400098</v>
      </c>
      <c r="U925" s="462">
        <v>9999</v>
      </c>
      <c r="V925" s="462" t="str">
        <f t="shared" si="71"/>
        <v>BAR03</v>
      </c>
      <c r="AA925" s="457" t="str">
        <f t="shared" si="72"/>
        <v>NLT-Assoc</v>
      </c>
      <c r="AB925" s="457">
        <f t="shared" si="72"/>
        <v>12</v>
      </c>
      <c r="AC925" s="457" t="str">
        <f t="shared" si="72"/>
        <v>BAR03</v>
      </c>
      <c r="AI925" s="465" t="str">
        <f t="shared" si="74"/>
        <v>1275054</v>
      </c>
      <c r="AJ925" s="462" t="str">
        <f t="shared" si="73"/>
        <v>Student Activities</v>
      </c>
    </row>
    <row r="926" spans="1:36" x14ac:dyDescent="0.25">
      <c r="A926" s="462" t="s">
        <v>710</v>
      </c>
      <c r="B926" s="462">
        <v>12</v>
      </c>
      <c r="C926" s="462" t="s">
        <v>692</v>
      </c>
      <c r="D926" s="457" t="str">
        <f t="shared" si="75"/>
        <v>NLT-Assoc75054</v>
      </c>
      <c r="E926" s="462">
        <v>75054</v>
      </c>
      <c r="F926" s="462" t="s">
        <v>734</v>
      </c>
      <c r="G926" s="462" t="s">
        <v>61</v>
      </c>
      <c r="H926" s="462">
        <v>75054</v>
      </c>
      <c r="I926" s="462" t="s">
        <v>734</v>
      </c>
      <c r="J926" s="462">
        <v>75054</v>
      </c>
      <c r="L926" s="462">
        <v>300</v>
      </c>
      <c r="O926" s="462">
        <v>9999</v>
      </c>
      <c r="P926" s="462" t="s">
        <v>746</v>
      </c>
      <c r="Q926" s="462">
        <v>20300</v>
      </c>
      <c r="S926" s="462">
        <v>400100</v>
      </c>
      <c r="U926" s="462">
        <v>9999</v>
      </c>
      <c r="V926" s="462" t="str">
        <f t="shared" si="71"/>
        <v>BAR03</v>
      </c>
      <c r="AA926" s="457" t="str">
        <f t="shared" si="72"/>
        <v>NLT-Assoc</v>
      </c>
      <c r="AB926" s="457">
        <f t="shared" si="72"/>
        <v>12</v>
      </c>
      <c r="AC926" s="457" t="str">
        <f t="shared" si="72"/>
        <v>BAR03</v>
      </c>
      <c r="AI926" s="465" t="str">
        <f t="shared" si="74"/>
        <v>1275054</v>
      </c>
      <c r="AJ926" s="462" t="str">
        <f t="shared" si="73"/>
        <v>Student Activities</v>
      </c>
    </row>
    <row r="927" spans="1:36" x14ac:dyDescent="0.25">
      <c r="A927" s="462" t="s">
        <v>710</v>
      </c>
      <c r="B927" s="462">
        <v>12</v>
      </c>
      <c r="C927" s="462" t="s">
        <v>692</v>
      </c>
      <c r="D927" s="457" t="str">
        <f t="shared" si="75"/>
        <v>NLT-Assoc75054</v>
      </c>
      <c r="E927" s="462">
        <v>75054</v>
      </c>
      <c r="F927" s="462" t="s">
        <v>734</v>
      </c>
      <c r="G927" s="462" t="s">
        <v>61</v>
      </c>
      <c r="H927" s="462">
        <v>75054</v>
      </c>
      <c r="I927" s="462" t="s">
        <v>734</v>
      </c>
      <c r="J927" s="462">
        <v>75054</v>
      </c>
      <c r="L927" s="462">
        <v>300</v>
      </c>
      <c r="O927" s="462">
        <v>9999</v>
      </c>
      <c r="P927" s="462" t="s">
        <v>746</v>
      </c>
      <c r="Q927" s="462">
        <v>20300</v>
      </c>
      <c r="S927" s="462">
        <v>400101</v>
      </c>
      <c r="U927" s="462">
        <v>9999</v>
      </c>
      <c r="V927" s="462" t="str">
        <f t="shared" si="71"/>
        <v>BAR03</v>
      </c>
      <c r="AA927" s="457" t="str">
        <f t="shared" si="72"/>
        <v>NLT-Assoc</v>
      </c>
      <c r="AB927" s="457">
        <f t="shared" si="72"/>
        <v>12</v>
      </c>
      <c r="AC927" s="457" t="str">
        <f t="shared" si="72"/>
        <v>BAR03</v>
      </c>
      <c r="AI927" s="465" t="str">
        <f t="shared" si="74"/>
        <v>1275054</v>
      </c>
      <c r="AJ927" s="462" t="str">
        <f t="shared" si="73"/>
        <v>Student Activities</v>
      </c>
    </row>
    <row r="928" spans="1:36" x14ac:dyDescent="0.25">
      <c r="A928" s="462" t="s">
        <v>710</v>
      </c>
      <c r="B928" s="462">
        <v>12</v>
      </c>
      <c r="C928" s="462" t="s">
        <v>692</v>
      </c>
      <c r="D928" s="457" t="str">
        <f t="shared" si="75"/>
        <v>NLT-Assoc75054</v>
      </c>
      <c r="E928" s="462">
        <v>75054</v>
      </c>
      <c r="F928" s="462" t="s">
        <v>734</v>
      </c>
      <c r="G928" s="462" t="s">
        <v>61</v>
      </c>
      <c r="H928" s="462">
        <v>75054</v>
      </c>
      <c r="I928" s="462" t="s">
        <v>734</v>
      </c>
      <c r="J928" s="462">
        <v>75054</v>
      </c>
      <c r="L928" s="462">
        <v>300</v>
      </c>
      <c r="O928" s="462">
        <v>9999</v>
      </c>
      <c r="P928" s="462" t="s">
        <v>746</v>
      </c>
      <c r="Q928" s="462">
        <v>20300</v>
      </c>
      <c r="S928" s="462">
        <v>400102</v>
      </c>
      <c r="U928" s="462">
        <v>9999</v>
      </c>
      <c r="V928" s="462" t="str">
        <f t="shared" ref="V928:V984" si="76">C928</f>
        <v>BAR03</v>
      </c>
      <c r="AA928" s="457" t="str">
        <f t="shared" si="72"/>
        <v>NLT-Assoc</v>
      </c>
      <c r="AB928" s="457">
        <f t="shared" si="72"/>
        <v>12</v>
      </c>
      <c r="AC928" s="457" t="str">
        <f t="shared" si="72"/>
        <v>BAR03</v>
      </c>
      <c r="AI928" s="465" t="str">
        <f t="shared" si="74"/>
        <v>1275054</v>
      </c>
      <c r="AJ928" s="462" t="str">
        <f t="shared" si="73"/>
        <v>Student Activities</v>
      </c>
    </row>
    <row r="929" spans="1:36" x14ac:dyDescent="0.25">
      <c r="A929" s="462" t="s">
        <v>710</v>
      </c>
      <c r="B929" s="462">
        <v>12</v>
      </c>
      <c r="C929" s="462" t="s">
        <v>692</v>
      </c>
      <c r="D929" s="457" t="str">
        <f t="shared" si="75"/>
        <v>NLT-Assoc75054</v>
      </c>
      <c r="E929" s="462">
        <v>75054</v>
      </c>
      <c r="F929" s="462" t="s">
        <v>734</v>
      </c>
      <c r="G929" s="462" t="s">
        <v>61</v>
      </c>
      <c r="H929" s="462">
        <v>75054</v>
      </c>
      <c r="I929" s="462" t="s">
        <v>734</v>
      </c>
      <c r="J929" s="462">
        <v>75054</v>
      </c>
      <c r="L929" s="462">
        <v>300</v>
      </c>
      <c r="O929" s="462">
        <v>9999</v>
      </c>
      <c r="P929" s="462" t="s">
        <v>746</v>
      </c>
      <c r="Q929" s="462">
        <v>20300</v>
      </c>
      <c r="S929" s="462">
        <v>400103</v>
      </c>
      <c r="U929" s="462">
        <v>9999</v>
      </c>
      <c r="V929" s="462" t="str">
        <f t="shared" si="76"/>
        <v>BAR03</v>
      </c>
      <c r="AA929" s="457" t="str">
        <f t="shared" si="72"/>
        <v>NLT-Assoc</v>
      </c>
      <c r="AB929" s="457">
        <f t="shared" si="72"/>
        <v>12</v>
      </c>
      <c r="AC929" s="457" t="str">
        <f t="shared" si="72"/>
        <v>BAR03</v>
      </c>
      <c r="AI929" s="465" t="str">
        <f t="shared" si="74"/>
        <v>1275054</v>
      </c>
      <c r="AJ929" s="462" t="str">
        <f t="shared" si="73"/>
        <v>Student Activities</v>
      </c>
    </row>
    <row r="930" spans="1:36" x14ac:dyDescent="0.25">
      <c r="A930" s="462" t="s">
        <v>710</v>
      </c>
      <c r="B930" s="462">
        <v>12</v>
      </c>
      <c r="C930" s="462" t="s">
        <v>692</v>
      </c>
      <c r="D930" s="457" t="str">
        <f t="shared" si="75"/>
        <v>NLT-Assoc75054</v>
      </c>
      <c r="E930" s="462">
        <v>75054</v>
      </c>
      <c r="F930" s="462" t="s">
        <v>734</v>
      </c>
      <c r="G930" s="462" t="s">
        <v>61</v>
      </c>
      <c r="H930" s="462">
        <v>75054</v>
      </c>
      <c r="I930" s="462" t="s">
        <v>734</v>
      </c>
      <c r="J930" s="462">
        <v>75054</v>
      </c>
      <c r="L930" s="462">
        <v>300</v>
      </c>
      <c r="O930" s="462">
        <v>9999</v>
      </c>
      <c r="P930" s="462" t="s">
        <v>746</v>
      </c>
      <c r="Q930" s="462">
        <v>20300</v>
      </c>
      <c r="S930" s="462">
        <v>400104</v>
      </c>
      <c r="U930" s="462">
        <v>9999</v>
      </c>
      <c r="V930" s="462" t="str">
        <f t="shared" si="76"/>
        <v>BAR03</v>
      </c>
      <c r="AA930" s="457" t="str">
        <f t="shared" si="72"/>
        <v>NLT-Assoc</v>
      </c>
      <c r="AB930" s="457">
        <f t="shared" si="72"/>
        <v>12</v>
      </c>
      <c r="AC930" s="457" t="str">
        <f t="shared" si="72"/>
        <v>BAR03</v>
      </c>
      <c r="AI930" s="465" t="str">
        <f t="shared" si="74"/>
        <v>1275054</v>
      </c>
      <c r="AJ930" s="462" t="str">
        <f t="shared" si="73"/>
        <v>Student Activities</v>
      </c>
    </row>
    <row r="931" spans="1:36" x14ac:dyDescent="0.25">
      <c r="A931" s="462" t="s">
        <v>710</v>
      </c>
      <c r="B931" s="462">
        <v>12</v>
      </c>
      <c r="C931" s="462" t="s">
        <v>692</v>
      </c>
      <c r="D931" s="457" t="str">
        <f t="shared" si="75"/>
        <v>NLT-Assoc75054</v>
      </c>
      <c r="E931" s="462">
        <v>75054</v>
      </c>
      <c r="F931" s="462" t="s">
        <v>734</v>
      </c>
      <c r="G931" s="462" t="s">
        <v>61</v>
      </c>
      <c r="H931" s="462">
        <v>75054</v>
      </c>
      <c r="I931" s="462" t="s">
        <v>734</v>
      </c>
      <c r="J931" s="462">
        <v>75054</v>
      </c>
      <c r="L931" s="462">
        <v>300</v>
      </c>
      <c r="O931" s="462">
        <v>9999</v>
      </c>
      <c r="P931" s="462" t="s">
        <v>746</v>
      </c>
      <c r="Q931" s="462">
        <v>20300</v>
      </c>
      <c r="S931" s="462">
        <v>400105</v>
      </c>
      <c r="U931" s="462">
        <v>9999</v>
      </c>
      <c r="V931" s="462" t="str">
        <f t="shared" si="76"/>
        <v>BAR03</v>
      </c>
      <c r="AA931" s="457" t="str">
        <f t="shared" si="72"/>
        <v>NLT-Assoc</v>
      </c>
      <c r="AB931" s="457">
        <f t="shared" si="72"/>
        <v>12</v>
      </c>
      <c r="AC931" s="457" t="str">
        <f t="shared" si="72"/>
        <v>BAR03</v>
      </c>
      <c r="AI931" s="465" t="str">
        <f t="shared" si="74"/>
        <v>1275054</v>
      </c>
      <c r="AJ931" s="462" t="str">
        <f t="shared" si="73"/>
        <v>Student Activities</v>
      </c>
    </row>
    <row r="932" spans="1:36" x14ac:dyDescent="0.25">
      <c r="A932" s="462" t="s">
        <v>710</v>
      </c>
      <c r="B932" s="462">
        <v>12</v>
      </c>
      <c r="C932" s="462" t="s">
        <v>692</v>
      </c>
      <c r="D932" s="457" t="str">
        <f t="shared" si="75"/>
        <v>NLT-Assoc75054</v>
      </c>
      <c r="E932" s="462">
        <v>75054</v>
      </c>
      <c r="F932" s="462" t="s">
        <v>734</v>
      </c>
      <c r="G932" s="462" t="s">
        <v>61</v>
      </c>
      <c r="H932" s="462">
        <v>75054</v>
      </c>
      <c r="I932" s="462" t="s">
        <v>734</v>
      </c>
      <c r="J932" s="462">
        <v>75054</v>
      </c>
      <c r="L932" s="462">
        <v>300</v>
      </c>
      <c r="O932" s="462">
        <v>9999</v>
      </c>
      <c r="P932" s="462" t="s">
        <v>746</v>
      </c>
      <c r="Q932" s="462">
        <v>20300</v>
      </c>
      <c r="S932" s="462">
        <v>400106</v>
      </c>
      <c r="U932" s="462">
        <v>9999</v>
      </c>
      <c r="V932" s="462" t="str">
        <f t="shared" si="76"/>
        <v>BAR03</v>
      </c>
      <c r="AA932" s="457" t="str">
        <f t="shared" si="72"/>
        <v>NLT-Assoc</v>
      </c>
      <c r="AB932" s="457">
        <f t="shared" si="72"/>
        <v>12</v>
      </c>
      <c r="AC932" s="457" t="str">
        <f t="shared" si="72"/>
        <v>BAR03</v>
      </c>
      <c r="AI932" s="465" t="str">
        <f t="shared" si="74"/>
        <v>1275054</v>
      </c>
      <c r="AJ932" s="462" t="str">
        <f t="shared" si="73"/>
        <v>Student Activities</v>
      </c>
    </row>
    <row r="933" spans="1:36" x14ac:dyDescent="0.25">
      <c r="A933" s="462" t="s">
        <v>710</v>
      </c>
      <c r="B933" s="462">
        <v>12</v>
      </c>
      <c r="C933" s="462" t="s">
        <v>692</v>
      </c>
      <c r="D933" s="457" t="str">
        <f t="shared" si="75"/>
        <v>NLT-Assoc75054</v>
      </c>
      <c r="E933" s="462">
        <v>75054</v>
      </c>
      <c r="F933" s="462" t="s">
        <v>734</v>
      </c>
      <c r="G933" s="462" t="s">
        <v>61</v>
      </c>
      <c r="H933" s="462">
        <v>75054</v>
      </c>
      <c r="I933" s="462" t="s">
        <v>734</v>
      </c>
      <c r="J933" s="462">
        <v>75054</v>
      </c>
      <c r="L933" s="462">
        <v>300</v>
      </c>
      <c r="O933" s="462">
        <v>9999</v>
      </c>
      <c r="P933" s="462" t="s">
        <v>746</v>
      </c>
      <c r="Q933" s="462">
        <v>20300</v>
      </c>
      <c r="S933" s="462">
        <v>400108</v>
      </c>
      <c r="U933" s="462">
        <v>9999</v>
      </c>
      <c r="V933" s="462" t="str">
        <f t="shared" si="76"/>
        <v>BAR03</v>
      </c>
      <c r="AA933" s="457" t="str">
        <f t="shared" si="72"/>
        <v>NLT-Assoc</v>
      </c>
      <c r="AB933" s="457">
        <f t="shared" si="72"/>
        <v>12</v>
      </c>
      <c r="AC933" s="457" t="str">
        <f t="shared" si="72"/>
        <v>BAR03</v>
      </c>
      <c r="AI933" s="465" t="str">
        <f t="shared" si="74"/>
        <v>1275054</v>
      </c>
      <c r="AJ933" s="462" t="str">
        <f t="shared" si="73"/>
        <v>Student Activities</v>
      </c>
    </row>
    <row r="934" spans="1:36" x14ac:dyDescent="0.25">
      <c r="A934" s="462" t="s">
        <v>710</v>
      </c>
      <c r="B934" s="462">
        <v>12</v>
      </c>
      <c r="C934" s="462" t="s">
        <v>692</v>
      </c>
      <c r="D934" s="457" t="str">
        <f t="shared" si="75"/>
        <v>NLT-Assoc75054</v>
      </c>
      <c r="E934" s="462">
        <v>75054</v>
      </c>
      <c r="F934" s="462" t="s">
        <v>734</v>
      </c>
      <c r="G934" s="462" t="s">
        <v>61</v>
      </c>
      <c r="H934" s="462">
        <v>75054</v>
      </c>
      <c r="I934" s="462" t="s">
        <v>734</v>
      </c>
      <c r="J934" s="462">
        <v>75054</v>
      </c>
      <c r="L934" s="462">
        <v>300</v>
      </c>
      <c r="O934" s="462">
        <v>9999</v>
      </c>
      <c r="P934" s="462" t="s">
        <v>746</v>
      </c>
      <c r="Q934" s="462">
        <v>20300</v>
      </c>
      <c r="S934" s="462">
        <v>400109</v>
      </c>
      <c r="U934" s="462">
        <v>9999</v>
      </c>
      <c r="V934" s="462" t="str">
        <f t="shared" si="76"/>
        <v>BAR03</v>
      </c>
      <c r="AA934" s="457" t="str">
        <f t="shared" si="72"/>
        <v>NLT-Assoc</v>
      </c>
      <c r="AB934" s="457">
        <f t="shared" si="72"/>
        <v>12</v>
      </c>
      <c r="AC934" s="457" t="str">
        <f t="shared" si="72"/>
        <v>BAR03</v>
      </c>
      <c r="AI934" s="465" t="str">
        <f t="shared" si="74"/>
        <v>1275054</v>
      </c>
      <c r="AJ934" s="462" t="str">
        <f t="shared" si="73"/>
        <v>Student Activities</v>
      </c>
    </row>
    <row r="935" spans="1:36" x14ac:dyDescent="0.25">
      <c r="A935" s="462" t="s">
        <v>710</v>
      </c>
      <c r="B935" s="462">
        <v>12</v>
      </c>
      <c r="C935" s="462" t="s">
        <v>692</v>
      </c>
      <c r="D935" s="457" t="str">
        <f t="shared" si="75"/>
        <v>NLT-Assoc75054</v>
      </c>
      <c r="E935" s="462">
        <v>75054</v>
      </c>
      <c r="F935" s="462" t="s">
        <v>734</v>
      </c>
      <c r="G935" s="462" t="s">
        <v>61</v>
      </c>
      <c r="H935" s="462">
        <v>75054</v>
      </c>
      <c r="I935" s="462" t="s">
        <v>734</v>
      </c>
      <c r="J935" s="462">
        <v>75054</v>
      </c>
      <c r="L935" s="462">
        <v>300</v>
      </c>
      <c r="O935" s="462">
        <v>9999</v>
      </c>
      <c r="P935" s="462" t="s">
        <v>746</v>
      </c>
      <c r="Q935" s="462">
        <v>20300</v>
      </c>
      <c r="S935" s="462">
        <v>400110</v>
      </c>
      <c r="U935" s="462">
        <v>9999</v>
      </c>
      <c r="V935" s="462" t="str">
        <f t="shared" si="76"/>
        <v>BAR03</v>
      </c>
      <c r="AA935" s="457" t="str">
        <f t="shared" si="72"/>
        <v>NLT-Assoc</v>
      </c>
      <c r="AB935" s="457">
        <f t="shared" si="72"/>
        <v>12</v>
      </c>
      <c r="AC935" s="457" t="str">
        <f t="shared" si="72"/>
        <v>BAR03</v>
      </c>
      <c r="AI935" s="465" t="str">
        <f t="shared" si="74"/>
        <v>1275054</v>
      </c>
      <c r="AJ935" s="462" t="str">
        <f t="shared" si="73"/>
        <v>Student Activities</v>
      </c>
    </row>
    <row r="936" spans="1:36" x14ac:dyDescent="0.25">
      <c r="A936" s="462" t="s">
        <v>710</v>
      </c>
      <c r="B936" s="462">
        <v>12</v>
      </c>
      <c r="C936" s="462" t="s">
        <v>692</v>
      </c>
      <c r="D936" s="457" t="str">
        <f t="shared" si="75"/>
        <v>NLT-Assoc75054</v>
      </c>
      <c r="E936" s="462">
        <v>75054</v>
      </c>
      <c r="F936" s="462" t="s">
        <v>734</v>
      </c>
      <c r="G936" s="462" t="s">
        <v>61</v>
      </c>
      <c r="H936" s="462">
        <v>75054</v>
      </c>
      <c r="I936" s="462" t="s">
        <v>734</v>
      </c>
      <c r="J936" s="462">
        <v>75054</v>
      </c>
      <c r="L936" s="462">
        <v>300</v>
      </c>
      <c r="O936" s="462">
        <v>9999</v>
      </c>
      <c r="P936" s="462" t="s">
        <v>746</v>
      </c>
      <c r="Q936" s="462">
        <v>20300</v>
      </c>
      <c r="S936" s="462">
        <v>400112</v>
      </c>
      <c r="U936" s="462">
        <v>9999</v>
      </c>
      <c r="V936" s="462" t="str">
        <f t="shared" si="76"/>
        <v>BAR03</v>
      </c>
      <c r="AA936" s="457" t="str">
        <f t="shared" si="72"/>
        <v>NLT-Assoc</v>
      </c>
      <c r="AB936" s="457">
        <f t="shared" si="72"/>
        <v>12</v>
      </c>
      <c r="AC936" s="457" t="str">
        <f t="shared" si="72"/>
        <v>BAR03</v>
      </c>
      <c r="AI936" s="465" t="str">
        <f t="shared" si="74"/>
        <v>1275054</v>
      </c>
      <c r="AJ936" s="462" t="str">
        <f t="shared" si="73"/>
        <v>Student Activities</v>
      </c>
    </row>
    <row r="937" spans="1:36" x14ac:dyDescent="0.25">
      <c r="A937" s="462" t="s">
        <v>710</v>
      </c>
      <c r="B937" s="462">
        <v>12</v>
      </c>
      <c r="C937" s="462" t="s">
        <v>692</v>
      </c>
      <c r="D937" s="457" t="str">
        <f t="shared" si="75"/>
        <v>NLT-Assoc75054</v>
      </c>
      <c r="E937" s="462">
        <v>75054</v>
      </c>
      <c r="F937" s="462" t="s">
        <v>734</v>
      </c>
      <c r="G937" s="462" t="s">
        <v>61</v>
      </c>
      <c r="H937" s="462">
        <v>75054</v>
      </c>
      <c r="I937" s="462" t="s">
        <v>734</v>
      </c>
      <c r="J937" s="462">
        <v>75054</v>
      </c>
      <c r="L937" s="462">
        <v>300</v>
      </c>
      <c r="O937" s="462">
        <v>9999</v>
      </c>
      <c r="P937" s="462" t="s">
        <v>746</v>
      </c>
      <c r="Q937" s="462">
        <v>20300</v>
      </c>
      <c r="S937" s="462">
        <v>400116</v>
      </c>
      <c r="U937" s="462">
        <v>9999</v>
      </c>
      <c r="V937" s="462" t="str">
        <f t="shared" si="76"/>
        <v>BAR03</v>
      </c>
      <c r="AA937" s="457" t="str">
        <f t="shared" si="72"/>
        <v>NLT-Assoc</v>
      </c>
      <c r="AB937" s="457">
        <f t="shared" si="72"/>
        <v>12</v>
      </c>
      <c r="AC937" s="457" t="str">
        <f t="shared" si="72"/>
        <v>BAR03</v>
      </c>
      <c r="AI937" s="465" t="str">
        <f t="shared" si="74"/>
        <v>1275054</v>
      </c>
      <c r="AJ937" s="462" t="str">
        <f t="shared" si="73"/>
        <v>Student Activities</v>
      </c>
    </row>
    <row r="938" spans="1:36" x14ac:dyDescent="0.25">
      <c r="A938" s="462" t="s">
        <v>710</v>
      </c>
      <c r="B938" s="462">
        <v>12</v>
      </c>
      <c r="C938" s="462" t="s">
        <v>692</v>
      </c>
      <c r="D938" s="457" t="str">
        <f t="shared" si="75"/>
        <v>NLT-Assoc75054</v>
      </c>
      <c r="E938" s="462">
        <v>75054</v>
      </c>
      <c r="F938" s="462" t="s">
        <v>734</v>
      </c>
      <c r="G938" s="462" t="s">
        <v>61</v>
      </c>
      <c r="H938" s="462">
        <v>75054</v>
      </c>
      <c r="I938" s="462" t="s">
        <v>734</v>
      </c>
      <c r="J938" s="462">
        <v>75054</v>
      </c>
      <c r="L938" s="462">
        <v>300</v>
      </c>
      <c r="O938" s="462">
        <v>9999</v>
      </c>
      <c r="P938" s="462" t="s">
        <v>746</v>
      </c>
      <c r="Q938" s="462">
        <v>20300</v>
      </c>
      <c r="S938" s="462">
        <v>400118</v>
      </c>
      <c r="U938" s="462">
        <v>9999</v>
      </c>
      <c r="V938" s="462" t="str">
        <f t="shared" si="76"/>
        <v>BAR03</v>
      </c>
      <c r="AA938" s="457" t="str">
        <f t="shared" si="72"/>
        <v>NLT-Assoc</v>
      </c>
      <c r="AB938" s="457">
        <f t="shared" si="72"/>
        <v>12</v>
      </c>
      <c r="AC938" s="457" t="str">
        <f t="shared" si="72"/>
        <v>BAR03</v>
      </c>
      <c r="AI938" s="465" t="str">
        <f t="shared" si="74"/>
        <v>1275054</v>
      </c>
      <c r="AJ938" s="462" t="str">
        <f t="shared" si="73"/>
        <v>Student Activities</v>
      </c>
    </row>
    <row r="939" spans="1:36" x14ac:dyDescent="0.25">
      <c r="A939" s="462" t="s">
        <v>710</v>
      </c>
      <c r="B939" s="462">
        <v>12</v>
      </c>
      <c r="C939" s="462" t="s">
        <v>692</v>
      </c>
      <c r="D939" s="457" t="str">
        <f t="shared" si="75"/>
        <v>NLT-Assoc75054</v>
      </c>
      <c r="E939" s="462">
        <v>75054</v>
      </c>
      <c r="F939" s="462" t="s">
        <v>734</v>
      </c>
      <c r="G939" s="462" t="s">
        <v>61</v>
      </c>
      <c r="H939" s="462">
        <v>75054</v>
      </c>
      <c r="I939" s="462" t="s">
        <v>734</v>
      </c>
      <c r="J939" s="462">
        <v>75054</v>
      </c>
      <c r="L939" s="462">
        <v>300</v>
      </c>
      <c r="O939" s="462">
        <v>9999</v>
      </c>
      <c r="P939" s="462" t="s">
        <v>746</v>
      </c>
      <c r="Q939" s="462">
        <v>20300</v>
      </c>
      <c r="S939" s="462">
        <v>400119</v>
      </c>
      <c r="U939" s="462">
        <v>9999</v>
      </c>
      <c r="V939" s="462" t="str">
        <f t="shared" si="76"/>
        <v>BAR03</v>
      </c>
      <c r="AA939" s="457" t="str">
        <f t="shared" si="72"/>
        <v>NLT-Assoc</v>
      </c>
      <c r="AB939" s="457">
        <f t="shared" si="72"/>
        <v>12</v>
      </c>
      <c r="AC939" s="457" t="str">
        <f t="shared" si="72"/>
        <v>BAR03</v>
      </c>
      <c r="AI939" s="465" t="str">
        <f t="shared" si="74"/>
        <v>1275054</v>
      </c>
      <c r="AJ939" s="462" t="str">
        <f t="shared" si="73"/>
        <v>Student Activities</v>
      </c>
    </row>
    <row r="940" spans="1:36" x14ac:dyDescent="0.25">
      <c r="A940" s="462" t="s">
        <v>710</v>
      </c>
      <c r="B940" s="462">
        <v>12</v>
      </c>
      <c r="C940" s="462" t="s">
        <v>692</v>
      </c>
      <c r="D940" s="457" t="str">
        <f t="shared" si="75"/>
        <v>NLT-Assoc75054</v>
      </c>
      <c r="E940" s="462">
        <v>75054</v>
      </c>
      <c r="F940" s="462" t="s">
        <v>734</v>
      </c>
      <c r="G940" s="462" t="s">
        <v>61</v>
      </c>
      <c r="H940" s="462">
        <v>75054</v>
      </c>
      <c r="I940" s="462" t="s">
        <v>734</v>
      </c>
      <c r="J940" s="462">
        <v>75054</v>
      </c>
      <c r="L940" s="462">
        <v>300</v>
      </c>
      <c r="O940" s="462">
        <v>9999</v>
      </c>
      <c r="P940" s="462" t="s">
        <v>746</v>
      </c>
      <c r="Q940" s="462">
        <v>20300</v>
      </c>
      <c r="S940" s="462">
        <v>400120</v>
      </c>
      <c r="U940" s="462">
        <v>9999</v>
      </c>
      <c r="V940" s="462" t="str">
        <f t="shared" si="76"/>
        <v>BAR03</v>
      </c>
      <c r="AA940" s="457" t="str">
        <f t="shared" si="72"/>
        <v>NLT-Assoc</v>
      </c>
      <c r="AB940" s="457">
        <f t="shared" si="72"/>
        <v>12</v>
      </c>
      <c r="AC940" s="457" t="str">
        <f t="shared" si="72"/>
        <v>BAR03</v>
      </c>
      <c r="AI940" s="465" t="str">
        <f t="shared" si="74"/>
        <v>1275054</v>
      </c>
      <c r="AJ940" s="462" t="str">
        <f t="shared" si="73"/>
        <v>Student Activities</v>
      </c>
    </row>
    <row r="941" spans="1:36" x14ac:dyDescent="0.25">
      <c r="A941" s="462" t="s">
        <v>710</v>
      </c>
      <c r="B941" s="462">
        <v>12</v>
      </c>
      <c r="C941" s="462" t="s">
        <v>692</v>
      </c>
      <c r="D941" s="457" t="str">
        <f t="shared" si="75"/>
        <v>NLT-Assoc75054</v>
      </c>
      <c r="E941" s="462">
        <v>75054</v>
      </c>
      <c r="F941" s="462" t="s">
        <v>734</v>
      </c>
      <c r="G941" s="462" t="s">
        <v>61</v>
      </c>
      <c r="H941" s="462">
        <v>75054</v>
      </c>
      <c r="I941" s="462" t="s">
        <v>734</v>
      </c>
      <c r="J941" s="462">
        <v>75054</v>
      </c>
      <c r="L941" s="462">
        <v>300</v>
      </c>
      <c r="O941" s="462">
        <v>9999</v>
      </c>
      <c r="P941" s="462" t="s">
        <v>746</v>
      </c>
      <c r="Q941" s="462">
        <v>20300</v>
      </c>
      <c r="S941" s="462">
        <v>400121</v>
      </c>
      <c r="U941" s="462">
        <v>9999</v>
      </c>
      <c r="V941" s="462" t="str">
        <f t="shared" si="76"/>
        <v>BAR03</v>
      </c>
      <c r="AA941" s="457" t="str">
        <f t="shared" si="72"/>
        <v>NLT-Assoc</v>
      </c>
      <c r="AB941" s="457">
        <f t="shared" si="72"/>
        <v>12</v>
      </c>
      <c r="AC941" s="457" t="str">
        <f t="shared" si="72"/>
        <v>BAR03</v>
      </c>
      <c r="AI941" s="465" t="str">
        <f t="shared" si="74"/>
        <v>1275054</v>
      </c>
      <c r="AJ941" s="462" t="str">
        <f t="shared" si="73"/>
        <v>Student Activities</v>
      </c>
    </row>
    <row r="942" spans="1:36" x14ac:dyDescent="0.25">
      <c r="A942" s="462" t="s">
        <v>710</v>
      </c>
      <c r="B942" s="462">
        <v>12</v>
      </c>
      <c r="C942" s="462" t="s">
        <v>692</v>
      </c>
      <c r="D942" s="457" t="str">
        <f t="shared" si="75"/>
        <v>NLT-Assoc75054</v>
      </c>
      <c r="E942" s="462">
        <v>75054</v>
      </c>
      <c r="F942" s="462" t="s">
        <v>734</v>
      </c>
      <c r="G942" s="462" t="s">
        <v>61</v>
      </c>
      <c r="H942" s="462">
        <v>75054</v>
      </c>
      <c r="I942" s="462" t="s">
        <v>734</v>
      </c>
      <c r="J942" s="462">
        <v>75054</v>
      </c>
      <c r="L942" s="462">
        <v>300</v>
      </c>
      <c r="O942" s="462">
        <v>9999</v>
      </c>
      <c r="P942" s="462" t="s">
        <v>746</v>
      </c>
      <c r="Q942" s="462">
        <v>20300</v>
      </c>
      <c r="S942" s="462">
        <v>400123</v>
      </c>
      <c r="U942" s="462">
        <v>9999</v>
      </c>
      <c r="V942" s="462" t="str">
        <f t="shared" si="76"/>
        <v>BAR03</v>
      </c>
      <c r="AA942" s="457" t="str">
        <f t="shared" si="72"/>
        <v>NLT-Assoc</v>
      </c>
      <c r="AB942" s="457">
        <f t="shared" si="72"/>
        <v>12</v>
      </c>
      <c r="AC942" s="457" t="str">
        <f t="shared" si="72"/>
        <v>BAR03</v>
      </c>
      <c r="AI942" s="465" t="str">
        <f t="shared" si="74"/>
        <v>1275054</v>
      </c>
      <c r="AJ942" s="462" t="str">
        <f t="shared" si="73"/>
        <v>Student Activities</v>
      </c>
    </row>
    <row r="943" spans="1:36" x14ac:dyDescent="0.25">
      <c r="A943" s="462" t="s">
        <v>710</v>
      </c>
      <c r="B943" s="462">
        <v>12</v>
      </c>
      <c r="C943" s="462" t="s">
        <v>692</v>
      </c>
      <c r="D943" s="457" t="str">
        <f t="shared" si="75"/>
        <v>NLT-Assoc75054</v>
      </c>
      <c r="E943" s="462">
        <v>75054</v>
      </c>
      <c r="F943" s="462" t="s">
        <v>734</v>
      </c>
      <c r="G943" s="462" t="s">
        <v>61</v>
      </c>
      <c r="H943" s="462">
        <v>75054</v>
      </c>
      <c r="I943" s="462" t="s">
        <v>734</v>
      </c>
      <c r="J943" s="462">
        <v>75054</v>
      </c>
      <c r="L943" s="462">
        <v>300</v>
      </c>
      <c r="O943" s="462">
        <v>9999</v>
      </c>
      <c r="P943" s="462" t="s">
        <v>294</v>
      </c>
      <c r="Q943" s="462">
        <v>40003</v>
      </c>
      <c r="S943" s="462">
        <v>999999</v>
      </c>
      <c r="U943" s="462">
        <v>9999</v>
      </c>
      <c r="V943" s="462" t="str">
        <f t="shared" si="76"/>
        <v>BAR03</v>
      </c>
      <c r="AA943" s="457" t="str">
        <f t="shared" si="72"/>
        <v>NLT-Assoc</v>
      </c>
      <c r="AB943" s="457">
        <f t="shared" si="72"/>
        <v>12</v>
      </c>
      <c r="AC943" s="457" t="str">
        <f t="shared" si="72"/>
        <v>BAR03</v>
      </c>
      <c r="AI943" s="465" t="str">
        <f t="shared" si="74"/>
        <v>1275054</v>
      </c>
      <c r="AJ943" s="462" t="str">
        <f t="shared" si="73"/>
        <v>Student Activities</v>
      </c>
    </row>
    <row r="944" spans="1:36" x14ac:dyDescent="0.25">
      <c r="A944" s="462" t="s">
        <v>710</v>
      </c>
      <c r="B944" s="462">
        <v>12</v>
      </c>
      <c r="C944" s="462" t="s">
        <v>692</v>
      </c>
      <c r="D944" s="457" t="str">
        <f t="shared" si="75"/>
        <v>NLT-Assoc75060</v>
      </c>
      <c r="E944" s="462">
        <v>75060</v>
      </c>
      <c r="F944" s="462" t="s">
        <v>67</v>
      </c>
      <c r="G944" s="462" t="s">
        <v>61</v>
      </c>
      <c r="H944" s="462">
        <v>75060</v>
      </c>
      <c r="I944" s="462" t="s">
        <v>67</v>
      </c>
      <c r="J944" s="462">
        <v>75060</v>
      </c>
      <c r="L944" s="462">
        <v>300</v>
      </c>
      <c r="O944" s="462">
        <v>9999</v>
      </c>
      <c r="P944" s="462" t="s">
        <v>635</v>
      </c>
      <c r="Q944" s="462">
        <v>10510</v>
      </c>
      <c r="S944" s="462">
        <v>999999</v>
      </c>
      <c r="U944" s="462">
        <v>9999</v>
      </c>
      <c r="V944" s="462" t="str">
        <f t="shared" si="76"/>
        <v>BAR03</v>
      </c>
      <c r="AA944" s="457" t="str">
        <f t="shared" si="72"/>
        <v>NLT-Assoc</v>
      </c>
      <c r="AB944" s="457">
        <f t="shared" si="72"/>
        <v>12</v>
      </c>
      <c r="AC944" s="457" t="str">
        <f t="shared" si="72"/>
        <v>BAR03</v>
      </c>
      <c r="AI944" s="465" t="str">
        <f t="shared" si="74"/>
        <v>1275060</v>
      </c>
      <c r="AJ944" s="462" t="str">
        <f t="shared" si="73"/>
        <v>Student Affairs-Life/Devel</v>
      </c>
    </row>
    <row r="945" spans="1:36" x14ac:dyDescent="0.25">
      <c r="A945" s="462" t="s">
        <v>710</v>
      </c>
      <c r="B945" s="462">
        <v>12</v>
      </c>
      <c r="C945" s="462" t="s">
        <v>692</v>
      </c>
      <c r="D945" s="457" t="str">
        <f t="shared" si="75"/>
        <v>NLT-Assoc75060</v>
      </c>
      <c r="E945" s="462">
        <v>75060</v>
      </c>
      <c r="F945" s="462" t="s">
        <v>67</v>
      </c>
      <c r="G945" s="462" t="s">
        <v>61</v>
      </c>
      <c r="H945" s="462">
        <v>75060</v>
      </c>
      <c r="I945" s="462" t="s">
        <v>67</v>
      </c>
      <c r="J945" s="462">
        <v>75060</v>
      </c>
      <c r="L945" s="462">
        <v>300</v>
      </c>
      <c r="O945" s="462">
        <v>9999</v>
      </c>
      <c r="P945" s="462" t="s">
        <v>636</v>
      </c>
      <c r="Q945" s="462">
        <v>10521</v>
      </c>
      <c r="S945" s="462">
        <v>999999</v>
      </c>
      <c r="U945" s="462">
        <v>9999</v>
      </c>
      <c r="V945" s="462" t="str">
        <f t="shared" si="76"/>
        <v>BAR03</v>
      </c>
      <c r="AA945" s="457" t="str">
        <f t="shared" si="72"/>
        <v>NLT-Assoc</v>
      </c>
      <c r="AB945" s="457">
        <f t="shared" si="72"/>
        <v>12</v>
      </c>
      <c r="AC945" s="457" t="str">
        <f t="shared" si="72"/>
        <v>BAR03</v>
      </c>
      <c r="AI945" s="465" t="str">
        <f t="shared" si="74"/>
        <v>1275060</v>
      </c>
      <c r="AJ945" s="462" t="str">
        <f t="shared" si="73"/>
        <v>Student Affairs-Life/Devel</v>
      </c>
    </row>
    <row r="946" spans="1:36" x14ac:dyDescent="0.25">
      <c r="A946" s="462" t="s">
        <v>710</v>
      </c>
      <c r="B946" s="462">
        <v>12</v>
      </c>
      <c r="C946" s="462" t="s">
        <v>692</v>
      </c>
      <c r="D946" s="457" t="str">
        <f t="shared" si="75"/>
        <v>NLT-Assoc75060</v>
      </c>
      <c r="E946" s="462">
        <v>75060</v>
      </c>
      <c r="F946" s="462" t="s">
        <v>67</v>
      </c>
      <c r="G946" s="462" t="s">
        <v>61</v>
      </c>
      <c r="H946" s="462">
        <v>75060</v>
      </c>
      <c r="I946" s="462" t="s">
        <v>67</v>
      </c>
      <c r="J946" s="462">
        <v>75060</v>
      </c>
      <c r="L946" s="462">
        <v>300</v>
      </c>
      <c r="O946" s="462">
        <v>9999</v>
      </c>
      <c r="P946" s="462" t="s">
        <v>648</v>
      </c>
      <c r="Q946" s="462">
        <v>10531</v>
      </c>
      <c r="S946" s="462">
        <v>999999</v>
      </c>
      <c r="U946" s="462">
        <v>9999</v>
      </c>
      <c r="V946" s="462" t="str">
        <f t="shared" si="76"/>
        <v>BAR03</v>
      </c>
      <c r="AA946" s="457" t="str">
        <f t="shared" si="72"/>
        <v>NLT-Assoc</v>
      </c>
      <c r="AB946" s="457">
        <f t="shared" si="72"/>
        <v>12</v>
      </c>
      <c r="AC946" s="457" t="str">
        <f t="shared" si="72"/>
        <v>BAR03</v>
      </c>
      <c r="AI946" s="465" t="str">
        <f t="shared" si="74"/>
        <v>1275060</v>
      </c>
      <c r="AJ946" s="462" t="str">
        <f t="shared" si="73"/>
        <v>Student Affairs-Life/Devel</v>
      </c>
    </row>
    <row r="947" spans="1:36" x14ac:dyDescent="0.25">
      <c r="A947" s="462" t="s">
        <v>710</v>
      </c>
      <c r="B947" s="462">
        <v>12</v>
      </c>
      <c r="C947" s="462" t="s">
        <v>692</v>
      </c>
      <c r="D947" s="457" t="str">
        <f t="shared" si="75"/>
        <v>NLT-Assoc75060</v>
      </c>
      <c r="E947" s="462">
        <v>75060</v>
      </c>
      <c r="F947" s="462" t="s">
        <v>67</v>
      </c>
      <c r="G947" s="462" t="s">
        <v>61</v>
      </c>
      <c r="H947" s="462">
        <v>75060</v>
      </c>
      <c r="I947" s="462" t="s">
        <v>67</v>
      </c>
      <c r="J947" s="462">
        <v>75060</v>
      </c>
      <c r="L947" s="462">
        <v>300</v>
      </c>
      <c r="O947" s="462">
        <v>9999</v>
      </c>
      <c r="P947" s="462" t="s">
        <v>294</v>
      </c>
      <c r="Q947" s="462">
        <v>40003</v>
      </c>
      <c r="S947" s="462">
        <v>999999</v>
      </c>
      <c r="U947" s="462">
        <v>9999</v>
      </c>
      <c r="V947" s="462" t="str">
        <f t="shared" si="76"/>
        <v>BAR03</v>
      </c>
      <c r="AA947" s="457" t="str">
        <f t="shared" si="72"/>
        <v>NLT-Assoc</v>
      </c>
      <c r="AB947" s="457">
        <f t="shared" si="72"/>
        <v>12</v>
      </c>
      <c r="AC947" s="457" t="str">
        <f t="shared" si="72"/>
        <v>BAR03</v>
      </c>
      <c r="AI947" s="465" t="str">
        <f t="shared" si="74"/>
        <v>1275060</v>
      </c>
      <c r="AJ947" s="462" t="str">
        <f t="shared" si="73"/>
        <v>Student Affairs-Life/Devel</v>
      </c>
    </row>
    <row r="948" spans="1:36" x14ac:dyDescent="0.25">
      <c r="A948" s="462" t="s">
        <v>710</v>
      </c>
      <c r="B948" s="462">
        <v>12</v>
      </c>
      <c r="C948" s="462" t="s">
        <v>692</v>
      </c>
      <c r="D948" s="457" t="str">
        <f t="shared" si="75"/>
        <v>NLT-Assoc75060</v>
      </c>
      <c r="E948" s="462">
        <v>75060</v>
      </c>
      <c r="F948" s="462" t="s">
        <v>67</v>
      </c>
      <c r="G948" s="462" t="s">
        <v>61</v>
      </c>
      <c r="H948" s="462">
        <v>75060</v>
      </c>
      <c r="I948" s="462" t="s">
        <v>67</v>
      </c>
      <c r="J948" s="462">
        <v>75060</v>
      </c>
      <c r="L948" s="462">
        <v>300</v>
      </c>
      <c r="O948" s="462">
        <v>9999</v>
      </c>
      <c r="P948" s="462" t="s">
        <v>730</v>
      </c>
      <c r="Q948" s="462">
        <v>99999</v>
      </c>
      <c r="S948" s="462">
        <v>999999</v>
      </c>
      <c r="U948" s="462">
        <v>9999</v>
      </c>
      <c r="V948" s="462" t="str">
        <f t="shared" si="76"/>
        <v>BAR03</v>
      </c>
      <c r="AA948" s="457" t="str">
        <f t="shared" si="72"/>
        <v>NLT-Assoc</v>
      </c>
      <c r="AB948" s="457">
        <f t="shared" si="72"/>
        <v>12</v>
      </c>
      <c r="AC948" s="457" t="str">
        <f t="shared" si="72"/>
        <v>BAR03</v>
      </c>
      <c r="AI948" s="465" t="str">
        <f t="shared" si="74"/>
        <v>1275060</v>
      </c>
      <c r="AJ948" s="462" t="str">
        <f t="shared" si="73"/>
        <v>Student Affairs-Life/Devel</v>
      </c>
    </row>
    <row r="949" spans="1:36" x14ac:dyDescent="0.25">
      <c r="A949" s="462" t="s">
        <v>710</v>
      </c>
      <c r="B949" s="462">
        <v>12</v>
      </c>
      <c r="C949" s="462" t="s">
        <v>692</v>
      </c>
      <c r="D949" s="457" t="str">
        <f t="shared" si="75"/>
        <v>NLT-Assoc75062</v>
      </c>
      <c r="E949" s="462">
        <v>75062</v>
      </c>
      <c r="F949" s="462" t="s">
        <v>747</v>
      </c>
      <c r="G949" s="462" t="s">
        <v>61</v>
      </c>
      <c r="H949" s="462">
        <v>75062</v>
      </c>
      <c r="I949" s="462" t="s">
        <v>747</v>
      </c>
      <c r="J949" s="462">
        <v>75062</v>
      </c>
      <c r="L949" s="462">
        <v>300</v>
      </c>
      <c r="O949" s="462">
        <v>9999</v>
      </c>
      <c r="P949" s="462" t="s">
        <v>706</v>
      </c>
      <c r="Q949" s="462">
        <v>10294</v>
      </c>
      <c r="S949" s="462">
        <v>999999</v>
      </c>
      <c r="U949" s="462">
        <v>9999</v>
      </c>
      <c r="V949" s="462" t="str">
        <f t="shared" si="76"/>
        <v>BAR03</v>
      </c>
      <c r="AA949" s="457" t="str">
        <f t="shared" si="72"/>
        <v>NLT-Assoc</v>
      </c>
      <c r="AB949" s="457">
        <f t="shared" si="72"/>
        <v>12</v>
      </c>
      <c r="AC949" s="457" t="str">
        <f t="shared" si="72"/>
        <v>BAR03</v>
      </c>
      <c r="AI949" s="465" t="str">
        <f t="shared" si="74"/>
        <v>1275062</v>
      </c>
      <c r="AJ949" s="462" t="str">
        <f t="shared" si="73"/>
        <v>Student Center/Student Activ</v>
      </c>
    </row>
    <row r="950" spans="1:36" x14ac:dyDescent="0.25">
      <c r="A950" s="462" t="s">
        <v>710</v>
      </c>
      <c r="B950" s="462">
        <v>12</v>
      </c>
      <c r="C950" s="462" t="s">
        <v>692</v>
      </c>
      <c r="D950" s="457" t="str">
        <f t="shared" si="75"/>
        <v>NLT-Assoc75062</v>
      </c>
      <c r="E950" s="462">
        <v>75062</v>
      </c>
      <c r="F950" s="462" t="s">
        <v>747</v>
      </c>
      <c r="G950" s="462" t="s">
        <v>61</v>
      </c>
      <c r="H950" s="462">
        <v>75062</v>
      </c>
      <c r="I950" s="462" t="s">
        <v>747</v>
      </c>
      <c r="J950" s="462">
        <v>75062</v>
      </c>
      <c r="L950" s="462">
        <v>300</v>
      </c>
      <c r="O950" s="462">
        <v>9999</v>
      </c>
      <c r="P950" s="462" t="s">
        <v>635</v>
      </c>
      <c r="Q950" s="462">
        <v>10510</v>
      </c>
      <c r="S950" s="462">
        <v>999999</v>
      </c>
      <c r="U950" s="462">
        <v>9999</v>
      </c>
      <c r="V950" s="462" t="str">
        <f t="shared" si="76"/>
        <v>BAR03</v>
      </c>
      <c r="AA950" s="457" t="str">
        <f t="shared" si="72"/>
        <v>NLT-Assoc</v>
      </c>
      <c r="AB950" s="457">
        <f t="shared" si="72"/>
        <v>12</v>
      </c>
      <c r="AC950" s="457" t="str">
        <f t="shared" si="72"/>
        <v>BAR03</v>
      </c>
      <c r="AI950" s="465" t="str">
        <f t="shared" si="74"/>
        <v>1275062</v>
      </c>
      <c r="AJ950" s="462" t="str">
        <f t="shared" si="73"/>
        <v>Student Center/Student Activ</v>
      </c>
    </row>
    <row r="951" spans="1:36" x14ac:dyDescent="0.25">
      <c r="A951" s="462" t="s">
        <v>710</v>
      </c>
      <c r="B951" s="462">
        <v>12</v>
      </c>
      <c r="C951" s="462" t="s">
        <v>692</v>
      </c>
      <c r="D951" s="457" t="str">
        <f t="shared" si="75"/>
        <v>NLT-Assoc75062</v>
      </c>
      <c r="E951" s="462">
        <v>75062</v>
      </c>
      <c r="F951" s="462" t="s">
        <v>747</v>
      </c>
      <c r="G951" s="462" t="s">
        <v>61</v>
      </c>
      <c r="H951" s="462">
        <v>75062</v>
      </c>
      <c r="I951" s="462" t="s">
        <v>747</v>
      </c>
      <c r="J951" s="462">
        <v>75062</v>
      </c>
      <c r="L951" s="462">
        <v>300</v>
      </c>
      <c r="O951" s="462">
        <v>9999</v>
      </c>
      <c r="P951" s="462" t="s">
        <v>636</v>
      </c>
      <c r="Q951" s="462">
        <v>10521</v>
      </c>
      <c r="S951" s="462">
        <v>999999</v>
      </c>
      <c r="U951" s="462">
        <v>9999</v>
      </c>
      <c r="V951" s="462" t="str">
        <f t="shared" si="76"/>
        <v>BAR03</v>
      </c>
      <c r="AA951" s="457" t="str">
        <f t="shared" si="72"/>
        <v>NLT-Assoc</v>
      </c>
      <c r="AB951" s="457">
        <f t="shared" si="72"/>
        <v>12</v>
      </c>
      <c r="AC951" s="457" t="str">
        <f t="shared" si="72"/>
        <v>BAR03</v>
      </c>
      <c r="AI951" s="465" t="str">
        <f t="shared" si="74"/>
        <v>1275062</v>
      </c>
      <c r="AJ951" s="462" t="str">
        <f t="shared" si="73"/>
        <v>Student Center/Student Activ</v>
      </c>
    </row>
    <row r="952" spans="1:36" x14ac:dyDescent="0.25">
      <c r="A952" s="462" t="s">
        <v>710</v>
      </c>
      <c r="B952" s="462">
        <v>12</v>
      </c>
      <c r="C952" s="462" t="s">
        <v>692</v>
      </c>
      <c r="D952" s="457" t="str">
        <f t="shared" si="75"/>
        <v>NLT-Assoc75062</v>
      </c>
      <c r="E952" s="462">
        <v>75062</v>
      </c>
      <c r="F952" s="462" t="s">
        <v>747</v>
      </c>
      <c r="G952" s="462" t="s">
        <v>61</v>
      </c>
      <c r="H952" s="462">
        <v>75062</v>
      </c>
      <c r="I952" s="462" t="s">
        <v>747</v>
      </c>
      <c r="J952" s="462">
        <v>75062</v>
      </c>
      <c r="L952" s="462">
        <v>300</v>
      </c>
      <c r="O952" s="462">
        <v>9999</v>
      </c>
      <c r="P952" s="462" t="s">
        <v>642</v>
      </c>
      <c r="Q952" s="462">
        <v>10526</v>
      </c>
      <c r="S952" s="462">
        <v>999999</v>
      </c>
      <c r="U952" s="462">
        <v>9999</v>
      </c>
      <c r="V952" s="462" t="str">
        <f t="shared" si="76"/>
        <v>BAR03</v>
      </c>
      <c r="AA952" s="457" t="str">
        <f t="shared" si="72"/>
        <v>NLT-Assoc</v>
      </c>
      <c r="AB952" s="457">
        <f t="shared" si="72"/>
        <v>12</v>
      </c>
      <c r="AC952" s="457" t="str">
        <f t="shared" si="72"/>
        <v>BAR03</v>
      </c>
      <c r="AI952" s="465" t="str">
        <f t="shared" si="74"/>
        <v>1275062</v>
      </c>
      <c r="AJ952" s="462" t="str">
        <f t="shared" si="73"/>
        <v>Student Center/Student Activ</v>
      </c>
    </row>
    <row r="953" spans="1:36" x14ac:dyDescent="0.25">
      <c r="A953" s="462" t="s">
        <v>710</v>
      </c>
      <c r="B953" s="462">
        <v>12</v>
      </c>
      <c r="C953" s="462" t="s">
        <v>692</v>
      </c>
      <c r="D953" s="457" t="str">
        <f t="shared" si="75"/>
        <v>NLT-Assoc75062</v>
      </c>
      <c r="E953" s="462">
        <v>75062</v>
      </c>
      <c r="F953" s="462" t="s">
        <v>747</v>
      </c>
      <c r="G953" s="462" t="s">
        <v>61</v>
      </c>
      <c r="H953" s="462">
        <v>75062</v>
      </c>
      <c r="I953" s="462" t="s">
        <v>747</v>
      </c>
      <c r="J953" s="462">
        <v>75062</v>
      </c>
      <c r="L953" s="462">
        <v>300</v>
      </c>
      <c r="O953" s="462">
        <v>9999</v>
      </c>
      <c r="P953" s="462" t="s">
        <v>643</v>
      </c>
      <c r="Q953" s="462">
        <v>10527</v>
      </c>
      <c r="S953" s="462">
        <v>999999</v>
      </c>
      <c r="U953" s="462">
        <v>9999</v>
      </c>
      <c r="V953" s="462" t="str">
        <f t="shared" si="76"/>
        <v>BAR03</v>
      </c>
      <c r="AA953" s="457" t="str">
        <f t="shared" si="72"/>
        <v>NLT-Assoc</v>
      </c>
      <c r="AB953" s="457">
        <f t="shared" si="72"/>
        <v>12</v>
      </c>
      <c r="AC953" s="457" t="str">
        <f t="shared" si="72"/>
        <v>BAR03</v>
      </c>
      <c r="AI953" s="465" t="str">
        <f t="shared" si="74"/>
        <v>1275062</v>
      </c>
      <c r="AJ953" s="462" t="str">
        <f t="shared" si="73"/>
        <v>Student Center/Student Activ</v>
      </c>
    </row>
    <row r="954" spans="1:36" x14ac:dyDescent="0.25">
      <c r="A954" s="462" t="s">
        <v>710</v>
      </c>
      <c r="B954" s="462">
        <v>12</v>
      </c>
      <c r="C954" s="462" t="s">
        <v>692</v>
      </c>
      <c r="D954" s="457" t="str">
        <f t="shared" si="75"/>
        <v>NLT-Assoc75062</v>
      </c>
      <c r="E954" s="462">
        <v>75062</v>
      </c>
      <c r="F954" s="462" t="s">
        <v>747</v>
      </c>
      <c r="G954" s="462" t="s">
        <v>61</v>
      </c>
      <c r="H954" s="462">
        <v>75062</v>
      </c>
      <c r="I954" s="462" t="s">
        <v>747</v>
      </c>
      <c r="J954" s="462">
        <v>75062</v>
      </c>
      <c r="L954" s="462">
        <v>300</v>
      </c>
      <c r="O954" s="462">
        <v>9999</v>
      </c>
      <c r="P954" s="462" t="s">
        <v>645</v>
      </c>
      <c r="Q954" s="462">
        <v>10529</v>
      </c>
      <c r="S954" s="462">
        <v>999999</v>
      </c>
      <c r="U954" s="462">
        <v>9999</v>
      </c>
      <c r="V954" s="462" t="str">
        <f t="shared" si="76"/>
        <v>BAR03</v>
      </c>
      <c r="AA954" s="457" t="str">
        <f t="shared" si="72"/>
        <v>NLT-Assoc</v>
      </c>
      <c r="AB954" s="457">
        <f t="shared" si="72"/>
        <v>12</v>
      </c>
      <c r="AC954" s="457" t="str">
        <f t="shared" si="72"/>
        <v>BAR03</v>
      </c>
      <c r="AI954" s="465" t="str">
        <f t="shared" si="74"/>
        <v>1275062</v>
      </c>
      <c r="AJ954" s="462" t="str">
        <f t="shared" si="73"/>
        <v>Student Center/Student Activ</v>
      </c>
    </row>
    <row r="955" spans="1:36" x14ac:dyDescent="0.25">
      <c r="A955" s="462" t="s">
        <v>710</v>
      </c>
      <c r="B955" s="462">
        <v>12</v>
      </c>
      <c r="C955" s="462" t="s">
        <v>692</v>
      </c>
      <c r="D955" s="457" t="str">
        <f t="shared" si="75"/>
        <v>NLT-Assoc75062</v>
      </c>
      <c r="E955" s="462">
        <v>75062</v>
      </c>
      <c r="F955" s="462" t="s">
        <v>747</v>
      </c>
      <c r="G955" s="462" t="s">
        <v>61</v>
      </c>
      <c r="H955" s="462">
        <v>75062</v>
      </c>
      <c r="I955" s="462" t="s">
        <v>747</v>
      </c>
      <c r="J955" s="462">
        <v>75062</v>
      </c>
      <c r="L955" s="462">
        <v>300</v>
      </c>
      <c r="O955" s="462">
        <v>9999</v>
      </c>
      <c r="P955" s="462" t="s">
        <v>648</v>
      </c>
      <c r="Q955" s="462">
        <v>10531</v>
      </c>
      <c r="S955" s="462">
        <v>999999</v>
      </c>
      <c r="U955" s="462">
        <v>9999</v>
      </c>
      <c r="V955" s="462" t="str">
        <f t="shared" si="76"/>
        <v>BAR03</v>
      </c>
      <c r="AA955" s="457" t="str">
        <f t="shared" si="72"/>
        <v>NLT-Assoc</v>
      </c>
      <c r="AB955" s="457">
        <f t="shared" si="72"/>
        <v>12</v>
      </c>
      <c r="AC955" s="457" t="str">
        <f t="shared" si="72"/>
        <v>BAR03</v>
      </c>
      <c r="AI955" s="465" t="str">
        <f t="shared" si="74"/>
        <v>1275062</v>
      </c>
      <c r="AJ955" s="462" t="str">
        <f t="shared" si="73"/>
        <v>Student Center/Student Activ</v>
      </c>
    </row>
    <row r="956" spans="1:36" x14ac:dyDescent="0.25">
      <c r="A956" s="462" t="s">
        <v>710</v>
      </c>
      <c r="B956" s="462">
        <v>12</v>
      </c>
      <c r="C956" s="462" t="s">
        <v>692</v>
      </c>
      <c r="D956" s="457" t="str">
        <f t="shared" si="75"/>
        <v>NLT-Assoc75062</v>
      </c>
      <c r="E956" s="462">
        <v>75062</v>
      </c>
      <c r="F956" s="462" t="s">
        <v>747</v>
      </c>
      <c r="G956" s="462" t="s">
        <v>61</v>
      </c>
      <c r="H956" s="462">
        <v>75062</v>
      </c>
      <c r="I956" s="462" t="s">
        <v>747</v>
      </c>
      <c r="J956" s="462">
        <v>75062</v>
      </c>
      <c r="L956" s="462">
        <v>300</v>
      </c>
      <c r="O956" s="462">
        <v>9999</v>
      </c>
      <c r="P956" s="462" t="s">
        <v>294</v>
      </c>
      <c r="Q956" s="462">
        <v>40003</v>
      </c>
      <c r="S956" s="462">
        <v>999999</v>
      </c>
      <c r="U956" s="462">
        <v>9999</v>
      </c>
      <c r="V956" s="462" t="str">
        <f t="shared" si="76"/>
        <v>BAR03</v>
      </c>
      <c r="AA956" s="457" t="str">
        <f t="shared" si="72"/>
        <v>NLT-Assoc</v>
      </c>
      <c r="AB956" s="457">
        <f t="shared" si="72"/>
        <v>12</v>
      </c>
      <c r="AC956" s="457" t="str">
        <f t="shared" si="72"/>
        <v>BAR03</v>
      </c>
      <c r="AI956" s="465" t="str">
        <f t="shared" si="74"/>
        <v>1275062</v>
      </c>
      <c r="AJ956" s="462" t="str">
        <f t="shared" si="73"/>
        <v>Student Center/Student Activ</v>
      </c>
    </row>
    <row r="957" spans="1:36" x14ac:dyDescent="0.25">
      <c r="A957" s="462" t="s">
        <v>710</v>
      </c>
      <c r="B957" s="462">
        <v>12</v>
      </c>
      <c r="C957" s="462" t="s">
        <v>692</v>
      </c>
      <c r="D957" s="457" t="str">
        <f t="shared" si="75"/>
        <v>NLT-Assoc75062</v>
      </c>
      <c r="E957" s="462">
        <v>75062</v>
      </c>
      <c r="F957" s="462" t="s">
        <v>747</v>
      </c>
      <c r="G957" s="462" t="s">
        <v>61</v>
      </c>
      <c r="H957" s="462">
        <v>75062</v>
      </c>
      <c r="I957" s="462" t="s">
        <v>747</v>
      </c>
      <c r="J957" s="462">
        <v>75062</v>
      </c>
      <c r="L957" s="462">
        <v>300</v>
      </c>
      <c r="O957" s="462">
        <v>9999</v>
      </c>
      <c r="P957" s="462" t="s">
        <v>730</v>
      </c>
      <c r="Q957" s="462">
        <v>99999</v>
      </c>
      <c r="S957" s="462">
        <v>999999</v>
      </c>
      <c r="U957" s="462">
        <v>9999</v>
      </c>
      <c r="V957" s="462" t="str">
        <f t="shared" si="76"/>
        <v>BAR03</v>
      </c>
      <c r="AA957" s="457" t="str">
        <f t="shared" si="72"/>
        <v>NLT-Assoc</v>
      </c>
      <c r="AB957" s="457">
        <f t="shared" si="72"/>
        <v>12</v>
      </c>
      <c r="AC957" s="457" t="str">
        <f t="shared" si="72"/>
        <v>BAR03</v>
      </c>
      <c r="AI957" s="465" t="str">
        <f t="shared" si="74"/>
        <v>1275062</v>
      </c>
      <c r="AJ957" s="462" t="str">
        <f t="shared" si="73"/>
        <v>Student Center/Student Activ</v>
      </c>
    </row>
    <row r="958" spans="1:36" x14ac:dyDescent="0.25">
      <c r="A958" s="462" t="s">
        <v>710</v>
      </c>
      <c r="B958" s="462">
        <v>12</v>
      </c>
      <c r="C958" s="462" t="s">
        <v>692</v>
      </c>
      <c r="D958" s="457" t="str">
        <f t="shared" si="75"/>
        <v>NLT-Assoc75062</v>
      </c>
      <c r="E958" s="462">
        <v>75062</v>
      </c>
      <c r="F958" s="462" t="s">
        <v>747</v>
      </c>
      <c r="G958" s="462" t="s">
        <v>61</v>
      </c>
      <c r="H958" s="462">
        <v>75062</v>
      </c>
      <c r="I958" s="462" t="s">
        <v>747</v>
      </c>
      <c r="J958" s="462">
        <v>75062</v>
      </c>
      <c r="L958" s="462">
        <v>300</v>
      </c>
      <c r="O958" s="462">
        <v>9999</v>
      </c>
      <c r="P958" s="462" t="s">
        <v>730</v>
      </c>
      <c r="Q958" s="462">
        <v>99999</v>
      </c>
      <c r="S958" s="462">
        <v>999999</v>
      </c>
      <c r="U958" s="462">
        <v>9999</v>
      </c>
      <c r="V958" s="462" t="str">
        <f t="shared" si="76"/>
        <v>BAR03</v>
      </c>
      <c r="AA958" s="457" t="str">
        <f t="shared" si="72"/>
        <v>NLT-Assoc</v>
      </c>
      <c r="AB958" s="457">
        <f t="shared" si="72"/>
        <v>12</v>
      </c>
      <c r="AC958" s="457" t="str">
        <f t="shared" si="72"/>
        <v>BAR03</v>
      </c>
      <c r="AI958" s="465" t="str">
        <f t="shared" si="74"/>
        <v>1275062</v>
      </c>
      <c r="AJ958" s="462" t="str">
        <f t="shared" si="73"/>
        <v>Student Center/Student Activ</v>
      </c>
    </row>
    <row r="959" spans="1:36" x14ac:dyDescent="0.25">
      <c r="A959" s="462" t="s">
        <v>710</v>
      </c>
      <c r="B959" s="462">
        <v>12</v>
      </c>
      <c r="C959" s="462" t="s">
        <v>692</v>
      </c>
      <c r="D959" s="457" t="str">
        <f t="shared" si="75"/>
        <v>NLT-Assoc75066</v>
      </c>
      <c r="E959" s="462">
        <v>75066</v>
      </c>
      <c r="F959" s="462" t="s">
        <v>748</v>
      </c>
      <c r="G959" s="462" t="s">
        <v>61</v>
      </c>
      <c r="H959" s="462">
        <v>75066</v>
      </c>
      <c r="I959" s="462" t="s">
        <v>748</v>
      </c>
      <c r="J959" s="462">
        <v>75066</v>
      </c>
      <c r="L959" s="462">
        <v>300</v>
      </c>
      <c r="O959" s="462">
        <v>9999</v>
      </c>
      <c r="P959" s="462" t="s">
        <v>650</v>
      </c>
      <c r="Q959" s="462">
        <v>10413</v>
      </c>
      <c r="S959" s="462">
        <v>999999</v>
      </c>
      <c r="U959" s="462">
        <v>9999</v>
      </c>
      <c r="V959" s="462" t="str">
        <f t="shared" si="76"/>
        <v>BAR03</v>
      </c>
      <c r="AA959" s="457" t="str">
        <f t="shared" si="72"/>
        <v>NLT-Assoc</v>
      </c>
      <c r="AB959" s="457">
        <f t="shared" si="72"/>
        <v>12</v>
      </c>
      <c r="AC959" s="457" t="str">
        <f t="shared" si="72"/>
        <v>BAR03</v>
      </c>
      <c r="AI959" s="465" t="str">
        <f t="shared" si="74"/>
        <v>1275066</v>
      </c>
      <c r="AJ959" s="462" t="str">
        <f t="shared" si="73"/>
        <v>Student Health Services</v>
      </c>
    </row>
    <row r="960" spans="1:36" x14ac:dyDescent="0.25">
      <c r="A960" s="462" t="s">
        <v>710</v>
      </c>
      <c r="B960" s="462">
        <v>12</v>
      </c>
      <c r="C960" s="462" t="s">
        <v>692</v>
      </c>
      <c r="D960" s="457" t="str">
        <f t="shared" si="75"/>
        <v>NLT-Assoc75066</v>
      </c>
      <c r="E960" s="462">
        <v>75066</v>
      </c>
      <c r="F960" s="462" t="s">
        <v>748</v>
      </c>
      <c r="G960" s="462" t="s">
        <v>61</v>
      </c>
      <c r="H960" s="462">
        <v>75066</v>
      </c>
      <c r="I960" s="462" t="s">
        <v>748</v>
      </c>
      <c r="J960" s="462">
        <v>75066</v>
      </c>
      <c r="L960" s="462">
        <v>300</v>
      </c>
      <c r="O960" s="462">
        <v>9999</v>
      </c>
      <c r="P960" s="462" t="s">
        <v>635</v>
      </c>
      <c r="Q960" s="462">
        <v>10510</v>
      </c>
      <c r="S960" s="462">
        <v>999999</v>
      </c>
      <c r="U960" s="462">
        <v>9999</v>
      </c>
      <c r="V960" s="462" t="str">
        <f t="shared" si="76"/>
        <v>BAR03</v>
      </c>
      <c r="AA960" s="457" t="str">
        <f t="shared" si="72"/>
        <v>NLT-Assoc</v>
      </c>
      <c r="AB960" s="457">
        <f t="shared" si="72"/>
        <v>12</v>
      </c>
      <c r="AC960" s="457" t="str">
        <f t="shared" si="72"/>
        <v>BAR03</v>
      </c>
      <c r="AI960" s="465" t="str">
        <f t="shared" si="74"/>
        <v>1275066</v>
      </c>
      <c r="AJ960" s="462" t="str">
        <f t="shared" si="73"/>
        <v>Student Health Services</v>
      </c>
    </row>
    <row r="961" spans="1:36" x14ac:dyDescent="0.25">
      <c r="A961" s="462" t="s">
        <v>710</v>
      </c>
      <c r="B961" s="462">
        <v>12</v>
      </c>
      <c r="C961" s="462" t="s">
        <v>692</v>
      </c>
      <c r="D961" s="457" t="str">
        <f t="shared" si="75"/>
        <v>NLT-Assoc75066</v>
      </c>
      <c r="E961" s="462">
        <v>75066</v>
      </c>
      <c r="F961" s="462" t="s">
        <v>748</v>
      </c>
      <c r="G961" s="462" t="s">
        <v>61</v>
      </c>
      <c r="H961" s="462">
        <v>75066</v>
      </c>
      <c r="I961" s="462" t="s">
        <v>748</v>
      </c>
      <c r="J961" s="462">
        <v>75066</v>
      </c>
      <c r="L961" s="462">
        <v>300</v>
      </c>
      <c r="O961" s="462">
        <v>9999</v>
      </c>
      <c r="P961" s="462" t="s">
        <v>636</v>
      </c>
      <c r="Q961" s="462">
        <v>10521</v>
      </c>
      <c r="S961" s="462">
        <v>999999</v>
      </c>
      <c r="U961" s="462">
        <v>9999</v>
      </c>
      <c r="V961" s="462" t="str">
        <f t="shared" si="76"/>
        <v>BAR03</v>
      </c>
      <c r="AA961" s="457" t="str">
        <f t="shared" si="72"/>
        <v>NLT-Assoc</v>
      </c>
      <c r="AB961" s="457">
        <f t="shared" si="72"/>
        <v>12</v>
      </c>
      <c r="AC961" s="457" t="str">
        <f t="shared" si="72"/>
        <v>BAR03</v>
      </c>
      <c r="AI961" s="465" t="str">
        <f t="shared" si="74"/>
        <v>1275066</v>
      </c>
      <c r="AJ961" s="462" t="str">
        <f t="shared" si="73"/>
        <v>Student Health Services</v>
      </c>
    </row>
    <row r="962" spans="1:36" x14ac:dyDescent="0.25">
      <c r="A962" s="462" t="s">
        <v>710</v>
      </c>
      <c r="B962" s="462">
        <v>12</v>
      </c>
      <c r="C962" s="462" t="s">
        <v>692</v>
      </c>
      <c r="D962" s="457" t="str">
        <f t="shared" si="75"/>
        <v>NLT-Assoc75066</v>
      </c>
      <c r="E962" s="462">
        <v>75066</v>
      </c>
      <c r="F962" s="462" t="s">
        <v>748</v>
      </c>
      <c r="G962" s="462" t="s">
        <v>61</v>
      </c>
      <c r="H962" s="462">
        <v>75066</v>
      </c>
      <c r="I962" s="462" t="s">
        <v>748</v>
      </c>
      <c r="J962" s="462">
        <v>75066</v>
      </c>
      <c r="L962" s="462">
        <v>300</v>
      </c>
      <c r="O962" s="462">
        <v>9999</v>
      </c>
      <c r="P962" s="462" t="s">
        <v>645</v>
      </c>
      <c r="Q962" s="462">
        <v>10529</v>
      </c>
      <c r="S962" s="462">
        <v>999999</v>
      </c>
      <c r="U962" s="462">
        <v>9999</v>
      </c>
      <c r="V962" s="462" t="str">
        <f t="shared" si="76"/>
        <v>BAR03</v>
      </c>
      <c r="AA962" s="457" t="str">
        <f t="shared" si="72"/>
        <v>NLT-Assoc</v>
      </c>
      <c r="AB962" s="457">
        <f t="shared" si="72"/>
        <v>12</v>
      </c>
      <c r="AC962" s="457" t="str">
        <f t="shared" si="72"/>
        <v>BAR03</v>
      </c>
      <c r="AI962" s="465" t="str">
        <f t="shared" si="74"/>
        <v>1275066</v>
      </c>
      <c r="AJ962" s="462" t="str">
        <f t="shared" si="73"/>
        <v>Student Health Services</v>
      </c>
    </row>
    <row r="963" spans="1:36" x14ac:dyDescent="0.25">
      <c r="A963" s="462" t="s">
        <v>710</v>
      </c>
      <c r="B963" s="462">
        <v>12</v>
      </c>
      <c r="C963" s="462" t="s">
        <v>692</v>
      </c>
      <c r="D963" s="457" t="str">
        <f t="shared" si="75"/>
        <v>NLT-Assoc75066</v>
      </c>
      <c r="E963" s="462">
        <v>75066</v>
      </c>
      <c r="F963" s="462" t="s">
        <v>748</v>
      </c>
      <c r="G963" s="462" t="s">
        <v>61</v>
      </c>
      <c r="H963" s="462">
        <v>75066</v>
      </c>
      <c r="I963" s="462" t="s">
        <v>748</v>
      </c>
      <c r="J963" s="462">
        <v>75066</v>
      </c>
      <c r="L963" s="462">
        <v>300</v>
      </c>
      <c r="O963" s="462">
        <v>9999</v>
      </c>
      <c r="P963" s="462" t="s">
        <v>648</v>
      </c>
      <c r="Q963" s="462">
        <v>10531</v>
      </c>
      <c r="S963" s="462">
        <v>999999</v>
      </c>
      <c r="U963" s="462">
        <v>9999</v>
      </c>
      <c r="V963" s="462" t="str">
        <f t="shared" si="76"/>
        <v>BAR03</v>
      </c>
      <c r="AA963" s="457" t="str">
        <f t="shared" si="72"/>
        <v>NLT-Assoc</v>
      </c>
      <c r="AB963" s="457">
        <f t="shared" si="72"/>
        <v>12</v>
      </c>
      <c r="AC963" s="457" t="str">
        <f t="shared" si="72"/>
        <v>BAR03</v>
      </c>
      <c r="AI963" s="465" t="str">
        <f t="shared" si="74"/>
        <v>1275066</v>
      </c>
      <c r="AJ963" s="462" t="str">
        <f t="shared" si="73"/>
        <v>Student Health Services</v>
      </c>
    </row>
    <row r="964" spans="1:36" x14ac:dyDescent="0.25">
      <c r="A964" s="462" t="s">
        <v>710</v>
      </c>
      <c r="B964" s="462">
        <v>12</v>
      </c>
      <c r="C964" s="462" t="s">
        <v>692</v>
      </c>
      <c r="D964" s="457" t="str">
        <f t="shared" si="75"/>
        <v>NLT-Assoc75066</v>
      </c>
      <c r="E964" s="462">
        <v>75066</v>
      </c>
      <c r="F964" s="462" t="s">
        <v>748</v>
      </c>
      <c r="G964" s="462" t="s">
        <v>61</v>
      </c>
      <c r="H964" s="462">
        <v>75066</v>
      </c>
      <c r="I964" s="462" t="s">
        <v>748</v>
      </c>
      <c r="J964" s="462">
        <v>75066</v>
      </c>
      <c r="L964" s="462">
        <v>300</v>
      </c>
      <c r="O964" s="462">
        <v>9999</v>
      </c>
      <c r="P964" s="462" t="s">
        <v>735</v>
      </c>
      <c r="Q964" s="462">
        <v>20001</v>
      </c>
      <c r="S964" s="462">
        <v>999999</v>
      </c>
      <c r="U964" s="462">
        <v>9999</v>
      </c>
      <c r="V964" s="462" t="str">
        <f t="shared" si="76"/>
        <v>BAR03</v>
      </c>
      <c r="AA964" s="457" t="str">
        <f t="shared" si="72"/>
        <v>NLT-Assoc</v>
      </c>
      <c r="AB964" s="457">
        <f t="shared" si="72"/>
        <v>12</v>
      </c>
      <c r="AC964" s="457" t="str">
        <f t="shared" si="72"/>
        <v>BAR03</v>
      </c>
      <c r="AI964" s="465" t="str">
        <f t="shared" si="74"/>
        <v>1275066</v>
      </c>
      <c r="AJ964" s="462" t="str">
        <f t="shared" si="73"/>
        <v>Student Health Services</v>
      </c>
    </row>
    <row r="965" spans="1:36" x14ac:dyDescent="0.25">
      <c r="A965" s="462" t="s">
        <v>710</v>
      </c>
      <c r="B965" s="462">
        <v>12</v>
      </c>
      <c r="C965" s="462" t="s">
        <v>692</v>
      </c>
      <c r="D965" s="457" t="str">
        <f t="shared" si="75"/>
        <v>NLT-Assoc75066</v>
      </c>
      <c r="E965" s="462">
        <v>75066</v>
      </c>
      <c r="F965" s="462" t="s">
        <v>748</v>
      </c>
      <c r="G965" s="462" t="s">
        <v>61</v>
      </c>
      <c r="H965" s="462">
        <v>75066</v>
      </c>
      <c r="I965" s="462" t="s">
        <v>748</v>
      </c>
      <c r="J965" s="462">
        <v>75066</v>
      </c>
      <c r="L965" s="462">
        <v>300</v>
      </c>
      <c r="O965" s="462">
        <v>9999</v>
      </c>
      <c r="P965" s="462" t="s">
        <v>294</v>
      </c>
      <c r="Q965" s="462">
        <v>40003</v>
      </c>
      <c r="S965" s="462">
        <v>999999</v>
      </c>
      <c r="U965" s="462">
        <v>9999</v>
      </c>
      <c r="V965" s="462" t="str">
        <f t="shared" si="76"/>
        <v>BAR03</v>
      </c>
      <c r="AA965" s="457" t="str">
        <f t="shared" si="72"/>
        <v>NLT-Assoc</v>
      </c>
      <c r="AB965" s="457">
        <f t="shared" si="72"/>
        <v>12</v>
      </c>
      <c r="AC965" s="457" t="str">
        <f t="shared" si="72"/>
        <v>BAR03</v>
      </c>
      <c r="AI965" s="465" t="str">
        <f t="shared" si="74"/>
        <v>1275066</v>
      </c>
      <c r="AJ965" s="462" t="str">
        <f t="shared" si="73"/>
        <v>Student Health Services</v>
      </c>
    </row>
    <row r="966" spans="1:36" x14ac:dyDescent="0.25">
      <c r="A966" s="462" t="s">
        <v>710</v>
      </c>
      <c r="B966" s="462">
        <v>12</v>
      </c>
      <c r="C966" s="462" t="s">
        <v>692</v>
      </c>
      <c r="D966" s="457" t="str">
        <f t="shared" si="75"/>
        <v>NLT-Assoc75066</v>
      </c>
      <c r="E966" s="462">
        <v>75066</v>
      </c>
      <c r="F966" s="462" t="s">
        <v>748</v>
      </c>
      <c r="G966" s="462" t="s">
        <v>61</v>
      </c>
      <c r="H966" s="462">
        <v>75066</v>
      </c>
      <c r="I966" s="462" t="s">
        <v>748</v>
      </c>
      <c r="J966" s="462">
        <v>75066</v>
      </c>
      <c r="L966" s="462">
        <v>300</v>
      </c>
      <c r="O966" s="462">
        <v>9999</v>
      </c>
      <c r="P966" s="462" t="s">
        <v>730</v>
      </c>
      <c r="Q966" s="462">
        <v>99999</v>
      </c>
      <c r="S966" s="462">
        <v>999999</v>
      </c>
      <c r="U966" s="462">
        <v>9999</v>
      </c>
      <c r="V966" s="462" t="str">
        <f t="shared" si="76"/>
        <v>BAR03</v>
      </c>
      <c r="AA966" s="457" t="str">
        <f t="shared" si="72"/>
        <v>NLT-Assoc</v>
      </c>
      <c r="AB966" s="457">
        <f t="shared" si="72"/>
        <v>12</v>
      </c>
      <c r="AC966" s="457" t="str">
        <f t="shared" si="72"/>
        <v>BAR03</v>
      </c>
      <c r="AI966" s="465" t="str">
        <f t="shared" si="74"/>
        <v>1275066</v>
      </c>
      <c r="AJ966" s="462" t="str">
        <f t="shared" si="73"/>
        <v>Student Health Services</v>
      </c>
    </row>
    <row r="967" spans="1:36" x14ac:dyDescent="0.25">
      <c r="A967" s="462" t="s">
        <v>710</v>
      </c>
      <c r="B967" s="462">
        <v>12</v>
      </c>
      <c r="C967" s="462" t="s">
        <v>692</v>
      </c>
      <c r="D967" s="457" t="str">
        <f t="shared" si="75"/>
        <v>NLT-Assoc75066</v>
      </c>
      <c r="E967" s="462">
        <v>75066</v>
      </c>
      <c r="F967" s="462" t="s">
        <v>748</v>
      </c>
      <c r="G967" s="462" t="s">
        <v>61</v>
      </c>
      <c r="H967" s="462">
        <v>75066</v>
      </c>
      <c r="I967" s="462" t="s">
        <v>748</v>
      </c>
      <c r="J967" s="462">
        <v>75066</v>
      </c>
      <c r="L967" s="462">
        <v>300</v>
      </c>
      <c r="O967" s="462">
        <v>9999</v>
      </c>
      <c r="P967" s="462" t="s">
        <v>730</v>
      </c>
      <c r="Q967" s="462">
        <v>99999</v>
      </c>
      <c r="S967" s="462">
        <v>999999</v>
      </c>
      <c r="U967" s="462">
        <v>9999</v>
      </c>
      <c r="V967" s="462" t="str">
        <f t="shared" si="76"/>
        <v>BAR03</v>
      </c>
      <c r="AA967" s="457" t="str">
        <f t="shared" si="72"/>
        <v>NLT-Assoc</v>
      </c>
      <c r="AB967" s="457">
        <f t="shared" si="72"/>
        <v>12</v>
      </c>
      <c r="AC967" s="457" t="str">
        <f t="shared" si="72"/>
        <v>BAR03</v>
      </c>
      <c r="AI967" s="465" t="str">
        <f t="shared" si="74"/>
        <v>1275066</v>
      </c>
      <c r="AJ967" s="462" t="str">
        <f t="shared" si="73"/>
        <v>Student Health Services</v>
      </c>
    </row>
    <row r="968" spans="1:36" x14ac:dyDescent="0.25">
      <c r="A968" s="462" t="s">
        <v>710</v>
      </c>
      <c r="B968" s="462">
        <v>12</v>
      </c>
      <c r="C968" s="462" t="s">
        <v>692</v>
      </c>
      <c r="D968" s="457" t="str">
        <f t="shared" si="75"/>
        <v>NLT-Assoc75075</v>
      </c>
      <c r="E968" s="462">
        <v>75075</v>
      </c>
      <c r="F968" s="462" t="s">
        <v>749</v>
      </c>
      <c r="G968" s="462" t="s">
        <v>61</v>
      </c>
      <c r="H968" s="462">
        <v>75075</v>
      </c>
      <c r="I968" s="462" t="s">
        <v>749</v>
      </c>
      <c r="J968" s="462">
        <v>75075</v>
      </c>
      <c r="L968" s="462">
        <v>300</v>
      </c>
      <c r="O968" s="462">
        <v>9999</v>
      </c>
      <c r="P968" s="462" t="s">
        <v>635</v>
      </c>
      <c r="Q968" s="462">
        <v>10510</v>
      </c>
      <c r="S968" s="462">
        <v>999999</v>
      </c>
      <c r="U968" s="462">
        <v>9999</v>
      </c>
      <c r="V968" s="462" t="str">
        <f t="shared" si="76"/>
        <v>BAR03</v>
      </c>
      <c r="AA968" s="457" t="str">
        <f t="shared" ref="AA968:AC984" si="77">A968</f>
        <v>NLT-Assoc</v>
      </c>
      <c r="AB968" s="457">
        <f t="shared" si="77"/>
        <v>12</v>
      </c>
      <c r="AC968" s="457" t="str">
        <f t="shared" si="77"/>
        <v>BAR03</v>
      </c>
      <c r="AI968" s="465" t="str">
        <f t="shared" si="74"/>
        <v>1275075</v>
      </c>
      <c r="AJ968" s="462" t="str">
        <f t="shared" ref="AJ968:AJ984" si="78">I968</f>
        <v>Student Union</v>
      </c>
    </row>
    <row r="969" spans="1:36" x14ac:dyDescent="0.25">
      <c r="A969" s="462" t="s">
        <v>710</v>
      </c>
      <c r="B969" s="462">
        <v>12</v>
      </c>
      <c r="C969" s="462" t="s">
        <v>692</v>
      </c>
      <c r="D969" s="457" t="str">
        <f t="shared" si="75"/>
        <v>NLT-Assoc75075</v>
      </c>
      <c r="E969" s="462">
        <v>75075</v>
      </c>
      <c r="F969" s="462" t="s">
        <v>749</v>
      </c>
      <c r="G969" s="462" t="s">
        <v>61</v>
      </c>
      <c r="H969" s="462">
        <v>75075</v>
      </c>
      <c r="I969" s="462" t="s">
        <v>749</v>
      </c>
      <c r="J969" s="462">
        <v>75075</v>
      </c>
      <c r="L969" s="462">
        <v>300</v>
      </c>
      <c r="O969" s="462">
        <v>9999</v>
      </c>
      <c r="P969" s="462" t="s">
        <v>636</v>
      </c>
      <c r="Q969" s="462">
        <v>10521</v>
      </c>
      <c r="S969" s="462">
        <v>999999</v>
      </c>
      <c r="U969" s="462">
        <v>9999</v>
      </c>
      <c r="V969" s="462" t="str">
        <f t="shared" si="76"/>
        <v>BAR03</v>
      </c>
      <c r="AA969" s="457" t="str">
        <f t="shared" si="77"/>
        <v>NLT-Assoc</v>
      </c>
      <c r="AB969" s="457">
        <f t="shared" si="77"/>
        <v>12</v>
      </c>
      <c r="AC969" s="457" t="str">
        <f t="shared" si="77"/>
        <v>BAR03</v>
      </c>
      <c r="AI969" s="465" t="str">
        <f t="shared" si="74"/>
        <v>1275075</v>
      </c>
      <c r="AJ969" s="462" t="str">
        <f t="shared" si="78"/>
        <v>Student Union</v>
      </c>
    </row>
    <row r="970" spans="1:36" x14ac:dyDescent="0.25">
      <c r="A970" s="462" t="s">
        <v>710</v>
      </c>
      <c r="B970" s="462">
        <v>12</v>
      </c>
      <c r="C970" s="462" t="s">
        <v>692</v>
      </c>
      <c r="D970" s="457" t="str">
        <f t="shared" si="75"/>
        <v>NLT-Assoc75075</v>
      </c>
      <c r="E970" s="462">
        <v>75075</v>
      </c>
      <c r="F970" s="462" t="s">
        <v>749</v>
      </c>
      <c r="G970" s="462" t="s">
        <v>61</v>
      </c>
      <c r="H970" s="462">
        <v>75075</v>
      </c>
      <c r="I970" s="462" t="s">
        <v>749</v>
      </c>
      <c r="J970" s="462">
        <v>75075</v>
      </c>
      <c r="L970" s="462">
        <v>300</v>
      </c>
      <c r="O970" s="462">
        <v>9999</v>
      </c>
      <c r="P970" s="462" t="s">
        <v>648</v>
      </c>
      <c r="Q970" s="462">
        <v>10531</v>
      </c>
      <c r="S970" s="462">
        <v>999999</v>
      </c>
      <c r="U970" s="462">
        <v>9999</v>
      </c>
      <c r="V970" s="462" t="str">
        <f t="shared" si="76"/>
        <v>BAR03</v>
      </c>
      <c r="AA970" s="457" t="str">
        <f t="shared" si="77"/>
        <v>NLT-Assoc</v>
      </c>
      <c r="AB970" s="457">
        <f t="shared" si="77"/>
        <v>12</v>
      </c>
      <c r="AC970" s="457" t="str">
        <f t="shared" si="77"/>
        <v>BAR03</v>
      </c>
      <c r="AI970" s="465" t="str">
        <f t="shared" si="74"/>
        <v>1275075</v>
      </c>
      <c r="AJ970" s="462" t="str">
        <f t="shared" si="78"/>
        <v>Student Union</v>
      </c>
    </row>
    <row r="971" spans="1:36" x14ac:dyDescent="0.25">
      <c r="A971" s="462" t="s">
        <v>710</v>
      </c>
      <c r="B971" s="462">
        <v>12</v>
      </c>
      <c r="C971" s="462" t="s">
        <v>692</v>
      </c>
      <c r="D971" s="457" t="str">
        <f t="shared" si="75"/>
        <v>NLT-Assoc75075</v>
      </c>
      <c r="E971" s="462">
        <v>75075</v>
      </c>
      <c r="F971" s="462" t="s">
        <v>749</v>
      </c>
      <c r="G971" s="462" t="s">
        <v>61</v>
      </c>
      <c r="H971" s="462">
        <v>75075</v>
      </c>
      <c r="I971" s="462" t="s">
        <v>749</v>
      </c>
      <c r="J971" s="462">
        <v>75075</v>
      </c>
      <c r="L971" s="462">
        <v>300</v>
      </c>
      <c r="O971" s="462">
        <v>9999</v>
      </c>
      <c r="P971" s="462" t="s">
        <v>750</v>
      </c>
      <c r="Q971" s="462">
        <v>20200</v>
      </c>
      <c r="S971" s="462">
        <v>999999</v>
      </c>
      <c r="U971" s="462">
        <v>9999</v>
      </c>
      <c r="V971" s="462" t="str">
        <f t="shared" si="76"/>
        <v>BAR03</v>
      </c>
      <c r="AA971" s="457" t="str">
        <f t="shared" si="77"/>
        <v>NLT-Assoc</v>
      </c>
      <c r="AB971" s="457">
        <f t="shared" si="77"/>
        <v>12</v>
      </c>
      <c r="AC971" s="457" t="str">
        <f t="shared" si="77"/>
        <v>BAR03</v>
      </c>
      <c r="AI971" s="465" t="str">
        <f t="shared" ref="AI971:AI984" si="79">B971&amp;E971</f>
        <v>1275075</v>
      </c>
      <c r="AJ971" s="462" t="str">
        <f t="shared" si="78"/>
        <v>Student Union</v>
      </c>
    </row>
    <row r="972" spans="1:36" x14ac:dyDescent="0.25">
      <c r="A972" s="462" t="s">
        <v>710</v>
      </c>
      <c r="B972" s="462">
        <v>12</v>
      </c>
      <c r="C972" s="462" t="s">
        <v>692</v>
      </c>
      <c r="D972" s="457" t="str">
        <f t="shared" si="75"/>
        <v>NLT-Assoc75075</v>
      </c>
      <c r="E972" s="462">
        <v>75075</v>
      </c>
      <c r="F972" s="462" t="s">
        <v>749</v>
      </c>
      <c r="G972" s="462" t="s">
        <v>61</v>
      </c>
      <c r="H972" s="462">
        <v>75075</v>
      </c>
      <c r="I972" s="462" t="s">
        <v>749</v>
      </c>
      <c r="J972" s="462">
        <v>75075</v>
      </c>
      <c r="L972" s="462">
        <v>300</v>
      </c>
      <c r="O972" s="462">
        <v>9999</v>
      </c>
      <c r="P972" s="462" t="s">
        <v>294</v>
      </c>
      <c r="Q972" s="462">
        <v>40003</v>
      </c>
      <c r="S972" s="462">
        <v>999999</v>
      </c>
      <c r="U972" s="462">
        <v>9999</v>
      </c>
      <c r="V972" s="462" t="str">
        <f t="shared" si="76"/>
        <v>BAR03</v>
      </c>
      <c r="AA972" s="457" t="str">
        <f t="shared" si="77"/>
        <v>NLT-Assoc</v>
      </c>
      <c r="AB972" s="457">
        <f t="shared" si="77"/>
        <v>12</v>
      </c>
      <c r="AC972" s="457" t="str">
        <f t="shared" si="77"/>
        <v>BAR03</v>
      </c>
      <c r="AI972" s="465" t="str">
        <f t="shared" si="79"/>
        <v>1275075</v>
      </c>
      <c r="AJ972" s="462" t="str">
        <f t="shared" si="78"/>
        <v>Student Union</v>
      </c>
    </row>
    <row r="973" spans="1:36" x14ac:dyDescent="0.25">
      <c r="A973" s="462" t="s">
        <v>710</v>
      </c>
      <c r="B973" s="462">
        <v>12</v>
      </c>
      <c r="C973" s="462" t="s">
        <v>692</v>
      </c>
      <c r="D973" s="457" t="str">
        <f t="shared" si="75"/>
        <v>NLT-Assoc75075</v>
      </c>
      <c r="E973" s="462">
        <v>75075</v>
      </c>
      <c r="F973" s="462" t="s">
        <v>749</v>
      </c>
      <c r="G973" s="462" t="s">
        <v>61</v>
      </c>
      <c r="H973" s="462">
        <v>75075</v>
      </c>
      <c r="I973" s="462" t="s">
        <v>749</v>
      </c>
      <c r="J973" s="462">
        <v>75075</v>
      </c>
      <c r="L973" s="462">
        <v>300</v>
      </c>
      <c r="O973" s="462">
        <v>9999</v>
      </c>
      <c r="P973" s="462" t="s">
        <v>730</v>
      </c>
      <c r="Q973" s="462">
        <v>99999</v>
      </c>
      <c r="S973" s="462">
        <v>400099</v>
      </c>
      <c r="U973" s="462">
        <v>9999</v>
      </c>
      <c r="V973" s="462" t="str">
        <f t="shared" si="76"/>
        <v>BAR03</v>
      </c>
      <c r="AA973" s="457" t="str">
        <f t="shared" si="77"/>
        <v>NLT-Assoc</v>
      </c>
      <c r="AB973" s="457">
        <f t="shared" si="77"/>
        <v>12</v>
      </c>
      <c r="AC973" s="457" t="str">
        <f t="shared" si="77"/>
        <v>BAR03</v>
      </c>
      <c r="AI973" s="465" t="str">
        <f t="shared" si="79"/>
        <v>1275075</v>
      </c>
      <c r="AJ973" s="462" t="str">
        <f t="shared" si="78"/>
        <v>Student Union</v>
      </c>
    </row>
    <row r="974" spans="1:36" x14ac:dyDescent="0.25">
      <c r="A974" s="462" t="s">
        <v>710</v>
      </c>
      <c r="B974" s="462">
        <v>12</v>
      </c>
      <c r="C974" s="462" t="s">
        <v>692</v>
      </c>
      <c r="D974" s="457" t="str">
        <f t="shared" si="75"/>
        <v>NLT-Assoc75075</v>
      </c>
      <c r="E974" s="462">
        <v>75075</v>
      </c>
      <c r="F974" s="462" t="s">
        <v>749</v>
      </c>
      <c r="G974" s="462" t="s">
        <v>61</v>
      </c>
      <c r="H974" s="462">
        <v>75075</v>
      </c>
      <c r="I974" s="462" t="s">
        <v>749</v>
      </c>
      <c r="J974" s="462">
        <v>75075</v>
      </c>
      <c r="L974" s="462">
        <v>300</v>
      </c>
      <c r="O974" s="462">
        <v>9999</v>
      </c>
      <c r="P974" s="462" t="s">
        <v>730</v>
      </c>
      <c r="Q974" s="462">
        <v>99999</v>
      </c>
      <c r="S974" s="462">
        <v>999999</v>
      </c>
      <c r="U974" s="462">
        <v>9999</v>
      </c>
      <c r="V974" s="462" t="str">
        <f t="shared" si="76"/>
        <v>BAR03</v>
      </c>
      <c r="AA974" s="457" t="str">
        <f t="shared" si="77"/>
        <v>NLT-Assoc</v>
      </c>
      <c r="AB974" s="457">
        <f t="shared" si="77"/>
        <v>12</v>
      </c>
      <c r="AC974" s="457" t="str">
        <f t="shared" si="77"/>
        <v>BAR03</v>
      </c>
      <c r="AI974" s="465" t="str">
        <f t="shared" si="79"/>
        <v>1275075</v>
      </c>
      <c r="AJ974" s="462" t="str">
        <f t="shared" si="78"/>
        <v>Student Union</v>
      </c>
    </row>
    <row r="975" spans="1:36" x14ac:dyDescent="0.25">
      <c r="A975" s="462" t="s">
        <v>710</v>
      </c>
      <c r="B975" s="462">
        <v>12</v>
      </c>
      <c r="C975" s="462" t="s">
        <v>692</v>
      </c>
      <c r="D975" s="457" t="str">
        <f t="shared" ref="D975:D984" si="80">+A975&amp;""&amp;E975</f>
        <v>NLT-Assoc75110</v>
      </c>
      <c r="E975" s="462">
        <v>75110</v>
      </c>
      <c r="F975" s="462" t="s">
        <v>751</v>
      </c>
      <c r="G975" s="462" t="s">
        <v>61</v>
      </c>
      <c r="H975" s="462">
        <v>75110</v>
      </c>
      <c r="I975" s="462" t="s">
        <v>751</v>
      </c>
      <c r="J975" s="462">
        <v>75110</v>
      </c>
      <c r="L975" s="462">
        <v>300</v>
      </c>
      <c r="O975" s="462">
        <v>9999</v>
      </c>
      <c r="P975" s="462" t="s">
        <v>636</v>
      </c>
      <c r="Q975" s="462">
        <v>10521</v>
      </c>
      <c r="S975" s="462">
        <v>999999</v>
      </c>
      <c r="U975" s="462">
        <v>9999</v>
      </c>
      <c r="V975" s="462" t="str">
        <f t="shared" si="76"/>
        <v>BAR03</v>
      </c>
      <c r="AA975" s="457" t="str">
        <f t="shared" si="77"/>
        <v>NLT-Assoc</v>
      </c>
      <c r="AB975" s="457">
        <f t="shared" si="77"/>
        <v>12</v>
      </c>
      <c r="AC975" s="457" t="str">
        <f t="shared" si="77"/>
        <v>BAR03</v>
      </c>
      <c r="AI975" s="465" t="str">
        <f t="shared" si="79"/>
        <v>1275110</v>
      </c>
      <c r="AJ975" s="462" t="str">
        <f t="shared" si="78"/>
        <v>Communica/Editorial &amp; Design</v>
      </c>
    </row>
    <row r="976" spans="1:36" x14ac:dyDescent="0.25">
      <c r="A976" s="462" t="s">
        <v>710</v>
      </c>
      <c r="B976" s="462">
        <v>12</v>
      </c>
      <c r="C976" s="462" t="s">
        <v>692</v>
      </c>
      <c r="D976" s="457" t="str">
        <f t="shared" si="80"/>
        <v>NLT-Assoc75110</v>
      </c>
      <c r="E976" s="462">
        <v>75110</v>
      </c>
      <c r="F976" s="462" t="s">
        <v>751</v>
      </c>
      <c r="G976" s="462" t="s">
        <v>61</v>
      </c>
      <c r="H976" s="462">
        <v>75110</v>
      </c>
      <c r="I976" s="462" t="s">
        <v>751</v>
      </c>
      <c r="J976" s="462">
        <v>75110</v>
      </c>
      <c r="L976" s="462">
        <v>300</v>
      </c>
      <c r="O976" s="462">
        <v>9999</v>
      </c>
      <c r="P976" s="462" t="s">
        <v>648</v>
      </c>
      <c r="Q976" s="462">
        <v>10531</v>
      </c>
      <c r="S976" s="462">
        <v>999999</v>
      </c>
      <c r="U976" s="462">
        <v>9999</v>
      </c>
      <c r="V976" s="462" t="str">
        <f t="shared" si="76"/>
        <v>BAR03</v>
      </c>
      <c r="AA976" s="457" t="str">
        <f t="shared" si="77"/>
        <v>NLT-Assoc</v>
      </c>
      <c r="AB976" s="457">
        <f t="shared" si="77"/>
        <v>12</v>
      </c>
      <c r="AC976" s="457" t="str">
        <f t="shared" si="77"/>
        <v>BAR03</v>
      </c>
      <c r="AI976" s="465" t="str">
        <f t="shared" si="79"/>
        <v>1275110</v>
      </c>
      <c r="AJ976" s="462" t="str">
        <f t="shared" si="78"/>
        <v>Communica/Editorial &amp; Design</v>
      </c>
    </row>
    <row r="977" spans="1:36" x14ac:dyDescent="0.25">
      <c r="A977" s="462" t="s">
        <v>710</v>
      </c>
      <c r="B977" s="462">
        <v>12</v>
      </c>
      <c r="C977" s="462" t="s">
        <v>692</v>
      </c>
      <c r="D977" s="457" t="str">
        <f t="shared" si="80"/>
        <v>NLT-Assoc75110</v>
      </c>
      <c r="E977" s="462">
        <v>75110</v>
      </c>
      <c r="F977" s="462" t="s">
        <v>751</v>
      </c>
      <c r="G977" s="462" t="s">
        <v>61</v>
      </c>
      <c r="H977" s="462">
        <v>75110</v>
      </c>
      <c r="I977" s="462" t="s">
        <v>751</v>
      </c>
      <c r="J977" s="462">
        <v>75110</v>
      </c>
      <c r="L977" s="462">
        <v>300</v>
      </c>
      <c r="O977" s="462">
        <v>9999</v>
      </c>
      <c r="P977" s="462" t="s">
        <v>294</v>
      </c>
      <c r="Q977" s="462">
        <v>40003</v>
      </c>
      <c r="S977" s="462">
        <v>999999</v>
      </c>
      <c r="U977" s="462">
        <v>9999</v>
      </c>
      <c r="V977" s="462" t="str">
        <f t="shared" si="76"/>
        <v>BAR03</v>
      </c>
      <c r="AA977" s="457" t="str">
        <f t="shared" si="77"/>
        <v>NLT-Assoc</v>
      </c>
      <c r="AB977" s="457">
        <f t="shared" si="77"/>
        <v>12</v>
      </c>
      <c r="AC977" s="457" t="str">
        <f t="shared" si="77"/>
        <v>BAR03</v>
      </c>
      <c r="AI977" s="465" t="str">
        <f t="shared" si="79"/>
        <v>1275110</v>
      </c>
      <c r="AJ977" s="462" t="str">
        <f t="shared" si="78"/>
        <v>Communica/Editorial &amp; Design</v>
      </c>
    </row>
    <row r="978" spans="1:36" x14ac:dyDescent="0.25">
      <c r="A978" s="462" t="s">
        <v>710</v>
      </c>
      <c r="B978" s="462">
        <v>12</v>
      </c>
      <c r="C978" s="462" t="s">
        <v>692</v>
      </c>
      <c r="D978" s="457" t="str">
        <f t="shared" si="80"/>
        <v>NLT-Assoc75111</v>
      </c>
      <c r="E978" s="462">
        <v>75111</v>
      </c>
      <c r="F978" s="462" t="s">
        <v>752</v>
      </c>
      <c r="G978" s="462" t="s">
        <v>61</v>
      </c>
      <c r="H978" s="462">
        <v>75111</v>
      </c>
      <c r="I978" s="462" t="s">
        <v>752</v>
      </c>
      <c r="J978" s="462">
        <v>75111</v>
      </c>
      <c r="L978" s="462">
        <v>300</v>
      </c>
      <c r="O978" s="462">
        <v>9999</v>
      </c>
      <c r="P978" s="462" t="s">
        <v>636</v>
      </c>
      <c r="Q978" s="462">
        <v>10521</v>
      </c>
      <c r="S978" s="462">
        <v>999999</v>
      </c>
      <c r="U978" s="462">
        <v>9999</v>
      </c>
      <c r="V978" s="462" t="str">
        <f t="shared" si="76"/>
        <v>BAR03</v>
      </c>
      <c r="AA978" s="457" t="str">
        <f t="shared" si="77"/>
        <v>NLT-Assoc</v>
      </c>
      <c r="AB978" s="457">
        <f t="shared" si="77"/>
        <v>12</v>
      </c>
      <c r="AC978" s="457" t="str">
        <f t="shared" si="77"/>
        <v>BAR03</v>
      </c>
      <c r="AI978" s="465" t="str">
        <f t="shared" si="79"/>
        <v>1275111</v>
      </c>
      <c r="AJ978" s="462" t="str">
        <f t="shared" si="78"/>
        <v>Communica/News, Photo, Video</v>
      </c>
    </row>
    <row r="979" spans="1:36" x14ac:dyDescent="0.25">
      <c r="A979" s="462" t="s">
        <v>710</v>
      </c>
      <c r="B979" s="462">
        <v>12</v>
      </c>
      <c r="C979" s="462" t="s">
        <v>692</v>
      </c>
      <c r="D979" s="457" t="str">
        <f t="shared" si="80"/>
        <v>NLT-Assoc75111</v>
      </c>
      <c r="E979" s="462">
        <v>75111</v>
      </c>
      <c r="F979" s="462" t="s">
        <v>752</v>
      </c>
      <c r="G979" s="462" t="s">
        <v>61</v>
      </c>
      <c r="H979" s="462">
        <v>75111</v>
      </c>
      <c r="I979" s="462" t="s">
        <v>752</v>
      </c>
      <c r="J979" s="462">
        <v>75111</v>
      </c>
      <c r="L979" s="462">
        <v>300</v>
      </c>
      <c r="O979" s="462">
        <v>9999</v>
      </c>
      <c r="P979" s="462" t="s">
        <v>648</v>
      </c>
      <c r="Q979" s="462">
        <v>10531</v>
      </c>
      <c r="S979" s="462">
        <v>999999</v>
      </c>
      <c r="U979" s="462">
        <v>9999</v>
      </c>
      <c r="V979" s="462" t="str">
        <f t="shared" si="76"/>
        <v>BAR03</v>
      </c>
      <c r="AA979" s="457" t="str">
        <f t="shared" si="77"/>
        <v>NLT-Assoc</v>
      </c>
      <c r="AB979" s="457">
        <f t="shared" si="77"/>
        <v>12</v>
      </c>
      <c r="AC979" s="457" t="str">
        <f t="shared" si="77"/>
        <v>BAR03</v>
      </c>
      <c r="AI979" s="465" t="str">
        <f t="shared" si="79"/>
        <v>1275111</v>
      </c>
      <c r="AJ979" s="462" t="str">
        <f t="shared" si="78"/>
        <v>Communica/News, Photo, Video</v>
      </c>
    </row>
    <row r="980" spans="1:36" x14ac:dyDescent="0.25">
      <c r="A980" s="462" t="s">
        <v>710</v>
      </c>
      <c r="B980" s="462">
        <v>12</v>
      </c>
      <c r="C980" s="462" t="s">
        <v>692</v>
      </c>
      <c r="D980" s="457" t="str">
        <f t="shared" si="80"/>
        <v>NLT-Assoc75111</v>
      </c>
      <c r="E980" s="462">
        <v>75111</v>
      </c>
      <c r="F980" s="462" t="s">
        <v>752</v>
      </c>
      <c r="G980" s="462" t="s">
        <v>61</v>
      </c>
      <c r="H980" s="462">
        <v>75111</v>
      </c>
      <c r="I980" s="462" t="s">
        <v>752</v>
      </c>
      <c r="J980" s="462">
        <v>75111</v>
      </c>
      <c r="L980" s="462">
        <v>300</v>
      </c>
      <c r="O980" s="462">
        <v>9999</v>
      </c>
      <c r="P980" s="462" t="s">
        <v>294</v>
      </c>
      <c r="Q980" s="462">
        <v>40003</v>
      </c>
      <c r="S980" s="462">
        <v>999999</v>
      </c>
      <c r="U980" s="462">
        <v>9999</v>
      </c>
      <c r="V980" s="462" t="str">
        <f t="shared" si="76"/>
        <v>BAR03</v>
      </c>
      <c r="AA980" s="457" t="str">
        <f t="shared" si="77"/>
        <v>NLT-Assoc</v>
      </c>
      <c r="AB980" s="457">
        <f t="shared" si="77"/>
        <v>12</v>
      </c>
      <c r="AC980" s="457" t="str">
        <f t="shared" si="77"/>
        <v>BAR03</v>
      </c>
      <c r="AI980" s="465" t="str">
        <f t="shared" si="79"/>
        <v>1275111</v>
      </c>
      <c r="AJ980" s="462" t="str">
        <f t="shared" si="78"/>
        <v>Communica/News, Photo, Video</v>
      </c>
    </row>
    <row r="981" spans="1:36" x14ac:dyDescent="0.25">
      <c r="A981" s="462" t="s">
        <v>710</v>
      </c>
      <c r="B981" s="462">
        <v>12</v>
      </c>
      <c r="C981" s="462" t="s">
        <v>692</v>
      </c>
      <c r="D981" s="457" t="str">
        <f t="shared" si="80"/>
        <v>NLT-Assoc75111</v>
      </c>
      <c r="E981" s="462">
        <v>75111</v>
      </c>
      <c r="F981" s="462" t="s">
        <v>752</v>
      </c>
      <c r="G981" s="462" t="s">
        <v>61</v>
      </c>
      <c r="H981" s="462">
        <v>75111</v>
      </c>
      <c r="I981" s="462" t="s">
        <v>752</v>
      </c>
      <c r="J981" s="462">
        <v>75111</v>
      </c>
      <c r="L981" s="462">
        <v>300</v>
      </c>
      <c r="O981" s="462">
        <v>9999</v>
      </c>
      <c r="P981" s="462" t="s">
        <v>730</v>
      </c>
      <c r="Q981" s="462">
        <v>99999</v>
      </c>
      <c r="S981" s="462">
        <v>400040</v>
      </c>
      <c r="U981" s="462">
        <v>9999</v>
      </c>
      <c r="V981" s="462" t="str">
        <f t="shared" si="76"/>
        <v>BAR03</v>
      </c>
      <c r="AA981" s="457" t="str">
        <f t="shared" si="77"/>
        <v>NLT-Assoc</v>
      </c>
      <c r="AB981" s="457">
        <f t="shared" si="77"/>
        <v>12</v>
      </c>
      <c r="AC981" s="457" t="str">
        <f t="shared" si="77"/>
        <v>BAR03</v>
      </c>
      <c r="AI981" s="465" t="str">
        <f t="shared" si="79"/>
        <v>1275111</v>
      </c>
      <c r="AJ981" s="462" t="str">
        <f t="shared" si="78"/>
        <v>Communica/News, Photo, Video</v>
      </c>
    </row>
    <row r="982" spans="1:36" x14ac:dyDescent="0.25">
      <c r="A982" s="462" t="s">
        <v>710</v>
      </c>
      <c r="B982" s="462">
        <v>12</v>
      </c>
      <c r="C982" s="462" t="s">
        <v>692</v>
      </c>
      <c r="D982" s="457" t="str">
        <f t="shared" si="80"/>
        <v>NLT-Assoc75111</v>
      </c>
      <c r="E982" s="462">
        <v>75111</v>
      </c>
      <c r="F982" s="462" t="s">
        <v>752</v>
      </c>
      <c r="G982" s="462" t="s">
        <v>61</v>
      </c>
      <c r="H982" s="462">
        <v>75111</v>
      </c>
      <c r="I982" s="462" t="s">
        <v>752</v>
      </c>
      <c r="J982" s="462">
        <v>75111</v>
      </c>
      <c r="L982" s="462">
        <v>300</v>
      </c>
      <c r="O982" s="462">
        <v>9999</v>
      </c>
      <c r="P982" s="462" t="s">
        <v>730</v>
      </c>
      <c r="Q982" s="462">
        <v>99999</v>
      </c>
      <c r="S982" s="462">
        <v>400071</v>
      </c>
      <c r="U982" s="462">
        <v>9999</v>
      </c>
      <c r="V982" s="462" t="str">
        <f t="shared" si="76"/>
        <v>BAR03</v>
      </c>
      <c r="AA982" s="457" t="str">
        <f t="shared" si="77"/>
        <v>NLT-Assoc</v>
      </c>
      <c r="AB982" s="457">
        <f t="shared" si="77"/>
        <v>12</v>
      </c>
      <c r="AC982" s="457" t="str">
        <f t="shared" si="77"/>
        <v>BAR03</v>
      </c>
      <c r="AI982" s="465" t="str">
        <f t="shared" si="79"/>
        <v>1275111</v>
      </c>
      <c r="AJ982" s="462" t="str">
        <f t="shared" si="78"/>
        <v>Communica/News, Photo, Video</v>
      </c>
    </row>
    <row r="983" spans="1:36" x14ac:dyDescent="0.25">
      <c r="A983" s="462" t="s">
        <v>710</v>
      </c>
      <c r="B983" s="462">
        <v>12</v>
      </c>
      <c r="C983" s="462" t="s">
        <v>692</v>
      </c>
      <c r="D983" s="457" t="str">
        <f t="shared" si="80"/>
        <v>NLT-Assoc75111</v>
      </c>
      <c r="E983" s="462">
        <v>75111</v>
      </c>
      <c r="F983" s="462" t="s">
        <v>752</v>
      </c>
      <c r="G983" s="462" t="s">
        <v>61</v>
      </c>
      <c r="H983" s="462">
        <v>75111</v>
      </c>
      <c r="I983" s="462" t="s">
        <v>752</v>
      </c>
      <c r="J983" s="462">
        <v>75111</v>
      </c>
      <c r="L983" s="462">
        <v>300</v>
      </c>
      <c r="O983" s="462">
        <v>9999</v>
      </c>
      <c r="P983" s="462" t="s">
        <v>730</v>
      </c>
      <c r="Q983" s="462">
        <v>99999</v>
      </c>
      <c r="S983" s="462">
        <v>400095</v>
      </c>
      <c r="U983" s="462">
        <v>9999</v>
      </c>
      <c r="V983" s="462" t="str">
        <f t="shared" si="76"/>
        <v>BAR03</v>
      </c>
      <c r="AA983" s="457" t="str">
        <f t="shared" si="77"/>
        <v>NLT-Assoc</v>
      </c>
      <c r="AB983" s="457">
        <f t="shared" si="77"/>
        <v>12</v>
      </c>
      <c r="AC983" s="457" t="str">
        <f t="shared" si="77"/>
        <v>BAR03</v>
      </c>
      <c r="AI983" s="465" t="str">
        <f t="shared" si="79"/>
        <v>1275111</v>
      </c>
      <c r="AJ983" s="462" t="str">
        <f t="shared" si="78"/>
        <v>Communica/News, Photo, Video</v>
      </c>
    </row>
    <row r="984" spans="1:36" x14ac:dyDescent="0.25">
      <c r="A984" s="462" t="s">
        <v>710</v>
      </c>
      <c r="B984" s="462">
        <v>12</v>
      </c>
      <c r="C984" s="462" t="s">
        <v>692</v>
      </c>
      <c r="D984" s="457" t="str">
        <f t="shared" si="80"/>
        <v>NLT-Assoc75111</v>
      </c>
      <c r="E984" s="462">
        <v>75111</v>
      </c>
      <c r="F984" s="462" t="s">
        <v>752</v>
      </c>
      <c r="G984" s="462" t="s">
        <v>61</v>
      </c>
      <c r="H984" s="462">
        <v>75111</v>
      </c>
      <c r="I984" s="462" t="s">
        <v>752</v>
      </c>
      <c r="J984" s="462">
        <v>75111</v>
      </c>
      <c r="L984" s="462">
        <v>300</v>
      </c>
      <c r="O984" s="462">
        <v>9999</v>
      </c>
      <c r="P984" s="462" t="s">
        <v>730</v>
      </c>
      <c r="Q984" s="462">
        <v>99999</v>
      </c>
      <c r="S984" s="462">
        <v>400107</v>
      </c>
      <c r="U984" s="462">
        <v>9999</v>
      </c>
      <c r="V984" s="462" t="str">
        <f t="shared" si="76"/>
        <v>BAR03</v>
      </c>
      <c r="AA984" s="457" t="str">
        <f t="shared" si="77"/>
        <v>NLT-Assoc</v>
      </c>
      <c r="AB984" s="457">
        <f t="shared" si="77"/>
        <v>12</v>
      </c>
      <c r="AC984" s="457" t="str">
        <f t="shared" si="77"/>
        <v>BAR03</v>
      </c>
      <c r="AI984" s="465" t="str">
        <f t="shared" si="79"/>
        <v>1275111</v>
      </c>
      <c r="AJ984" s="462" t="str">
        <f t="shared" si="78"/>
        <v>Communica/News, Photo, Video</v>
      </c>
    </row>
  </sheetData>
  <autoFilter ref="A1:AK984" xr:uid="{00000000-0009-0000-0000-000004000000}"/>
  <pageMargins left="0.7" right="0.7" top="0.75" bottom="0.75" header="0.3" footer="0.3"/>
  <pageSetup paperSize="5" scale="81"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tabColor rgb="FF002060"/>
    <pageSetUpPr fitToPage="1"/>
  </sheetPr>
  <dimension ref="A1:AJ425"/>
  <sheetViews>
    <sheetView workbookViewId="0"/>
  </sheetViews>
  <sheetFormatPr defaultColWidth="9.140625" defaultRowHeight="12.75" x14ac:dyDescent="0.2"/>
  <cols>
    <col min="1" max="1" width="3.140625" style="1" bestFit="1" customWidth="1"/>
    <col min="2" max="2" width="16.5703125" style="9" customWidth="1"/>
    <col min="3" max="3" width="2.140625" style="8" hidden="1" customWidth="1"/>
    <col min="4" max="4" width="10.7109375" style="8" hidden="1" customWidth="1"/>
    <col min="5" max="5" width="30.85546875" style="1" customWidth="1"/>
    <col min="6" max="6" width="8.5703125" style="1" customWidth="1"/>
    <col min="7" max="8" width="1" style="1" hidden="1" customWidth="1"/>
    <col min="9" max="9" width="26" style="1" customWidth="1"/>
    <col min="10" max="10" width="0.42578125" style="1" customWidth="1"/>
    <col min="11" max="11" width="38.5703125" style="1" customWidth="1"/>
    <col min="12" max="13" width="16.42578125" style="1" customWidth="1"/>
    <col min="14" max="14" width="21.42578125" style="1" bestFit="1" customWidth="1"/>
    <col min="15" max="15" width="19.7109375" style="1" bestFit="1" customWidth="1"/>
    <col min="16" max="17" width="16.42578125" style="1" customWidth="1"/>
    <col min="18" max="18" width="23.42578125" style="1" customWidth="1"/>
    <col min="19" max="20" width="16.42578125" style="1" customWidth="1"/>
    <col min="21" max="21" width="0.7109375" style="1" customWidth="1"/>
    <col min="22" max="22" width="15.5703125" style="1" customWidth="1"/>
    <col min="23" max="23" width="1.140625" style="8" customWidth="1"/>
    <col min="24" max="24" width="23.42578125" style="1" customWidth="1"/>
    <col min="25" max="25" width="10.7109375" style="1" customWidth="1"/>
    <col min="26" max="26" width="12.85546875" style="1" hidden="1" customWidth="1"/>
    <col min="27" max="27" width="1.7109375" style="1" hidden="1" customWidth="1"/>
    <col min="28" max="29" width="21.42578125" style="1" hidden="1" customWidth="1"/>
    <col min="30" max="30" width="9.42578125" style="4" hidden="1" customWidth="1"/>
    <col min="31" max="31" width="21.42578125" style="4" hidden="1" customWidth="1"/>
    <col min="32" max="32" width="25.140625" style="4" hidden="1" customWidth="1"/>
    <col min="33" max="33" width="15.5703125" style="4" hidden="1" customWidth="1"/>
    <col min="34" max="34" width="8.42578125" style="4" hidden="1" customWidth="1"/>
    <col min="35" max="35" width="9.140625" style="3" customWidth="1"/>
    <col min="36" max="36" width="30.140625" style="2" bestFit="1" customWidth="1"/>
    <col min="37" max="16384" width="9.140625" style="1"/>
  </cols>
  <sheetData>
    <row r="1" spans="1:36" ht="15" customHeight="1" x14ac:dyDescent="0.2">
      <c r="A1" s="32"/>
      <c r="B1" s="1"/>
      <c r="C1" s="1"/>
      <c r="D1" s="38"/>
      <c r="F1" s="133"/>
      <c r="G1" s="130"/>
      <c r="H1" s="130"/>
      <c r="I1" s="130"/>
      <c r="J1" s="182"/>
      <c r="K1" s="132"/>
      <c r="L1" s="131"/>
      <c r="M1" s="130" t="s">
        <v>266</v>
      </c>
      <c r="N1" s="182"/>
      <c r="O1" s="131"/>
      <c r="P1" s="132" t="s">
        <v>265</v>
      </c>
      <c r="Q1" s="131"/>
      <c r="R1" s="131"/>
      <c r="S1" s="131"/>
      <c r="T1" s="131"/>
      <c r="U1" s="130"/>
      <c r="V1" s="130"/>
      <c r="W1" s="130"/>
      <c r="X1" s="129"/>
      <c r="Y1" s="30"/>
      <c r="Z1" s="128"/>
      <c r="AA1" s="127"/>
      <c r="AB1" s="25"/>
      <c r="AC1" s="25"/>
    </row>
    <row r="2" spans="1:36" ht="10.5" customHeight="1" thickBot="1" x14ac:dyDescent="0.35">
      <c r="B2" s="1"/>
      <c r="C2" s="1"/>
      <c r="D2" s="36"/>
      <c r="F2" s="183"/>
      <c r="G2" s="122"/>
      <c r="H2" s="122"/>
      <c r="I2" s="122"/>
      <c r="J2" s="122"/>
      <c r="K2" s="122"/>
      <c r="L2" s="122"/>
      <c r="M2" s="184" t="s">
        <v>264</v>
      </c>
      <c r="N2" s="122"/>
      <c r="O2" s="122"/>
      <c r="P2" s="122"/>
      <c r="Q2" s="122"/>
      <c r="R2" s="122"/>
      <c r="S2" s="124"/>
      <c r="T2" s="123"/>
      <c r="U2" s="122"/>
      <c r="V2" s="122"/>
      <c r="W2" s="122"/>
      <c r="X2" s="121"/>
      <c r="Y2" s="30"/>
      <c r="Z2" s="67"/>
      <c r="AA2" s="108"/>
      <c r="AB2" s="28"/>
      <c r="AC2" s="28"/>
    </row>
    <row r="3" spans="1:36" ht="23.25" customHeight="1" x14ac:dyDescent="0.3">
      <c r="B3" s="116"/>
      <c r="C3" s="116"/>
      <c r="D3" s="116"/>
      <c r="E3" s="116"/>
      <c r="F3" s="116"/>
      <c r="G3" s="116"/>
      <c r="H3" s="116"/>
      <c r="I3" s="116"/>
      <c r="J3" s="116"/>
      <c r="K3" s="116"/>
      <c r="L3" s="178"/>
      <c r="M3" s="178"/>
      <c r="N3" s="178"/>
      <c r="O3" s="179" t="s">
        <v>263</v>
      </c>
      <c r="P3" s="178"/>
      <c r="Q3" s="178"/>
      <c r="R3" s="178"/>
      <c r="S3" s="178"/>
      <c r="T3" s="178"/>
      <c r="U3" s="116"/>
      <c r="V3" s="116"/>
      <c r="W3" s="103"/>
      <c r="X3" s="102"/>
      <c r="Y3" s="102"/>
      <c r="Z3" s="195" t="s">
        <v>413</v>
      </c>
      <c r="AA3" s="108"/>
      <c r="AB3" s="195" t="s">
        <v>260</v>
      </c>
      <c r="AC3" s="195" t="s">
        <v>524</v>
      </c>
      <c r="AD3" s="113" t="s">
        <v>253</v>
      </c>
      <c r="AE3" s="189" t="s">
        <v>518</v>
      </c>
      <c r="AF3" s="190" t="s">
        <v>261</v>
      </c>
      <c r="AG3" s="189" t="s">
        <v>259</v>
      </c>
      <c r="AH3" s="117" t="s">
        <v>252</v>
      </c>
    </row>
    <row r="4" spans="1:36" ht="21" customHeight="1" x14ac:dyDescent="0.35">
      <c r="B4" s="116"/>
      <c r="C4" s="116"/>
      <c r="D4" s="116"/>
      <c r="E4" s="116"/>
      <c r="F4" s="116"/>
      <c r="G4" s="116"/>
      <c r="H4" s="116"/>
      <c r="I4" s="116"/>
      <c r="J4" s="116"/>
      <c r="K4" s="116"/>
      <c r="L4" s="178"/>
      <c r="M4" s="178"/>
      <c r="N4" s="178"/>
      <c r="O4" s="180" t="s">
        <v>511</v>
      </c>
      <c r="P4" s="178"/>
      <c r="Q4" s="178"/>
      <c r="R4" s="178"/>
      <c r="S4" s="178"/>
      <c r="T4" s="178"/>
      <c r="U4" s="116"/>
      <c r="V4" s="116"/>
      <c r="W4" s="103"/>
      <c r="X4" s="102"/>
      <c r="Y4" s="102"/>
      <c r="AA4" s="114"/>
      <c r="AD4" s="113"/>
      <c r="AE4" s="191"/>
      <c r="AF4" s="191"/>
      <c r="AG4" s="191"/>
      <c r="AH4" s="10"/>
    </row>
    <row r="5" spans="1:36" s="9" customFormat="1" ht="24.75" customHeight="1" x14ac:dyDescent="0.35">
      <c r="A5" s="110"/>
      <c r="B5" s="109"/>
      <c r="C5" s="109"/>
      <c r="D5" s="108"/>
      <c r="E5" s="108"/>
      <c r="F5" s="104"/>
      <c r="G5" s="104"/>
      <c r="H5" s="104"/>
      <c r="I5" s="103"/>
      <c r="J5" s="107"/>
      <c r="K5" s="107"/>
      <c r="L5" s="96"/>
      <c r="M5" s="96"/>
      <c r="N5" s="96"/>
      <c r="O5" s="96"/>
      <c r="P5" s="96"/>
      <c r="Q5" s="96"/>
      <c r="R5" s="181"/>
      <c r="S5" s="178"/>
      <c r="T5" s="178"/>
      <c r="U5" s="104"/>
      <c r="V5" s="104"/>
      <c r="W5" s="103"/>
      <c r="X5" s="102"/>
      <c r="Y5" s="102"/>
      <c r="Z5" s="115" t="s">
        <v>414</v>
      </c>
      <c r="AA5" s="2"/>
      <c r="AB5" s="37" t="s">
        <v>229</v>
      </c>
      <c r="AC5" s="2" t="s">
        <v>526</v>
      </c>
      <c r="AD5" s="146" t="s">
        <v>248</v>
      </c>
      <c r="AE5" s="191" t="s">
        <v>247</v>
      </c>
      <c r="AF5" s="191" t="s">
        <v>246</v>
      </c>
      <c r="AG5" s="192" t="s">
        <v>244</v>
      </c>
      <c r="AH5" s="10">
        <v>43592</v>
      </c>
      <c r="AI5" s="101"/>
      <c r="AJ5" s="36"/>
    </row>
    <row r="6" spans="1:36" ht="25.5" customHeight="1" x14ac:dyDescent="0.3">
      <c r="B6" s="33"/>
      <c r="C6" s="33"/>
      <c r="D6" s="100"/>
      <c r="E6" s="34"/>
      <c r="F6" s="99"/>
      <c r="G6" s="99"/>
      <c r="H6" s="99"/>
      <c r="I6" s="186"/>
      <c r="J6" s="99"/>
      <c r="K6" s="99"/>
      <c r="L6" s="99"/>
      <c r="M6" s="99"/>
      <c r="N6" s="99"/>
      <c r="O6" s="99"/>
      <c r="P6" s="99"/>
      <c r="Q6" s="99"/>
      <c r="R6" s="99"/>
      <c r="S6" s="99"/>
      <c r="T6" s="99"/>
      <c r="U6" s="99"/>
      <c r="V6" s="99"/>
      <c r="W6" s="99"/>
      <c r="X6" s="99"/>
      <c r="Z6" s="95" t="s">
        <v>416</v>
      </c>
      <c r="AA6" s="2"/>
      <c r="AB6" s="2" t="s">
        <v>220</v>
      </c>
      <c r="AC6" s="37" t="s">
        <v>527</v>
      </c>
      <c r="AD6" s="11" t="s">
        <v>179</v>
      </c>
      <c r="AE6" s="191" t="s">
        <v>240</v>
      </c>
      <c r="AF6" s="191" t="s">
        <v>239</v>
      </c>
      <c r="AG6" s="192" t="s">
        <v>237</v>
      </c>
      <c r="AH6" s="10">
        <v>43593</v>
      </c>
      <c r="AJ6" s="196"/>
    </row>
    <row r="7" spans="1:36" ht="20.100000000000001" customHeight="1" x14ac:dyDescent="0.3">
      <c r="A7" s="193" t="s">
        <v>411</v>
      </c>
      <c r="B7" s="194" t="s">
        <v>412</v>
      </c>
      <c r="C7" s="661" t="s">
        <v>414</v>
      </c>
      <c r="D7" s="661"/>
      <c r="E7" s="661"/>
      <c r="G7" s="20"/>
      <c r="H7" s="20"/>
      <c r="I7" s="21"/>
      <c r="N7" s="185" t="s">
        <v>232</v>
      </c>
      <c r="O7" s="97" t="s">
        <v>231</v>
      </c>
      <c r="P7" s="94"/>
      <c r="Q7" s="20"/>
      <c r="R7" s="20"/>
      <c r="S7" s="20"/>
      <c r="T7" s="96"/>
      <c r="U7" s="96"/>
      <c r="V7" s="96"/>
      <c r="Z7" s="95" t="s">
        <v>415</v>
      </c>
      <c r="AA7" s="2"/>
      <c r="AC7" s="2" t="s">
        <v>528</v>
      </c>
      <c r="AD7" s="146" t="s">
        <v>176</v>
      </c>
      <c r="AE7" s="191" t="s">
        <v>230</v>
      </c>
      <c r="AF7" s="191"/>
      <c r="AG7" s="192" t="s">
        <v>228</v>
      </c>
      <c r="AH7" s="10">
        <v>43594</v>
      </c>
      <c r="AJ7" s="196"/>
    </row>
    <row r="8" spans="1:36" ht="20.100000000000001" customHeight="1" x14ac:dyDescent="0.3">
      <c r="A8" s="308" t="s">
        <v>498</v>
      </c>
      <c r="B8" s="309" t="s">
        <v>525</v>
      </c>
      <c r="C8" s="666" t="str">
        <f>IF(C7="IFR", "BAR01", IF(C7="Tax Levy", "BAR01", IF(C7="Non Tax-Levy", "BAR55", " ")))</f>
        <v>BAR01</v>
      </c>
      <c r="D8" s="666"/>
      <c r="E8" s="666"/>
      <c r="F8" s="8"/>
      <c r="G8" s="328"/>
      <c r="H8" s="328"/>
      <c r="I8" s="328"/>
      <c r="N8" s="93" t="s">
        <v>223</v>
      </c>
      <c r="O8" s="92"/>
      <c r="P8" s="43"/>
      <c r="Q8" s="20"/>
      <c r="R8" s="20"/>
      <c r="S8" s="20"/>
      <c r="T8" s="91"/>
      <c r="U8" s="91"/>
      <c r="V8" s="91"/>
      <c r="X8" s="1" t="s">
        <v>519</v>
      </c>
      <c r="Z8" s="62"/>
      <c r="AA8" s="2"/>
      <c r="AB8" s="2" t="s">
        <v>245</v>
      </c>
      <c r="AC8" s="2"/>
      <c r="AD8" s="146" t="s">
        <v>222</v>
      </c>
      <c r="AE8" s="191" t="s">
        <v>221</v>
      </c>
      <c r="AF8" s="191"/>
      <c r="AG8" s="192" t="s">
        <v>219</v>
      </c>
      <c r="AH8" s="10">
        <v>43595</v>
      </c>
      <c r="AJ8" s="196"/>
    </row>
    <row r="9" spans="1:36" ht="24" customHeight="1" x14ac:dyDescent="0.35">
      <c r="A9" s="308" t="s">
        <v>499</v>
      </c>
      <c r="B9" s="309" t="s">
        <v>497</v>
      </c>
      <c r="C9" s="667" t="s">
        <v>229</v>
      </c>
      <c r="D9" s="667"/>
      <c r="E9" s="667"/>
      <c r="G9" s="87"/>
      <c r="H9" s="87"/>
      <c r="I9" s="87"/>
      <c r="O9" s="86"/>
      <c r="P9" s="43"/>
      <c r="Q9" s="20"/>
      <c r="R9" s="20"/>
      <c r="S9" s="20"/>
      <c r="Z9" s="50"/>
      <c r="AB9" s="2" t="s">
        <v>487</v>
      </c>
      <c r="AC9" s="2"/>
      <c r="AD9" s="161" t="s">
        <v>116</v>
      </c>
      <c r="AE9" s="191" t="s">
        <v>215</v>
      </c>
      <c r="AF9" s="191"/>
      <c r="AG9" s="192"/>
      <c r="AH9" s="10">
        <v>43596</v>
      </c>
      <c r="AJ9" s="196"/>
    </row>
    <row r="10" spans="1:36" ht="19.5" customHeight="1" x14ac:dyDescent="0.3">
      <c r="A10" s="308" t="s">
        <v>529</v>
      </c>
      <c r="B10" s="309" t="s">
        <v>516</v>
      </c>
      <c r="C10" s="667" t="s">
        <v>219</v>
      </c>
      <c r="D10" s="667"/>
      <c r="E10" s="667"/>
      <c r="F10" s="330" t="s">
        <v>536</v>
      </c>
      <c r="G10" s="330"/>
      <c r="H10" s="330"/>
      <c r="I10" s="331"/>
      <c r="J10" s="20"/>
      <c r="K10" s="20"/>
      <c r="L10" s="20"/>
      <c r="M10" s="20"/>
      <c r="N10" s="20"/>
      <c r="O10" s="20"/>
      <c r="P10" s="20"/>
      <c r="Q10" s="20"/>
      <c r="R10" s="20"/>
      <c r="S10" s="20"/>
      <c r="V10" s="20"/>
      <c r="W10" s="83"/>
      <c r="X10" s="20"/>
      <c r="Y10" s="20"/>
      <c r="Z10" s="115" t="s">
        <v>523</v>
      </c>
      <c r="AB10" s="1" t="s">
        <v>513</v>
      </c>
      <c r="AD10" s="146" t="s">
        <v>112</v>
      </c>
      <c r="AE10" s="11" t="s">
        <v>490</v>
      </c>
      <c r="AF10" s="11"/>
      <c r="AG10" s="78"/>
      <c r="AH10" s="10">
        <v>43597</v>
      </c>
      <c r="AJ10" s="196"/>
    </row>
    <row r="11" spans="1:36" s="43" customFormat="1" ht="15" customHeight="1" x14ac:dyDescent="0.3">
      <c r="A11" s="267"/>
      <c r="B11" s="74"/>
      <c r="C11" s="82"/>
      <c r="D11" s="82"/>
      <c r="E11" s="74"/>
      <c r="F11" s="74"/>
      <c r="G11" s="74"/>
      <c r="H11" s="74"/>
      <c r="I11" s="58"/>
      <c r="T11" s="80"/>
      <c r="W11" s="52"/>
      <c r="Y11" s="20"/>
      <c r="Z11" s="95" t="s">
        <v>522</v>
      </c>
      <c r="AA11" s="1"/>
      <c r="AB11" s="43" t="s">
        <v>514</v>
      </c>
      <c r="AD11" s="146" t="s">
        <v>90</v>
      </c>
      <c r="AE11" s="11"/>
      <c r="AF11" s="11"/>
      <c r="AG11" s="78"/>
      <c r="AH11" s="10">
        <v>43598</v>
      </c>
      <c r="AI11" s="3"/>
      <c r="AJ11" s="196"/>
    </row>
    <row r="12" spans="1:36" s="43" customFormat="1" ht="39.75" customHeight="1" x14ac:dyDescent="0.3">
      <c r="B12" s="73" t="s">
        <v>530</v>
      </c>
      <c r="C12" s="77"/>
      <c r="D12" s="75"/>
      <c r="E12" s="595" t="s">
        <v>204</v>
      </c>
      <c r="F12" s="662"/>
      <c r="G12" s="74"/>
      <c r="H12" s="74"/>
      <c r="I12" s="72" t="s">
        <v>531</v>
      </c>
      <c r="J12" s="71"/>
      <c r="K12" s="139" t="s">
        <v>532</v>
      </c>
      <c r="L12" s="334" t="s">
        <v>503</v>
      </c>
      <c r="M12" s="76" t="s">
        <v>504</v>
      </c>
      <c r="N12" s="334" t="s">
        <v>505</v>
      </c>
      <c r="O12" s="76" t="s">
        <v>506</v>
      </c>
      <c r="P12" s="334" t="s">
        <v>507</v>
      </c>
      <c r="Q12" s="76" t="s">
        <v>508</v>
      </c>
      <c r="R12" s="321" t="s">
        <v>533</v>
      </c>
      <c r="S12" s="597" t="s">
        <v>534</v>
      </c>
      <c r="T12" s="663"/>
      <c r="V12" s="70" t="s">
        <v>535</v>
      </c>
      <c r="W12" s="69"/>
      <c r="X12" s="68" t="s">
        <v>197</v>
      </c>
      <c r="Y12" s="20"/>
      <c r="Z12" s="95" t="s">
        <v>521</v>
      </c>
      <c r="AA12" s="1"/>
      <c r="AB12" s="43" t="s">
        <v>515</v>
      </c>
      <c r="AD12" s="146" t="s">
        <v>79</v>
      </c>
      <c r="AE12" s="11"/>
      <c r="AF12" s="11"/>
      <c r="AG12" s="11"/>
      <c r="AH12" s="10">
        <v>43599</v>
      </c>
      <c r="AI12" s="3"/>
      <c r="AJ12" s="196"/>
    </row>
    <row r="13" spans="1:36" ht="24.75" customHeight="1" x14ac:dyDescent="0.3">
      <c r="A13" s="1">
        <v>1</v>
      </c>
      <c r="B13" s="61" t="s">
        <v>541</v>
      </c>
      <c r="C13" s="65"/>
      <c r="D13" s="59"/>
      <c r="E13" s="664">
        <f>IFERROR(IF($C$7="Tax Levy",VLOOKUP(I13,'Tax Levy'!C:E,3,FALSE), IF($C$7="IFR", VLOOKUP(I13,IFR!F:H,3,FALSE), IF($C$7="Non Tax-Levy",VLOOKUP(K13,'Non Tax-Levy'!B:D,3,FALSE),"−−−−−−−►"))), "−−−−−−−►")</f>
        <v>65011</v>
      </c>
      <c r="F13" s="665"/>
      <c r="G13" s="20"/>
      <c r="H13" s="20"/>
      <c r="I13" s="655" t="s">
        <v>458</v>
      </c>
      <c r="J13" s="656"/>
      <c r="K13" s="142"/>
      <c r="L13" s="335">
        <f>IFERROR(IF($C$7="Tax Levy",VLOOKUP(E13,'BAR Dept Tree-old'!D:K,8,FALSE),IF($C$7="Non Tax-Levy",VLOOKUP(K13,'Non Tax-Levy'!B:G,6,FALSE), IF(AND($C$7="IFR", E13="75018"), VLOOKUP(E13,'BAR Dept Tree-old'!D:K,8,FALSE), VLOOKUP(E13,IFR!H:M,6,FALSE)))), "−−−−−−−►")</f>
        <v>99999</v>
      </c>
      <c r="M13" s="336">
        <f>IFERROR(IF($C$7="Tax Levy", VLOOKUP(E13,'BAR Dept Tree-old'!D:H,5,FALSE),  IF($C$7="Non Tax-Levy", VLOOKUP(K13,'Non Tax-Levy'!B:H,7,FALSE), IF(AND($C$7="IFR", E13="75018"), VLOOKUP(E13,'BAR Dept Tree-old'!D:H,5,FALSE), VLOOKUP(E13,IFR!H:P,9,FALSE)))), "−−−−−−−►")</f>
        <v>300</v>
      </c>
      <c r="N13" s="336">
        <f>IFERROR(IF($C$7="Tax Levy", VLOOKUP(E13,'BAR Dept Tree-old'!D:L,9,FALSE), IF($C$7="Non Tax-Levy", VLOOKUP(K13,'Non Tax-Levy'!B:J,9,FALSE), IF(AND($C$7="IFR", E13="75018"), VLOOKUP(E13,'BAR Dept Tree-old'!D:L,9,FALSE), VLOOKUP(E13,IFR!H:N,7,FALSE)))), "−−−−−−−►")</f>
        <v>999999</v>
      </c>
      <c r="O13" s="336">
        <f>IFERROR(IF($C$7="Tax Levy", VLOOKUP(E13,'BAR Dept Tree-old'!D:M,10,FALSE), IF($C$7="Non Tax-Levy", VLOOKUP(K13,'Non Tax-Levy'!B:I,8,FALSE), IF(AND($C$7="IFR", E13="75018"), VLOOKUP(E13,'BAR Dept Tree-old'!D:M,10,FALSE), VLOOKUP(E13,IFR!H:O,8,FALSE)))), "−−−−−−−►")</f>
        <v>102</v>
      </c>
      <c r="P13" s="336" t="str">
        <f>IFERROR(IF($C$7="Tax Levy", VLOOKUP(C$7&amp;E13,'BAR Dept Tree-old'!U:W,3,FALSE), IF($C$7="Non Tax-Levy", VLOOKUP(K13,'Non Tax-Levy'!B:K,10,FALSE), IF(AND($C$7="IFR", E13="75018"), VLOOKUP(E13,'BAR Dept Tree-old'!D:J,7,FALSE), VLOOKUP(E13,IFR!H:Q, 10,FALSE)))), "−−−−−−−►")</f>
        <v>3012- IFR Baruch</v>
      </c>
      <c r="Q13" s="336">
        <f>IFERROR(IF($C$7="Tax Levy", VLOOKUP($C$7&amp;$E13, 'BAR Dept Tree-old'!U:V,2,FALSE), IF($C$7="IFR", VLOOKUP(E13,IFR!H:I,2,FALSE), IF($C$7="Non Tax-Levy", VLOOKUP(K13,'Non Tax-Levy'!B:L,11,FALSE), "−−−−−−−►"))), "−−−−−−−►")</f>
        <v>11</v>
      </c>
      <c r="R13" s="140"/>
      <c r="S13" s="659" t="s">
        <v>165</v>
      </c>
      <c r="T13" s="660"/>
      <c r="U13" s="20"/>
      <c r="V13" s="141"/>
      <c r="X13" s="326"/>
      <c r="Y13" s="20"/>
      <c r="Z13" s="62"/>
      <c r="AB13" s="2" t="s">
        <v>512</v>
      </c>
      <c r="AD13" s="146" t="s">
        <v>61</v>
      </c>
      <c r="AE13" s="11"/>
      <c r="AF13" s="11"/>
      <c r="AG13" s="11"/>
      <c r="AH13" s="10">
        <v>43600</v>
      </c>
      <c r="AJ13" s="196"/>
    </row>
    <row r="14" spans="1:36" ht="24.75" customHeight="1" x14ac:dyDescent="0.3">
      <c r="A14" s="1">
        <v>2</v>
      </c>
      <c r="B14" s="61" t="s">
        <v>545</v>
      </c>
      <c r="C14" s="52"/>
      <c r="D14" s="59"/>
      <c r="E14" s="664">
        <f>IFERROR(IF($C$7="Tax Levy",VLOOKUP(I14,'Tax Levy'!C:E,3,FALSE), IF($C$7="IFR", VLOOKUP(I14,IFR!F:H,3,FALSE), IF($C$7="Non Tax-Levy",VLOOKUP(K14,'Non Tax-Levy'!B:D,3,FALSE),"−−−−−−−►"))), "−−−−−−−►")</f>
        <v>80048</v>
      </c>
      <c r="F14" s="665"/>
      <c r="G14" s="20"/>
      <c r="H14" s="20"/>
      <c r="I14" s="655" t="s">
        <v>141</v>
      </c>
      <c r="J14" s="656"/>
      <c r="K14" s="188"/>
      <c r="L14" s="335">
        <f>IFERROR(IF($C$7="Tax Levy",VLOOKUP(E14,'BAR Dept Tree-old'!D:K,8,FALSE),IF($C$7="Non Tax-Levy",VLOOKUP(K14,'Non Tax-Levy'!B:G,6,FALSE), IF(AND($C$7="IFR", E14="75018"), VLOOKUP(E14,'BAR Dept Tree-old'!D:K,8,FALSE), VLOOKUP(E14,IFR!H:M,6,FALSE)))), "−−−−−−−►")</f>
        <v>99999</v>
      </c>
      <c r="M14" s="336">
        <f>IFERROR(IF($C$7="Tax Levy", VLOOKUP(E14,'BAR Dept Tree-old'!D:H,5,FALSE),  IF($C$7="Non Tax-Levy", VLOOKUP(K14,'Non Tax-Levy'!B:H,7,FALSE), IF(AND($C$7="IFR", E14="75018"), VLOOKUP(E14,'BAR Dept Tree-old'!D:H,5,FALSE), VLOOKUP(E14,IFR!H:P,9,FALSE)))), "−−−−−−−►")</f>
        <v>400</v>
      </c>
      <c r="N14" s="336">
        <f>IFERROR(IF($C$7="Tax Levy", VLOOKUP(E14,'BAR Dept Tree-old'!D:L,9,FALSE),IF($C$7="Non Tax-Levy", VLOOKUP(K14,'Non Tax-Levy'!B:J,9,FALSE), IF(AND($C$7="IFR", E14="75018"), VLOOKUP(E14,'BAR Dept Tree-old'!D:L,9,FALSE), VLOOKUP(E14,IFR!H:N,7,FALSE)))), "−−−−−−−►")</f>
        <v>999999</v>
      </c>
      <c r="O14" s="336">
        <f>IFERROR(IF($C$7="Tax Levy", VLOOKUP(E14,'BAR Dept Tree-old'!D:M,10,FALSE), IF($C$7="Non Tax-Levy", VLOOKUP(K14,'Non Tax-Levy'!B:I,8,FALSE), IF(AND($C$7="IFR", E14="75018"), VLOOKUP(E14,'BAR Dept Tree-old'!D:M,10,FALSE), VLOOKUP(E14,IFR!H:O,8,FALSE)))), "−−−−−−−►")</f>
        <v>9999</v>
      </c>
      <c r="P14" s="336" t="str">
        <f>IFERROR(IF($C$7="Tax Levy", VLOOKUP(C$7&amp;E14,'BAR Dept Tree-old'!U:W,3,FALSE), IF($C$7="Non Tax-Levy", VLOOKUP(K14,'Non Tax-Levy'!B:K,10,FALSE), IF(AND($C$7="IFR", E14="75018"), VLOOKUP(E14,'BAR Dept Tree-old'!D:J,7,FALSE), VLOOKUP(E14,IFR!H:Q, 10,FALSE)))), "−−−−−−−►")</f>
        <v>3012- IFR Baruch</v>
      </c>
      <c r="Q14" s="336">
        <f>IFERROR(IF($C$7="Tax Levy", VLOOKUP($C7&amp;$E14, 'BAR Dept Tree-old'!U:V,2,FALSE), IF($C$7="IFR", VLOOKUP(E14,IFR!H:I,2,FALSE), IF($C$7="Non Tax-Levy", VLOOKUP(K14,'Non Tax-Levy'!B:L,11,FALSE), "−−−−−−−►"))), "−−−−−−−►")</f>
        <v>11</v>
      </c>
      <c r="R14" s="140"/>
      <c r="S14" s="659" t="s">
        <v>165</v>
      </c>
      <c r="T14" s="660"/>
      <c r="U14" s="20"/>
      <c r="V14" s="141"/>
      <c r="X14" s="326"/>
      <c r="Y14" s="54"/>
      <c r="Z14" s="63"/>
      <c r="AD14" s="146" t="s">
        <v>35</v>
      </c>
      <c r="AE14" s="11"/>
      <c r="AF14" s="11"/>
      <c r="AG14" s="11"/>
      <c r="AH14" s="10">
        <v>43601</v>
      </c>
      <c r="AJ14" s="196"/>
    </row>
    <row r="15" spans="1:36" ht="24" customHeight="1" x14ac:dyDescent="0.3">
      <c r="A15" s="1">
        <v>3</v>
      </c>
      <c r="B15" s="61"/>
      <c r="C15" s="52"/>
      <c r="D15" s="59"/>
      <c r="E15" s="664" t="str">
        <f>IFERROR(IF($C$7="Tax Levy",VLOOKUP(I15,'Tax Levy'!C:E,3,FALSE), IF($C$7="IFR", VLOOKUP(I15,IFR!F:H,3,FALSE), IF($C$7="Non Tax-Levy",VLOOKUP(K15,'Non Tax-Levy'!B:D,3,FALSE),"−−−−−−−►"))), "−−−−−−−►")</f>
        <v>−−−−−−−►</v>
      </c>
      <c r="F15" s="665"/>
      <c r="G15" s="20"/>
      <c r="H15" s="20"/>
      <c r="I15" s="655"/>
      <c r="J15" s="656"/>
      <c r="K15" s="188"/>
      <c r="L15" s="335" t="str">
        <f>IFERROR(IF($C$7="Tax Levy",VLOOKUP(E15,'BAR Dept Tree-old'!D:K,8,FALSE),IF($C$7="Non Tax-Levy",VLOOKUP(K15,'Non Tax-Levy'!B:G,6,FALSE), IF(AND($C$7="IFR", E15="75018"), VLOOKUP(E15,'BAR Dept Tree-old'!D:K,8,FALSE), VLOOKUP(E15,IFR!H:M,6,FALSE)))), "−−−−−−−►")</f>
        <v>−−−−−−−►</v>
      </c>
      <c r="M15" s="336" t="str">
        <f>IFERROR(IF($C$7="Tax Levy", VLOOKUP(E15,'BAR Dept Tree-old'!D:H,5,FALSE),  IF($C$7="Non Tax-Levy", VLOOKUP(K15,'Non Tax-Levy'!B:H,7,FALSE), IF(AND($C$7="IFR", E15="75018"), VLOOKUP(E15,'BAR Dept Tree-old'!D:H,5,FALSE), VLOOKUP(E15,IFR!H:P,9,FALSE)))), "−−−−−−−►")</f>
        <v>−−−−−−−►</v>
      </c>
      <c r="N15" s="336" t="str">
        <f>IFERROR(IF($C$7="Tax Levy", VLOOKUP(E15,'BAR Dept Tree-old'!D:L,9,FALSE),IF($C$7="Non Tax-Levy", VLOOKUP(K15,'Non Tax-Levy'!B:J,9,FALSE), IF(AND($C$7="IFR", E15="75018"), VLOOKUP(E15,'BAR Dept Tree-old'!D:L,9,FALSE), VLOOKUP(E15,IFR!H:N,7,FALSE)))), "−−−−−−−►")</f>
        <v>−−−−−−−►</v>
      </c>
      <c r="O15" s="336" t="str">
        <f>IFERROR(IF($C$7="Tax Levy", VLOOKUP(E15,'BAR Dept Tree-old'!D:M,10,FALSE), IF($C$7="Non Tax-Levy", VLOOKUP(K15,'Non Tax-Levy'!B:I,8,FALSE), IF(AND($C$7="IFR", E15="75018"), VLOOKUP(E15,'BAR Dept Tree-old'!D:M,10,FALSE), VLOOKUP(E15,IFR!H:O,8,FALSE)))), "−−−−−−−►")</f>
        <v>−−−−−−−►</v>
      </c>
      <c r="P15" s="336" t="str">
        <f>IFERROR(IF($C$7="Tax Levy", VLOOKUP(C$7&amp;E15,'BAR Dept Tree-old'!U:W,3,FALSE), IF($C$7="Non Tax-Levy", VLOOKUP(K15,'Non Tax-Levy'!B:K,10,FALSE), IF(AND($C$7="IFR", E15="75018"), VLOOKUP(E15,'BAR Dept Tree-old'!D:J,7,FALSE), VLOOKUP(E15,IFR!H:Q, 10,FALSE)))), "−−−−−−−►")</f>
        <v>−−−−−−−►</v>
      </c>
      <c r="Q15" s="336" t="str">
        <f>IFERROR(IF($C$7="Tax Levy", VLOOKUP($C7&amp;E15, 'BAR Dept Tree-old'!U:V,2,FALSE), IF($C$7="IFR", VLOOKUP(E15,IFR!H:I,2,FALSE), IF($C$7="Non Tax-Levy", VLOOKUP(K15,'Non Tax-Levy'!B:L,11,FALSE), "−−−−−−−►"))), "−−−−−−−►")</f>
        <v>−−−−−−−►</v>
      </c>
      <c r="R15" s="140"/>
      <c r="S15" s="659" t="s">
        <v>165</v>
      </c>
      <c r="T15" s="660"/>
      <c r="U15" s="20"/>
      <c r="V15" s="141"/>
      <c r="W15" s="52"/>
      <c r="X15" s="326"/>
      <c r="Y15" s="54"/>
      <c r="Z15" s="63"/>
      <c r="AA15" s="43"/>
      <c r="AD15" s="146" t="s">
        <v>0</v>
      </c>
      <c r="AE15" s="11"/>
      <c r="AF15" s="11"/>
      <c r="AG15" s="11"/>
      <c r="AH15" s="10">
        <v>43602</v>
      </c>
      <c r="AJ15" s="196"/>
    </row>
    <row r="16" spans="1:36" ht="24.75" customHeight="1" x14ac:dyDescent="0.3">
      <c r="A16" s="1">
        <v>4</v>
      </c>
      <c r="B16" s="61"/>
      <c r="C16" s="52"/>
      <c r="D16" s="59"/>
      <c r="E16" s="664" t="str">
        <f>IFERROR(IF($C$7="Tax Levy",VLOOKUP(I16,'Tax Levy'!C:E,3,FALSE), IF($C$7="IFR", VLOOKUP(I16,IFR!F:H,3,FALSE), IF($C$7="Non Tax-Levy",VLOOKUP(K16,'Non Tax-Levy'!B:D,3,FALSE),"−−−−−−−►"))), "−−−−−−−►")</f>
        <v>−−−−−−−►</v>
      </c>
      <c r="F16" s="665"/>
      <c r="G16" s="20"/>
      <c r="H16" s="20"/>
      <c r="I16" s="655"/>
      <c r="J16" s="656"/>
      <c r="K16" s="188"/>
      <c r="L16" s="335" t="str">
        <f>IFERROR(IF($C$7="Tax Levy",VLOOKUP(E16,'BAR Dept Tree-old'!D:K,8,FALSE),IF($C$7="Non Tax-Levy",VLOOKUP(K16,'Non Tax-Levy'!B:G,6,FALSE), IF(AND($C$7="IFR", E16="75018"), VLOOKUP(E16,'BAR Dept Tree-old'!D:K,8,FALSE), VLOOKUP(E16,IFR!H:M,6,FALSE)))), "−−−−−−−►")</f>
        <v>−−−−−−−►</v>
      </c>
      <c r="M16" s="336" t="str">
        <f>IFERROR(IF($C$7="Tax Levy", VLOOKUP(E16,'BAR Dept Tree-old'!D:H,5,FALSE),  IF($C$7="Non Tax-Levy", VLOOKUP(K16,'Non Tax-Levy'!B:H,7,FALSE), IF(AND($C$7="IFR", E16="75018"), VLOOKUP(E16,'BAR Dept Tree-old'!D:H,5,FALSE), VLOOKUP(E16,IFR!H:P,9,FALSE)))), "−−−−−−−►")</f>
        <v>−−−−−−−►</v>
      </c>
      <c r="N16" s="336" t="str">
        <f>IFERROR(IF($C$7="Tax Levy", VLOOKUP(E16,'BAR Dept Tree-old'!D:L,9,FALSE),IF($C$7="Non Tax-Levy", VLOOKUP(K16,'Non Tax-Levy'!B:J,9,FALSE), IF(AND($C$7="IFR", E16="75018"), VLOOKUP(E16,'BAR Dept Tree-old'!D:L,9,FALSE), VLOOKUP(E16,IFR!H:N,7,FALSE)))), "−−−−−−−►")</f>
        <v>−−−−−−−►</v>
      </c>
      <c r="O16" s="336" t="str">
        <f>IFERROR(IF($C$7="Tax Levy", VLOOKUP(E16,'BAR Dept Tree-old'!D:M,10,FALSE), IF($C$7="Non Tax-Levy", VLOOKUP(K16,'Non Tax-Levy'!B:I,8,FALSE), IF(AND($C$7="IFR", E16="75018"), VLOOKUP(E16,'BAR Dept Tree-old'!D:M,10,FALSE), VLOOKUP(E16,IFR!H:O,8,FALSE)))), "−−−−−−−►")</f>
        <v>−−−−−−−►</v>
      </c>
      <c r="P16" s="336" t="str">
        <f>IFERROR(IF($C$7="Tax Levy", VLOOKUP(C$7&amp;E16,'BAR Dept Tree-old'!U:W,3,FALSE), IF($C$7="Non Tax-Levy", VLOOKUP(K16,'Non Tax-Levy'!B:K,10,FALSE), IF(AND($C$7="IFR", E16="75018"), VLOOKUP(E16,'BAR Dept Tree-old'!D:J,7,FALSE), VLOOKUP(E16,IFR!H:Q, 10,FALSE)))), "−−−−−−−►")</f>
        <v>−−−−−−−►</v>
      </c>
      <c r="Q16" s="336" t="str">
        <f>IFERROR(IF($C$7="Tax Levy", VLOOKUP(C7&amp;E16,'BAR Dept Tree-old'!U:V,2,FALSE), IF($C$7="IFR", VLOOKUP(E16,IFR!H:I,2,FALSE), IF($C$7="Non Tax-Levy", VLOOKUP(K16,'Non Tax-Levy'!B:L,11,FALSE), "−−−−−−−►"))), "−−−−−−−►")</f>
        <v>−−−−−−−►</v>
      </c>
      <c r="R16" s="140"/>
      <c r="S16" s="659" t="s">
        <v>165</v>
      </c>
      <c r="T16" s="660"/>
      <c r="U16" s="20"/>
      <c r="V16" s="141"/>
      <c r="X16" s="326"/>
      <c r="Y16" s="54"/>
      <c r="Z16" s="63"/>
      <c r="AD16" s="11" t="s">
        <v>401</v>
      </c>
      <c r="AE16" s="11"/>
      <c r="AF16" s="11"/>
      <c r="AG16" s="11"/>
      <c r="AH16" s="10">
        <v>43603</v>
      </c>
      <c r="AJ16" s="196"/>
    </row>
    <row r="17" spans="1:36" ht="24" customHeight="1" x14ac:dyDescent="0.3">
      <c r="A17" s="1">
        <v>5</v>
      </c>
      <c r="B17" s="61"/>
      <c r="C17" s="52"/>
      <c r="D17" s="59"/>
      <c r="E17" s="664" t="str">
        <f>IFERROR(IF($C$7="Tax Levy",VLOOKUP(I17,'Tax Levy'!C:E,3,FALSE), IF($C$7="IFR", VLOOKUP(I17,IFR!F:H,3,FALSE), IF($C$7="Non Tax-Levy",VLOOKUP(K17,'Non Tax-Levy'!B:D,3,FALSE),"−−−−−−−►"))), "−−−−−−−►")</f>
        <v>−−−−−−−►</v>
      </c>
      <c r="F17" s="665"/>
      <c r="I17" s="655"/>
      <c r="J17" s="656"/>
      <c r="K17" s="188"/>
      <c r="L17" s="335" t="str">
        <f>IFERROR(IF($C$7="Tax Levy",VLOOKUP(E17,'BAR Dept Tree-old'!D:K,8,FALSE),IF($C$7="Non Tax-Levy",VLOOKUP(K17,'Non Tax-Levy'!B:G,6,FALSE), IF(AND($C$7="IFR", E17="75018"), VLOOKUP(E17,'BAR Dept Tree-old'!D:K,8,FALSE), VLOOKUP(E17,IFR!H:M,6,FALSE)))), "−−−−−−−►")</f>
        <v>−−−−−−−►</v>
      </c>
      <c r="M17" s="336" t="str">
        <f>IFERROR(IF($C$7="Tax Levy", VLOOKUP(E17,'BAR Dept Tree-old'!D:H,5,FALSE),  IF($C$7="Non Tax-Levy", VLOOKUP(K17,'Non Tax-Levy'!B:H,7,FALSE), IF(AND($C$7="IFR", E17="75018"), VLOOKUP(E17,'BAR Dept Tree-old'!D:H,5,FALSE), VLOOKUP(E17,IFR!H:P,9,FALSE)))), "−−−−−−−►")</f>
        <v>−−−−−−−►</v>
      </c>
      <c r="N17" s="336" t="str">
        <f>IFERROR(IF($C$7="Tax Levy", VLOOKUP(E17,'BAR Dept Tree-old'!D:L,9,FALSE),IF($C$7="Non Tax-Levy", VLOOKUP(K17,'Non Tax-Levy'!B:J,9,FALSE), IF(AND($C$7="IFR", E17="75018"), VLOOKUP(E17,'BAR Dept Tree-old'!D:L,9,FALSE), VLOOKUP(E17,IFR!H:N,7,FALSE)))), "−−−−−−−►")</f>
        <v>−−−−−−−►</v>
      </c>
      <c r="O17" s="336" t="str">
        <f>IFERROR(IF($C$7="Tax Levy", VLOOKUP(E17,'BAR Dept Tree-old'!D:M,10,FALSE), IF($C$7="Non Tax-Levy", VLOOKUP(K17,'Non Tax-Levy'!B:I,8,FALSE), IF(AND($C$7="IFR", E17="75018"), VLOOKUP(E17,'BAR Dept Tree-old'!D:M,10,FALSE), VLOOKUP(E17,IFR!H:O,8,FALSE)))), "−−−−−−−►")</f>
        <v>−−−−−−−►</v>
      </c>
      <c r="P17" s="336" t="str">
        <f>IFERROR(IF($C$7="Tax Levy", VLOOKUP(C$7&amp;E17,'BAR Dept Tree-old'!U:W,3,FALSE), IF($C$7="Non Tax-Levy", VLOOKUP(K17,'Non Tax-Levy'!B:K,10,FALSE), IF(AND($C$7="IFR", E17="75018"), VLOOKUP(E17,'BAR Dept Tree-old'!D:J,7,FALSE), VLOOKUP(E17,IFR!H:Q, 10,FALSE)))), "−−−−−−−►")</f>
        <v>−−−−−−−►</v>
      </c>
      <c r="Q17" s="336" t="str">
        <f>IFERROR(IF($C$7="Tax Levy", VLOOKUP(C7&amp;E17, 'BAR Dept Tree-old'!U:V,2,FALSE), IF($C$7="IFR", VLOOKUP(E17,IFR!H:I,2,FALSE), IF($C$7="Non Tax-Levy", VLOOKUP(K17,'Non Tax-Levy'!B:L,11,FALSE), "−−−−−−−►"))), "−−−−−−−►")</f>
        <v>−−−−−−−►</v>
      </c>
      <c r="R17" s="140"/>
      <c r="S17" s="659" t="s">
        <v>165</v>
      </c>
      <c r="T17" s="660"/>
      <c r="V17" s="141"/>
      <c r="X17" s="326"/>
      <c r="Y17" s="54"/>
      <c r="Z17" s="63"/>
      <c r="AD17" s="11"/>
      <c r="AE17" s="11"/>
      <c r="AF17" s="11"/>
      <c r="AG17" s="11"/>
      <c r="AH17" s="10">
        <v>43604</v>
      </c>
      <c r="AJ17" s="196"/>
    </row>
    <row r="18" spans="1:36" ht="23.25" customHeight="1" x14ac:dyDescent="0.3">
      <c r="A18" s="1">
        <v>6</v>
      </c>
      <c r="B18" s="61"/>
      <c r="C18" s="52"/>
      <c r="D18" s="59"/>
      <c r="E18" s="664" t="str">
        <f>IFERROR(IF($C$7="Tax Levy",VLOOKUP(I18,'Tax Levy'!C:E,3,FALSE), IF($C$7="IFR", VLOOKUP(I18,IFR!F:H,3,FALSE), IF($C$7="Non Tax-Levy",VLOOKUP(K18,'Non Tax-Levy'!B:D,3,FALSE),"−−−−−−−►"))), "−−−−−−−►")</f>
        <v>−−−−−−−►</v>
      </c>
      <c r="F18" s="665"/>
      <c r="I18" s="655"/>
      <c r="J18" s="656"/>
      <c r="K18" s="188"/>
      <c r="L18" s="335" t="str">
        <f>IFERROR(IF($C$7="Tax Levy",VLOOKUP(E18,'BAR Dept Tree-old'!D:K,8,FALSE),IF($C$7="Non Tax-Levy",VLOOKUP(K18,'Non Tax-Levy'!B:G,6,FALSE), IF(AND($C$7="IFR", E18="75018"), VLOOKUP(E18,'BAR Dept Tree-old'!D:K,8,FALSE), VLOOKUP(E18,IFR!H:M,6,FALSE)))), "−−−−−−−►")</f>
        <v>−−−−−−−►</v>
      </c>
      <c r="M18" s="336" t="str">
        <f>IFERROR(IF($C$7="Tax Levy", VLOOKUP(E18,'BAR Dept Tree-old'!D:H,5,FALSE),  IF($C$7="Non Tax-Levy", VLOOKUP(K18,'Non Tax-Levy'!B:H,7,FALSE), IF(AND($C$7="IFR", E18="75018"), VLOOKUP(E18,'BAR Dept Tree-old'!D:H,5,FALSE), VLOOKUP(E18,IFR!H:P,9,FALSE)))), "−−−−−−−►")</f>
        <v>−−−−−−−►</v>
      </c>
      <c r="N18" s="336" t="str">
        <f>IFERROR(IF($C$7="Tax Levy", VLOOKUP(E18,'BAR Dept Tree-old'!D:L,9,FALSE),IF($C$7="Non Tax-Levy", VLOOKUP(K18,'Non Tax-Levy'!B:J,9,FALSE), IF(AND($C$7="IFR", E18="75018"), VLOOKUP(E18,'BAR Dept Tree-old'!D:L,9,FALSE), VLOOKUP(E18,IFR!H:N,7,FALSE)))), "−−−−−−−►")</f>
        <v>−−−−−−−►</v>
      </c>
      <c r="O18" s="336" t="str">
        <f>IFERROR(IF($C$7="Tax Levy", VLOOKUP(E18,'BAR Dept Tree-old'!D:M,10,FALSE), IF($C$7="Non Tax-Levy", VLOOKUP(K18,'Non Tax-Levy'!B:I,8,FALSE), IF(AND($C$7="IFR", E18="75018"), VLOOKUP(E18,'BAR Dept Tree-old'!D:M,10,FALSE), VLOOKUP(E18,IFR!H:O,8,FALSE)))), "−−−−−−−►")</f>
        <v>−−−−−−−►</v>
      </c>
      <c r="P18" s="336" t="str">
        <f>IFERROR(IF($C$7="Tax Levy", VLOOKUP(C$7&amp;E18,'BAR Dept Tree-old'!U:W,3,FALSE), IF($C$7="Non Tax-Levy", VLOOKUP(K18,'Non Tax-Levy'!B:K,10,FALSE), IF(AND($C$7="IFR", E18="75018"), VLOOKUP(E18,'BAR Dept Tree-old'!D:J,7,FALSE), VLOOKUP(E18,IFR!H:Q, 10,FALSE)))), "−−−−−−−►")</f>
        <v>−−−−−−−►</v>
      </c>
      <c r="Q18" s="336" t="str">
        <f>IFERROR(IF($C$7="Tax Levy", VLOOKUP(C7&amp;E18, 'BAR Dept Tree-old'!U:V,2,FALSE), IF($C$7="IFR", VLOOKUP(E18,IFR!H:I,2,FALSE), IF($C$7="Non Tax-Levy", VLOOKUP(K18,'Non Tax-Levy'!B:L,11,FALSE), "−−−−−−−►"))), "−−−−−−−►")</f>
        <v>−−−−−−−►</v>
      </c>
      <c r="R18" s="140"/>
      <c r="S18" s="659" t="s">
        <v>165</v>
      </c>
      <c r="T18" s="660"/>
      <c r="V18" s="141"/>
      <c r="X18" s="326"/>
      <c r="Y18" s="54"/>
      <c r="Z18" s="62"/>
      <c r="AD18" s="11"/>
      <c r="AE18" s="11"/>
      <c r="AF18" s="11"/>
      <c r="AG18" s="11"/>
      <c r="AH18" s="10">
        <v>43605</v>
      </c>
    </row>
    <row r="19" spans="1:36" ht="25.5" customHeight="1" x14ac:dyDescent="0.3">
      <c r="A19" s="1">
        <v>7</v>
      </c>
      <c r="B19" s="61"/>
      <c r="C19" s="52"/>
      <c r="D19" s="59"/>
      <c r="E19" s="664" t="str">
        <f>IFERROR(IF($C$7="Tax Levy",VLOOKUP(I19,'Tax Levy'!C:E,3,FALSE), IF($C$7="IFR", VLOOKUP(I19,IFR!F:H,3,FALSE), IF($C$7="Non Tax-Levy",VLOOKUP(K19,'Non Tax-Levy'!B:D,3,FALSE),"−−−−−−−►"))), "−−−−−−−►")</f>
        <v>−−−−−−−►</v>
      </c>
      <c r="F19" s="665"/>
      <c r="I19" s="655"/>
      <c r="J19" s="656"/>
      <c r="K19" s="188"/>
      <c r="L19" s="335" t="str">
        <f>IFERROR(IF($C$7="Tax Levy",VLOOKUP(E19,'BAR Dept Tree-old'!D:K,8,FALSE),IF($C$7="Non Tax-Levy",VLOOKUP(K19,'Non Tax-Levy'!B:G,6,FALSE), IF(AND($C$7="IFR", E19="75018"), VLOOKUP(E19,'BAR Dept Tree-old'!D:K,8,FALSE), VLOOKUP(E19,IFR!H:M,6,FALSE)))), "−−−−−−−►")</f>
        <v>−−−−−−−►</v>
      </c>
      <c r="M19" s="336" t="str">
        <f>IFERROR(IF($C$7="Tax Levy", VLOOKUP(E19,'BAR Dept Tree-old'!D:H,5,FALSE),  IF($C$7="Non Tax-Levy", VLOOKUP(K19,'Non Tax-Levy'!B:H,7,FALSE), IF(AND($C$7="IFR", E19="75018"), VLOOKUP(E19,'BAR Dept Tree-old'!D:H,5,FALSE), VLOOKUP(E19,IFR!H:P,9,FALSE)))), "−−−−−−−►")</f>
        <v>−−−−−−−►</v>
      </c>
      <c r="N19" s="336" t="str">
        <f>IFERROR(IF($C$7="Tax Levy", VLOOKUP(E19,'BAR Dept Tree-old'!D:L,9,FALSE),IF($C$7="Non Tax-Levy", VLOOKUP(K19,'Non Tax-Levy'!B:J,9,FALSE), IF(AND($C$7="IFR", E19="75018"), VLOOKUP(E19,'BAR Dept Tree-old'!D:L,9,FALSE), VLOOKUP(E19,IFR!H:N,7,FALSE)))), "−−−−−−−►")</f>
        <v>−−−−−−−►</v>
      </c>
      <c r="O19" s="336" t="str">
        <f>IFERROR(IF($C$7="Tax Levy", VLOOKUP(E19,'BAR Dept Tree-old'!D:M,10,FALSE), IF($C$7="Non Tax-Levy", VLOOKUP(K19,'Non Tax-Levy'!B:I,8,FALSE), IF(AND($C$7="IFR", E19="75018"), VLOOKUP(E19,'BAR Dept Tree-old'!D:M,10,FALSE), VLOOKUP(E19,IFR!H:O,8,FALSE)))), "−−−−−−−►")</f>
        <v>−−−−−−−►</v>
      </c>
      <c r="P19" s="336" t="str">
        <f>IFERROR(IF($C$7="Tax Levy", VLOOKUP(C$7&amp;E19,'BAR Dept Tree-old'!U:W,3,FALSE), IF($C$7="Non Tax-Levy", VLOOKUP(K19,'Non Tax-Levy'!B:K,10,FALSE), IF(AND($C$7="IFR", E19="75018"), VLOOKUP(E19,'BAR Dept Tree-old'!D:J,7,FALSE), VLOOKUP(E19,IFR!H:Q, 10,FALSE)))), "−−−−−−−►")</f>
        <v>−−−−−−−►</v>
      </c>
      <c r="Q19" s="336" t="str">
        <f>IFERROR(IF($C$7="Tax Levy", VLOOKUP(C7&amp;E19, 'BAR Dept Tree-old'!U:V,2,FALSE), IF($C$7="IFR", VLOOKUP(E19,IFR!H:I,2,FALSE), IF($C$7="Non Tax-Levy", VLOOKUP(K19,'Non Tax-Levy'!B:L,11,FALSE), "−−−−−−−►"))), "−−−−−−−►")</f>
        <v>−−−−−−−►</v>
      </c>
      <c r="R19" s="140"/>
      <c r="S19" s="659" t="s">
        <v>165</v>
      </c>
      <c r="T19" s="660"/>
      <c r="V19" s="141"/>
      <c r="X19" s="326"/>
      <c r="Y19" s="54"/>
      <c r="Z19" s="53"/>
      <c r="AD19" s="11"/>
      <c r="AE19" s="11"/>
      <c r="AF19" s="11"/>
      <c r="AG19" s="11"/>
      <c r="AH19" s="10">
        <v>43606</v>
      </c>
    </row>
    <row r="20" spans="1:36" ht="25.5" customHeight="1" x14ac:dyDescent="0.3">
      <c r="A20" s="1">
        <v>8</v>
      </c>
      <c r="B20" s="61"/>
      <c r="C20" s="52"/>
      <c r="D20" s="59"/>
      <c r="E20" s="664" t="str">
        <f>IFERROR(IF($C$7="Tax Levy",VLOOKUP(I20,'Tax Levy'!C:E,3,FALSE), IF($C$7="IFR", VLOOKUP(I20,IFR!F:H,3,FALSE), IF($C$7="Non Tax-Levy",VLOOKUP(K20,'Non Tax-Levy'!B:D,3,FALSE),"−−−−−−−►"))), "−−−−−−−►")</f>
        <v>−−−−−−−►</v>
      </c>
      <c r="F20" s="665"/>
      <c r="I20" s="655"/>
      <c r="J20" s="656"/>
      <c r="K20" s="188"/>
      <c r="L20" s="335" t="str">
        <f>IFERROR(IF($C$7="Tax Levy",VLOOKUP(E20,'BAR Dept Tree-old'!D:K,8,FALSE),IF($C$7="Non Tax-Levy",VLOOKUP(K20,'Non Tax-Levy'!B:G,6,FALSE), IF(AND($C$7="IFR", E20="75018"), VLOOKUP(E20,'BAR Dept Tree-old'!D:K,8,FALSE), VLOOKUP(E20,IFR!H:M,6,FALSE)))), "−−−−−−−►")</f>
        <v>−−−−−−−►</v>
      </c>
      <c r="M20" s="336" t="str">
        <f>IFERROR(IF($C$7="Tax Levy", VLOOKUP(E20,'BAR Dept Tree-old'!D:H,5,FALSE),  IF($C$7="Non Tax-Levy", VLOOKUP(K20,'Non Tax-Levy'!B:H,7,FALSE), IF(AND($C$7="IFR", E20="75018"), VLOOKUP(E20,'BAR Dept Tree-old'!D:H,5,FALSE), VLOOKUP(E20,IFR!H:P,9,FALSE)))), "−−−−−−−►")</f>
        <v>−−−−−−−►</v>
      </c>
      <c r="N20" s="336" t="str">
        <f>IFERROR(IF($C$7="Tax Levy", VLOOKUP(E20,'BAR Dept Tree-old'!D:L,9,FALSE),IF($C$7="Non Tax-Levy", VLOOKUP(K20,'Non Tax-Levy'!B:J,9,FALSE), IF(AND($C$7="IFR", E20="75018"), VLOOKUP(E20,'BAR Dept Tree-old'!D:L,9,FALSE), VLOOKUP(E20,IFR!H:N,7,FALSE)))), "−−−−−−−►")</f>
        <v>−−−−−−−►</v>
      </c>
      <c r="O20" s="336" t="str">
        <f>IFERROR(IF($C$7="Tax Levy", VLOOKUP(E20,'BAR Dept Tree-old'!D:M,10,FALSE), IF($C$7="Non Tax-Levy", VLOOKUP(K20,'Non Tax-Levy'!B:I,8,FALSE), IF(AND($C$7="IFR", E20="75018"), VLOOKUP(E20,'BAR Dept Tree-old'!D:M,10,FALSE), VLOOKUP(E20,IFR!H:O,8,FALSE)))), "−−−−−−−►")</f>
        <v>−−−−−−−►</v>
      </c>
      <c r="P20" s="336" t="str">
        <f>IFERROR(IF($C$7="Tax Levy", VLOOKUP(C$7&amp;E20,'BAR Dept Tree-old'!U:W,3,FALSE), IF($C$7="Non Tax-Levy", VLOOKUP(K20,'Non Tax-Levy'!B:K,10,FALSE), IF(AND($C$7="IFR", E20="75018"), VLOOKUP(E20,'BAR Dept Tree-old'!D:J,7,FALSE), VLOOKUP(E20,IFR!H:Q, 10,FALSE)))), "−−−−−−−►")</f>
        <v>−−−−−−−►</v>
      </c>
      <c r="Q20" s="336" t="str">
        <f>IFERROR(IF($C$7="Tax Levy", VLOOKUP(C7&amp;E20, 'BAR Dept Tree-old'!U:V,2,FALSE), IF($C$7="IFR", VLOOKUP(E20,IFR!H:I,2,FALSE), IF($C$7="Non Tax-Levy", VLOOKUP(K20,'Non Tax-Levy'!B:L,11,FALSE), "−−−−−−−►"))), "−−−−−−−►")</f>
        <v>−−−−−−−►</v>
      </c>
      <c r="R20" s="140"/>
      <c r="S20" s="659" t="s">
        <v>165</v>
      </c>
      <c r="T20" s="660"/>
      <c r="V20" s="141"/>
      <c r="X20" s="326"/>
      <c r="Y20" s="54"/>
      <c r="Z20" s="53"/>
      <c r="AD20" s="11"/>
      <c r="AE20" s="11"/>
      <c r="AF20" s="11"/>
      <c r="AG20" s="44"/>
      <c r="AH20" s="10">
        <v>43607</v>
      </c>
    </row>
    <row r="21" spans="1:36" ht="13.5" thickBot="1" x14ac:dyDescent="0.25">
      <c r="B21" s="42"/>
      <c r="C21" s="52"/>
      <c r="D21" s="52"/>
      <c r="E21" s="42"/>
      <c r="F21" s="42"/>
      <c r="T21" s="51"/>
      <c r="Z21" s="50"/>
      <c r="AD21" s="11"/>
      <c r="AE21" s="11"/>
      <c r="AF21" s="11"/>
      <c r="AG21" s="11"/>
      <c r="AH21" s="10">
        <v>43608</v>
      </c>
    </row>
    <row r="22" spans="1:36" ht="18.75" customHeight="1" thickBot="1" x14ac:dyDescent="0.35">
      <c r="E22" s="9"/>
      <c r="F22" s="9"/>
      <c r="R22" s="21" t="s">
        <v>520</v>
      </c>
      <c r="S22" s="657" t="str">
        <f>"$"&amp;SUM(S13:S20)</f>
        <v>$0</v>
      </c>
      <c r="T22" s="658"/>
      <c r="W22" s="30"/>
      <c r="X22" s="25"/>
      <c r="Z22" s="33"/>
      <c r="AD22" s="11"/>
      <c r="AF22" s="11"/>
      <c r="AG22" s="11"/>
      <c r="AH22" s="10">
        <v>43609</v>
      </c>
    </row>
    <row r="23" spans="1:36" s="9" customFormat="1" x14ac:dyDescent="0.2">
      <c r="C23" s="8"/>
      <c r="D23" s="8"/>
      <c r="W23" s="30"/>
      <c r="X23" s="30"/>
      <c r="Z23" s="25"/>
      <c r="AD23" s="4"/>
      <c r="AE23" s="44"/>
      <c r="AF23" s="44"/>
      <c r="AG23" s="11"/>
      <c r="AH23" s="10">
        <v>43610</v>
      </c>
      <c r="AI23" s="3"/>
      <c r="AJ23" s="2"/>
    </row>
    <row r="24" spans="1:36" ht="11.25" customHeight="1" x14ac:dyDescent="0.2">
      <c r="W24" s="30"/>
      <c r="X24" s="25"/>
      <c r="Z24" s="30"/>
      <c r="AD24" s="44"/>
      <c r="AE24" s="11"/>
      <c r="AF24" s="11"/>
      <c r="AG24" s="44"/>
      <c r="AH24" s="10">
        <v>43611</v>
      </c>
      <c r="AI24" s="44"/>
      <c r="AJ24" s="9"/>
    </row>
    <row r="25" spans="1:36" ht="18.75" customHeight="1" x14ac:dyDescent="0.2">
      <c r="W25" s="30"/>
      <c r="X25" s="25"/>
      <c r="Z25" s="25"/>
      <c r="AD25" s="11"/>
      <c r="AE25" s="11"/>
      <c r="AF25" s="11"/>
      <c r="AG25" s="11"/>
      <c r="AH25" s="10">
        <v>43612</v>
      </c>
    </row>
    <row r="26" spans="1:36" ht="18.75" customHeight="1" x14ac:dyDescent="0.2">
      <c r="A26" s="1" t="s">
        <v>148</v>
      </c>
      <c r="B26" s="9" t="s">
        <v>151</v>
      </c>
      <c r="W26" s="30"/>
      <c r="X26" s="25"/>
      <c r="AD26" s="11"/>
      <c r="AE26" s="11"/>
      <c r="AF26" s="11"/>
      <c r="AG26" s="32"/>
      <c r="AH26" s="10">
        <v>43613</v>
      </c>
    </row>
    <row r="27" spans="1:36" s="9" customFormat="1" ht="18.75" customHeight="1" x14ac:dyDescent="0.2">
      <c r="A27" s="9" t="s">
        <v>148</v>
      </c>
      <c r="B27" s="9" t="s">
        <v>147</v>
      </c>
      <c r="C27" s="8"/>
      <c r="D27" s="8"/>
      <c r="S27" s="30"/>
      <c r="T27" s="30"/>
      <c r="U27" s="30"/>
      <c r="V27" s="30"/>
      <c r="W27" s="30"/>
      <c r="X27" s="30"/>
      <c r="Z27" s="1"/>
      <c r="AD27" s="11"/>
      <c r="AE27" s="44"/>
      <c r="AF27" s="44"/>
      <c r="AG27" s="11"/>
      <c r="AH27" s="10">
        <v>43614</v>
      </c>
      <c r="AI27" s="3"/>
      <c r="AJ27" s="2"/>
    </row>
    <row r="28" spans="1:36" ht="18.75" customHeight="1" x14ac:dyDescent="0.2">
      <c r="A28" s="1" t="s">
        <v>144</v>
      </c>
      <c r="B28" s="9" t="s">
        <v>143</v>
      </c>
      <c r="S28" s="25"/>
      <c r="T28" s="25"/>
      <c r="U28" s="25"/>
      <c r="V28" s="25"/>
      <c r="W28" s="30"/>
      <c r="X28" s="25"/>
      <c r="Z28" s="9"/>
      <c r="AD28" s="44"/>
      <c r="AE28" s="11"/>
      <c r="AF28" s="11"/>
      <c r="AG28" s="11"/>
      <c r="AH28" s="10">
        <v>43615</v>
      </c>
      <c r="AI28" s="44"/>
      <c r="AJ28" s="9"/>
    </row>
    <row r="29" spans="1:36" s="32" customFormat="1" ht="18.75" customHeight="1" x14ac:dyDescent="0.2">
      <c r="A29" s="43" t="s">
        <v>139</v>
      </c>
      <c r="B29" s="42" t="s">
        <v>138</v>
      </c>
      <c r="C29" s="38"/>
      <c r="D29" s="38"/>
      <c r="E29" s="38"/>
      <c r="F29" s="38"/>
      <c r="G29" s="38"/>
      <c r="H29" s="38"/>
      <c r="I29" s="41"/>
      <c r="J29" s="38"/>
      <c r="K29" s="38"/>
      <c r="L29" s="38"/>
      <c r="M29" s="38"/>
      <c r="N29" s="38"/>
      <c r="O29" s="38"/>
      <c r="P29" s="38"/>
      <c r="Q29" s="38"/>
      <c r="R29" s="38"/>
      <c r="S29" s="40"/>
      <c r="T29" s="40"/>
      <c r="U29" s="40"/>
      <c r="V29" s="40"/>
      <c r="W29" s="39"/>
      <c r="X29" s="39"/>
      <c r="Z29" s="1"/>
      <c r="AD29" s="11"/>
      <c r="AG29" s="11"/>
      <c r="AH29" s="10">
        <v>43616</v>
      </c>
    </row>
    <row r="30" spans="1:36" ht="18.75" customHeight="1" x14ac:dyDescent="0.2">
      <c r="B30" s="38"/>
      <c r="C30" s="36"/>
      <c r="D30" s="36"/>
      <c r="E30" s="2"/>
      <c r="F30" s="2"/>
      <c r="G30" s="2"/>
      <c r="H30" s="2"/>
      <c r="I30" s="2"/>
      <c r="J30" s="2"/>
      <c r="K30" s="2"/>
      <c r="L30" s="2"/>
      <c r="M30" s="2"/>
      <c r="N30" s="2"/>
      <c r="O30" s="2"/>
      <c r="P30" s="2"/>
      <c r="Q30" s="2"/>
      <c r="R30" s="2"/>
      <c r="S30" s="28"/>
      <c r="T30" s="28"/>
      <c r="U30" s="28"/>
      <c r="V30" s="28"/>
      <c r="W30" s="30"/>
      <c r="X30" s="25"/>
      <c r="Z30" s="32"/>
      <c r="AD30" s="32"/>
      <c r="AE30" s="11"/>
      <c r="AF30" s="11"/>
      <c r="AG30" s="11"/>
      <c r="AH30" s="10">
        <v>43617</v>
      </c>
    </row>
    <row r="31" spans="1:36" ht="18.75" customHeight="1" x14ac:dyDescent="0.2">
      <c r="S31" s="25"/>
      <c r="T31" s="25"/>
      <c r="U31" s="25"/>
      <c r="V31" s="25"/>
      <c r="W31" s="30"/>
      <c r="X31" s="25"/>
      <c r="AD31" s="11"/>
      <c r="AE31" s="11"/>
      <c r="AF31" s="11"/>
      <c r="AG31" s="11"/>
      <c r="AH31" s="10">
        <v>43618</v>
      </c>
    </row>
    <row r="32" spans="1:36" ht="18.75" customHeight="1" x14ac:dyDescent="0.2">
      <c r="A32" s="9"/>
      <c r="V32" s="25"/>
      <c r="W32" s="30"/>
      <c r="X32" s="25"/>
      <c r="AD32" s="11"/>
      <c r="AE32" s="11"/>
      <c r="AF32" s="11"/>
      <c r="AG32" s="11"/>
      <c r="AH32" s="10">
        <v>43619</v>
      </c>
    </row>
    <row r="33" spans="2:36" s="3" customFormat="1" ht="18.75" customHeight="1" x14ac:dyDescent="0.2">
      <c r="C33" s="8"/>
      <c r="D33" s="8"/>
      <c r="E33" s="1"/>
      <c r="F33" s="1"/>
      <c r="G33" s="1"/>
      <c r="H33" s="1"/>
      <c r="I33" s="1"/>
      <c r="J33" s="1"/>
      <c r="K33" s="1"/>
      <c r="L33" s="1"/>
      <c r="M33" s="1"/>
      <c r="N33" s="1"/>
      <c r="O33" s="1"/>
      <c r="P33" s="1"/>
      <c r="Q33" s="1"/>
      <c r="R33" s="1"/>
      <c r="S33" s="1"/>
      <c r="T33" s="1"/>
      <c r="U33" s="1"/>
      <c r="V33" s="25"/>
      <c r="W33" s="30"/>
      <c r="X33" s="25"/>
      <c r="Y33" s="1"/>
      <c r="Z33" s="1"/>
      <c r="AA33" s="1"/>
      <c r="AB33" s="1"/>
      <c r="AC33" s="1"/>
      <c r="AD33" s="11"/>
      <c r="AE33" s="11"/>
      <c r="AF33" s="11"/>
      <c r="AG33" s="11"/>
      <c r="AH33" s="10">
        <v>43620</v>
      </c>
      <c r="AJ33" s="2"/>
    </row>
    <row r="34" spans="2:36" s="3" customFormat="1" ht="18.75" customHeight="1" x14ac:dyDescent="0.2">
      <c r="B34" s="9"/>
      <c r="C34" s="8"/>
      <c r="D34" s="8"/>
      <c r="E34" s="1"/>
      <c r="F34" s="1"/>
      <c r="G34" s="1"/>
      <c r="H34" s="1"/>
      <c r="I34" s="1"/>
      <c r="J34" s="1"/>
      <c r="K34" s="1"/>
      <c r="L34" s="1"/>
      <c r="M34" s="1"/>
      <c r="N34" s="1"/>
      <c r="O34" s="1"/>
      <c r="P34" s="1"/>
      <c r="Q34" s="1"/>
      <c r="R34" s="1"/>
      <c r="S34" s="1"/>
      <c r="T34" s="1"/>
      <c r="U34" s="1"/>
      <c r="V34" s="25"/>
      <c r="W34" s="30"/>
      <c r="X34" s="25"/>
      <c r="Y34" s="1"/>
      <c r="Z34" s="1"/>
      <c r="AA34" s="1"/>
      <c r="AB34" s="1"/>
      <c r="AC34" s="1"/>
      <c r="AD34" s="11"/>
      <c r="AE34" s="11"/>
      <c r="AF34" s="11"/>
      <c r="AG34" s="11"/>
      <c r="AH34" s="10">
        <v>43621</v>
      </c>
      <c r="AJ34" s="2"/>
    </row>
    <row r="35" spans="2:36" s="3" customFormat="1" ht="18.75" customHeight="1" x14ac:dyDescent="0.2">
      <c r="B35" s="9"/>
      <c r="C35" s="8"/>
      <c r="D35" s="8"/>
      <c r="E35" s="1"/>
      <c r="F35" s="1"/>
      <c r="G35" s="1"/>
      <c r="H35" s="1"/>
      <c r="I35" s="1"/>
      <c r="J35" s="1"/>
      <c r="K35" s="1"/>
      <c r="L35" s="1"/>
      <c r="M35" s="1"/>
      <c r="N35" s="1"/>
      <c r="O35" s="1"/>
      <c r="P35" s="1"/>
      <c r="Q35" s="1"/>
      <c r="R35" s="1"/>
      <c r="S35" s="1"/>
      <c r="T35" s="1"/>
      <c r="U35" s="1"/>
      <c r="V35" s="25"/>
      <c r="W35" s="30"/>
      <c r="X35" s="25"/>
      <c r="Y35" s="1"/>
      <c r="Z35" s="1"/>
      <c r="AA35" s="1"/>
      <c r="AB35" s="1"/>
      <c r="AC35" s="1"/>
      <c r="AD35" s="11"/>
      <c r="AE35" s="11"/>
      <c r="AF35" s="11"/>
      <c r="AG35" s="11"/>
      <c r="AH35" s="10">
        <v>43622</v>
      </c>
      <c r="AJ35" s="2"/>
    </row>
    <row r="36" spans="2:36" s="3" customFormat="1" ht="18.75" customHeight="1" x14ac:dyDescent="0.2">
      <c r="B36" s="9"/>
      <c r="C36" s="8"/>
      <c r="D36" s="8"/>
      <c r="E36" s="1"/>
      <c r="F36" s="1"/>
      <c r="G36" s="1"/>
      <c r="H36" s="1"/>
      <c r="I36" s="1"/>
      <c r="J36" s="1"/>
      <c r="K36" s="1"/>
      <c r="L36" s="1"/>
      <c r="M36" s="1"/>
      <c r="N36" s="1"/>
      <c r="O36" s="1"/>
      <c r="P36" s="1"/>
      <c r="Q36" s="1"/>
      <c r="R36" s="1"/>
      <c r="S36" s="1"/>
      <c r="T36" s="1"/>
      <c r="U36" s="1"/>
      <c r="V36" s="1"/>
      <c r="W36" s="8"/>
      <c r="X36" s="1"/>
      <c r="Y36" s="1"/>
      <c r="Z36" s="1"/>
      <c r="AA36" s="1"/>
      <c r="AB36" s="1"/>
      <c r="AC36" s="1"/>
      <c r="AD36" s="11"/>
      <c r="AE36" s="11"/>
      <c r="AF36" s="11"/>
      <c r="AG36" s="11"/>
      <c r="AH36" s="10">
        <v>43623</v>
      </c>
      <c r="AJ36" s="2"/>
    </row>
    <row r="37" spans="2:36" s="3" customFormat="1" ht="18.75" customHeight="1" x14ac:dyDescent="0.2">
      <c r="B37" s="9"/>
      <c r="C37" s="8"/>
      <c r="D37" s="8"/>
      <c r="E37" s="1"/>
      <c r="F37" s="1"/>
      <c r="G37" s="1"/>
      <c r="H37" s="1"/>
      <c r="I37" s="1"/>
      <c r="J37" s="1"/>
      <c r="K37" s="1"/>
      <c r="L37" s="1"/>
      <c r="M37" s="1"/>
      <c r="N37" s="1"/>
      <c r="O37" s="1"/>
      <c r="P37" s="1"/>
      <c r="Q37" s="1"/>
      <c r="R37" s="1"/>
      <c r="S37" s="1"/>
      <c r="T37" s="1"/>
      <c r="U37" s="1"/>
      <c r="V37" s="1"/>
      <c r="W37" s="8"/>
      <c r="X37" s="1"/>
      <c r="Y37" s="1"/>
      <c r="Z37" s="1"/>
      <c r="AA37" s="1"/>
      <c r="AB37" s="1"/>
      <c r="AC37" s="1"/>
      <c r="AD37" s="11"/>
      <c r="AE37" s="11"/>
      <c r="AF37" s="11"/>
      <c r="AG37" s="11"/>
      <c r="AH37" s="10">
        <v>43624</v>
      </c>
      <c r="AJ37" s="2"/>
    </row>
    <row r="38" spans="2:36" s="3" customFormat="1" ht="18.75" customHeight="1" x14ac:dyDescent="0.2">
      <c r="B38" s="9"/>
      <c r="C38" s="8"/>
      <c r="D38" s="8"/>
      <c r="E38" s="1"/>
      <c r="F38" s="1"/>
      <c r="G38" s="1"/>
      <c r="H38" s="1"/>
      <c r="I38" s="1"/>
      <c r="J38" s="1"/>
      <c r="K38" s="1"/>
      <c r="L38" s="1"/>
      <c r="M38" s="1"/>
      <c r="N38" s="1"/>
      <c r="O38" s="1"/>
      <c r="P38" s="1"/>
      <c r="Q38" s="1"/>
      <c r="R38" s="1"/>
      <c r="S38" s="1"/>
      <c r="T38" s="1"/>
      <c r="U38" s="1"/>
      <c r="V38" s="1"/>
      <c r="W38" s="8"/>
      <c r="X38" s="1"/>
      <c r="Y38" s="1"/>
      <c r="Z38" s="1"/>
      <c r="AA38" s="1"/>
      <c r="AB38" s="1"/>
      <c r="AC38" s="1"/>
      <c r="AD38" s="11"/>
      <c r="AE38" s="11"/>
      <c r="AF38" s="11"/>
      <c r="AG38" s="11"/>
      <c r="AH38" s="10">
        <v>43625</v>
      </c>
      <c r="AJ38" s="2"/>
    </row>
    <row r="39" spans="2:36" s="3" customFormat="1" ht="18.75" customHeight="1" x14ac:dyDescent="0.2">
      <c r="B39" s="9"/>
      <c r="C39" s="8"/>
      <c r="D39" s="8"/>
      <c r="E39" s="1"/>
      <c r="F39" s="1"/>
      <c r="G39" s="1"/>
      <c r="H39" s="1"/>
      <c r="I39" s="1"/>
      <c r="J39" s="1"/>
      <c r="K39" s="1"/>
      <c r="L39" s="1"/>
      <c r="M39" s="1"/>
      <c r="N39" s="1"/>
      <c r="O39" s="1"/>
      <c r="P39" s="1"/>
      <c r="Q39" s="1"/>
      <c r="R39" s="1"/>
      <c r="S39" s="1"/>
      <c r="T39" s="1"/>
      <c r="U39" s="1"/>
      <c r="V39" s="1"/>
      <c r="W39" s="8"/>
      <c r="X39" s="1"/>
      <c r="Y39" s="1"/>
      <c r="Z39" s="1"/>
      <c r="AA39" s="1"/>
      <c r="AB39" s="1"/>
      <c r="AC39" s="1"/>
      <c r="AD39" s="11"/>
      <c r="AE39" s="11"/>
      <c r="AF39" s="11"/>
      <c r="AG39" s="11"/>
      <c r="AH39" s="10">
        <v>43626</v>
      </c>
      <c r="AJ39" s="2"/>
    </row>
    <row r="40" spans="2:36" s="3" customFormat="1" ht="18.75" customHeight="1" x14ac:dyDescent="0.2">
      <c r="B40" s="9"/>
      <c r="C40" s="8"/>
      <c r="D40" s="8"/>
      <c r="E40" s="1"/>
      <c r="F40" s="1"/>
      <c r="G40" s="1"/>
      <c r="H40" s="1"/>
      <c r="I40" s="1"/>
      <c r="J40" s="1"/>
      <c r="K40" s="1"/>
      <c r="L40" s="1"/>
      <c r="M40" s="1"/>
      <c r="N40" s="1"/>
      <c r="O40" s="1"/>
      <c r="P40" s="1"/>
      <c r="Q40" s="1"/>
      <c r="R40" s="1"/>
      <c r="S40" s="1"/>
      <c r="T40" s="1"/>
      <c r="U40" s="1"/>
      <c r="V40" s="1"/>
      <c r="W40" s="8"/>
      <c r="X40" s="1"/>
      <c r="Y40" s="1"/>
      <c r="Z40" s="1"/>
      <c r="AA40" s="1"/>
      <c r="AB40" s="1"/>
      <c r="AC40" s="1"/>
      <c r="AD40" s="11"/>
      <c r="AE40" s="11"/>
      <c r="AF40" s="11"/>
      <c r="AG40" s="11"/>
      <c r="AH40" s="10">
        <v>43627</v>
      </c>
      <c r="AJ40" s="2"/>
    </row>
    <row r="41" spans="2:36" s="3" customFormat="1" ht="18.75" customHeight="1" x14ac:dyDescent="0.2">
      <c r="B41" s="9"/>
      <c r="C41" s="8"/>
      <c r="D41" s="8"/>
      <c r="E41" s="1"/>
      <c r="F41" s="1"/>
      <c r="G41" s="1"/>
      <c r="H41" s="1"/>
      <c r="I41" s="1"/>
      <c r="J41" s="1"/>
      <c r="K41" s="1"/>
      <c r="L41" s="1"/>
      <c r="M41" s="1"/>
      <c r="N41" s="1"/>
      <c r="O41" s="1"/>
      <c r="P41" s="1"/>
      <c r="Q41" s="1"/>
      <c r="R41" s="1"/>
      <c r="S41" s="1"/>
      <c r="T41" s="1"/>
      <c r="U41" s="1"/>
      <c r="V41" s="1"/>
      <c r="W41" s="8"/>
      <c r="X41" s="1"/>
      <c r="Y41" s="1"/>
      <c r="Z41" s="1"/>
      <c r="AA41" s="1"/>
      <c r="AB41" s="1"/>
      <c r="AC41" s="1"/>
      <c r="AD41" s="11"/>
      <c r="AE41" s="11"/>
      <c r="AF41" s="11"/>
      <c r="AG41" s="11"/>
      <c r="AH41" s="10">
        <v>43628</v>
      </c>
      <c r="AJ41" s="2"/>
    </row>
    <row r="42" spans="2:36" s="3" customFormat="1" ht="18.75" customHeight="1" x14ac:dyDescent="0.2">
      <c r="B42" s="9"/>
      <c r="C42" s="8"/>
      <c r="D42" s="8"/>
      <c r="E42" s="1"/>
      <c r="F42" s="1"/>
      <c r="G42" s="1"/>
      <c r="H42" s="1"/>
      <c r="I42" s="1"/>
      <c r="J42" s="1"/>
      <c r="K42" s="1"/>
      <c r="L42" s="1"/>
      <c r="M42" s="1"/>
      <c r="N42" s="1"/>
      <c r="O42" s="1"/>
      <c r="P42" s="1"/>
      <c r="Q42" s="1"/>
      <c r="R42" s="1"/>
      <c r="S42" s="1"/>
      <c r="T42" s="1"/>
      <c r="U42" s="1"/>
      <c r="V42" s="1"/>
      <c r="W42" s="8"/>
      <c r="X42" s="1"/>
      <c r="Y42" s="1"/>
      <c r="Z42" s="1"/>
      <c r="AA42" s="1"/>
      <c r="AB42" s="1"/>
      <c r="AC42" s="1"/>
      <c r="AD42" s="11"/>
      <c r="AE42" s="11"/>
      <c r="AF42" s="11"/>
      <c r="AG42" s="11"/>
      <c r="AH42" s="10">
        <v>43629</v>
      </c>
      <c r="AJ42" s="2"/>
    </row>
    <row r="43" spans="2:36" s="3" customFormat="1" ht="18.75" customHeight="1" x14ac:dyDescent="0.2">
      <c r="B43" s="9"/>
      <c r="C43" s="8"/>
      <c r="D43" s="8"/>
      <c r="E43" s="1"/>
      <c r="F43" s="1"/>
      <c r="G43" s="1"/>
      <c r="H43" s="1"/>
      <c r="I43" s="1"/>
      <c r="J43" s="1"/>
      <c r="K43" s="1"/>
      <c r="L43" s="1"/>
      <c r="M43" s="1"/>
      <c r="N43" s="1"/>
      <c r="O43" s="1"/>
      <c r="P43" s="1"/>
      <c r="Q43" s="1"/>
      <c r="R43" s="1"/>
      <c r="S43" s="1"/>
      <c r="T43" s="1"/>
      <c r="U43" s="1"/>
      <c r="V43" s="1"/>
      <c r="W43" s="8"/>
      <c r="X43" s="1"/>
      <c r="Y43" s="1"/>
      <c r="Z43" s="1"/>
      <c r="AA43" s="1"/>
      <c r="AB43" s="1"/>
      <c r="AC43" s="1"/>
      <c r="AD43" s="11"/>
      <c r="AE43" s="11"/>
      <c r="AF43" s="11"/>
      <c r="AG43" s="11"/>
      <c r="AH43" s="10">
        <v>43630</v>
      </c>
      <c r="AJ43" s="2"/>
    </row>
    <row r="44" spans="2:36" s="3" customFormat="1" ht="18.75" customHeight="1" x14ac:dyDescent="0.2">
      <c r="B44" s="9"/>
      <c r="C44" s="8"/>
      <c r="D44" s="8"/>
      <c r="E44" s="1"/>
      <c r="F44" s="1"/>
      <c r="G44" s="1"/>
      <c r="H44" s="1"/>
      <c r="I44" s="1"/>
      <c r="J44" s="1"/>
      <c r="K44" s="1"/>
      <c r="L44" s="1"/>
      <c r="M44" s="1"/>
      <c r="N44" s="1"/>
      <c r="O44" s="1"/>
      <c r="P44" s="1"/>
      <c r="Q44" s="1"/>
      <c r="R44" s="1"/>
      <c r="S44" s="1"/>
      <c r="T44" s="1"/>
      <c r="U44" s="1"/>
      <c r="V44" s="1"/>
      <c r="W44" s="8"/>
      <c r="X44" s="1"/>
      <c r="Y44" s="1"/>
      <c r="Z44" s="1"/>
      <c r="AA44" s="1"/>
      <c r="AB44" s="1"/>
      <c r="AC44" s="1"/>
      <c r="AD44" s="11"/>
      <c r="AE44" s="11"/>
      <c r="AF44" s="11"/>
      <c r="AH44" s="10">
        <v>43631</v>
      </c>
      <c r="AJ44" s="2"/>
    </row>
    <row r="45" spans="2:36" s="3" customFormat="1" ht="18.75" customHeight="1" x14ac:dyDescent="0.2">
      <c r="B45" s="9"/>
      <c r="C45" s="8"/>
      <c r="D45" s="8"/>
      <c r="E45" s="1"/>
      <c r="F45" s="1"/>
      <c r="G45" s="1"/>
      <c r="H45" s="1"/>
      <c r="I45" s="1"/>
      <c r="J45" s="1"/>
      <c r="K45" s="1"/>
      <c r="L45" s="1"/>
      <c r="M45" s="1"/>
      <c r="N45" s="1"/>
      <c r="O45" s="1"/>
      <c r="P45" s="1"/>
      <c r="Q45" s="1"/>
      <c r="R45" s="1"/>
      <c r="S45" s="1"/>
      <c r="T45" s="1"/>
      <c r="U45" s="1"/>
      <c r="V45" s="1"/>
      <c r="W45" s="8"/>
      <c r="X45" s="1"/>
      <c r="Y45" s="1"/>
      <c r="Z45" s="1"/>
      <c r="AA45" s="1"/>
      <c r="AB45" s="1"/>
      <c r="AC45" s="1"/>
      <c r="AD45" s="11"/>
      <c r="AE45" s="11"/>
      <c r="AF45" s="11"/>
      <c r="AG45" s="11"/>
      <c r="AH45" s="10">
        <v>43632</v>
      </c>
      <c r="AJ45" s="2"/>
    </row>
    <row r="46" spans="2:36" s="3" customFormat="1" ht="18.75" customHeight="1" x14ac:dyDescent="0.2">
      <c r="B46" s="9"/>
      <c r="C46" s="8"/>
      <c r="D46" s="8"/>
      <c r="E46" s="1"/>
      <c r="F46" s="1"/>
      <c r="G46" s="1"/>
      <c r="H46" s="1"/>
      <c r="I46" s="1"/>
      <c r="J46" s="1"/>
      <c r="K46" s="1"/>
      <c r="L46" s="1"/>
      <c r="M46" s="1"/>
      <c r="N46" s="1"/>
      <c r="O46" s="1"/>
      <c r="P46" s="1"/>
      <c r="Q46" s="1"/>
      <c r="R46" s="1"/>
      <c r="S46" s="1"/>
      <c r="T46" s="1"/>
      <c r="U46" s="1"/>
      <c r="V46" s="1"/>
      <c r="W46" s="8"/>
      <c r="X46" s="1"/>
      <c r="Y46" s="1"/>
      <c r="Z46" s="1"/>
      <c r="AA46" s="1"/>
      <c r="AB46" s="1"/>
      <c r="AC46" s="1"/>
      <c r="AD46" s="11"/>
      <c r="AE46" s="11"/>
      <c r="AF46" s="11"/>
      <c r="AG46" s="11"/>
      <c r="AH46" s="10">
        <v>43633</v>
      </c>
      <c r="AJ46" s="2"/>
    </row>
    <row r="47" spans="2:36" s="3" customFormat="1" ht="18.75" customHeight="1" x14ac:dyDescent="0.2">
      <c r="B47" s="9"/>
      <c r="C47" s="8"/>
      <c r="D47" s="8"/>
      <c r="E47" s="1"/>
      <c r="F47" s="1"/>
      <c r="G47" s="1"/>
      <c r="H47" s="1"/>
      <c r="I47" s="1"/>
      <c r="J47" s="1"/>
      <c r="K47" s="1"/>
      <c r="L47" s="1"/>
      <c r="M47" s="1"/>
      <c r="N47" s="1"/>
      <c r="O47" s="1"/>
      <c r="P47" s="1"/>
      <c r="Q47" s="1"/>
      <c r="R47" s="1"/>
      <c r="S47" s="1"/>
      <c r="T47" s="1"/>
      <c r="U47" s="1"/>
      <c r="V47" s="1"/>
      <c r="W47" s="8"/>
      <c r="X47" s="1"/>
      <c r="Y47" s="1"/>
      <c r="Z47" s="1"/>
      <c r="AA47" s="1"/>
      <c r="AB47" s="1"/>
      <c r="AC47" s="1"/>
      <c r="AD47" s="11"/>
      <c r="AE47" s="11"/>
      <c r="AF47" s="11"/>
      <c r="AG47" s="11"/>
      <c r="AH47" s="10">
        <v>43634</v>
      </c>
      <c r="AJ47" s="2"/>
    </row>
    <row r="48" spans="2:36" s="3" customFormat="1" ht="18.75" customHeight="1" x14ac:dyDescent="0.2">
      <c r="B48" s="9"/>
      <c r="C48" s="8"/>
      <c r="D48" s="8"/>
      <c r="E48" s="1"/>
      <c r="F48" s="1"/>
      <c r="G48" s="1"/>
      <c r="H48" s="1"/>
      <c r="I48" s="1"/>
      <c r="J48" s="1"/>
      <c r="K48" s="1"/>
      <c r="L48" s="1"/>
      <c r="M48" s="1"/>
      <c r="N48" s="1"/>
      <c r="O48" s="1"/>
      <c r="P48" s="1"/>
      <c r="Q48" s="1"/>
      <c r="R48" s="1"/>
      <c r="S48" s="1"/>
      <c r="T48" s="1"/>
      <c r="U48" s="1"/>
      <c r="V48" s="1"/>
      <c r="W48" s="8"/>
      <c r="X48" s="1"/>
      <c r="Y48" s="1"/>
      <c r="Z48" s="1"/>
      <c r="AA48" s="1"/>
      <c r="AB48" s="1"/>
      <c r="AC48" s="1"/>
      <c r="AD48" s="11"/>
      <c r="AE48" s="11"/>
      <c r="AF48" s="11"/>
      <c r="AG48" s="11"/>
      <c r="AH48" s="10">
        <v>43635</v>
      </c>
      <c r="AJ48" s="2"/>
    </row>
    <row r="49" spans="2:36" s="3" customFormat="1" ht="18.75" customHeight="1" x14ac:dyDescent="0.2">
      <c r="B49" s="9"/>
      <c r="C49" s="8"/>
      <c r="D49" s="8"/>
      <c r="E49" s="1"/>
      <c r="F49" s="1"/>
      <c r="G49" s="1"/>
      <c r="H49" s="1"/>
      <c r="I49" s="1"/>
      <c r="J49" s="1"/>
      <c r="K49" s="1"/>
      <c r="L49" s="1"/>
      <c r="M49" s="1"/>
      <c r="N49" s="1"/>
      <c r="O49" s="1"/>
      <c r="P49" s="1"/>
      <c r="Q49" s="1"/>
      <c r="R49" s="1"/>
      <c r="S49" s="1"/>
      <c r="T49" s="1"/>
      <c r="U49" s="1"/>
      <c r="V49" s="1"/>
      <c r="W49" s="8"/>
      <c r="X49" s="1"/>
      <c r="Y49" s="1"/>
      <c r="Z49" s="1"/>
      <c r="AA49" s="1"/>
      <c r="AB49" s="1"/>
      <c r="AC49" s="1"/>
      <c r="AD49" s="11"/>
      <c r="AE49" s="11"/>
      <c r="AF49" s="11"/>
      <c r="AG49" s="11"/>
      <c r="AH49" s="10">
        <v>43636</v>
      </c>
      <c r="AJ49" s="2"/>
    </row>
    <row r="50" spans="2:36" s="3" customFormat="1" ht="18.75" customHeight="1" x14ac:dyDescent="0.2">
      <c r="B50" s="9"/>
      <c r="C50" s="8"/>
      <c r="D50" s="8"/>
      <c r="E50" s="1"/>
      <c r="F50" s="1"/>
      <c r="G50" s="1"/>
      <c r="H50" s="1"/>
      <c r="I50" s="1"/>
      <c r="J50" s="1"/>
      <c r="K50" s="1"/>
      <c r="L50" s="1"/>
      <c r="M50" s="1"/>
      <c r="N50" s="1"/>
      <c r="O50" s="1"/>
      <c r="P50" s="1"/>
      <c r="Q50" s="1"/>
      <c r="R50" s="1"/>
      <c r="S50" s="1"/>
      <c r="T50" s="1"/>
      <c r="U50" s="1"/>
      <c r="V50" s="1"/>
      <c r="W50" s="8"/>
      <c r="X50" s="1"/>
      <c r="Y50" s="1"/>
      <c r="Z50" s="1"/>
      <c r="AA50" s="1"/>
      <c r="AB50" s="1"/>
      <c r="AC50" s="1"/>
      <c r="AD50" s="11"/>
      <c r="AE50" s="11"/>
      <c r="AF50" s="11"/>
      <c r="AG50" s="11"/>
      <c r="AH50" s="10">
        <v>43637</v>
      </c>
      <c r="AJ50" s="2"/>
    </row>
    <row r="51" spans="2:36" s="3" customFormat="1" ht="18.75" customHeight="1" x14ac:dyDescent="0.2">
      <c r="B51" s="9"/>
      <c r="C51" s="8"/>
      <c r="D51" s="8"/>
      <c r="E51" s="1"/>
      <c r="F51" s="1"/>
      <c r="G51" s="1"/>
      <c r="H51" s="1"/>
      <c r="I51" s="1"/>
      <c r="J51" s="1"/>
      <c r="K51" s="1"/>
      <c r="L51" s="1"/>
      <c r="M51" s="1"/>
      <c r="N51" s="1"/>
      <c r="O51" s="1"/>
      <c r="P51" s="1"/>
      <c r="Q51" s="1"/>
      <c r="R51" s="1"/>
      <c r="S51" s="1"/>
      <c r="T51" s="1"/>
      <c r="U51" s="1"/>
      <c r="V51" s="1"/>
      <c r="W51" s="8"/>
      <c r="X51" s="1"/>
      <c r="Y51" s="1"/>
      <c r="Z51" s="1"/>
      <c r="AA51" s="1"/>
      <c r="AB51" s="1"/>
      <c r="AC51" s="1"/>
      <c r="AD51" s="11"/>
      <c r="AE51" s="11"/>
      <c r="AF51" s="11"/>
      <c r="AG51" s="11"/>
      <c r="AH51" s="10">
        <v>43638</v>
      </c>
      <c r="AJ51" s="2"/>
    </row>
    <row r="52" spans="2:36" s="3" customFormat="1" ht="18.75" customHeight="1" x14ac:dyDescent="0.2">
      <c r="B52" s="9"/>
      <c r="C52" s="8"/>
      <c r="D52" s="8"/>
      <c r="E52" s="1"/>
      <c r="F52" s="1"/>
      <c r="G52" s="1"/>
      <c r="H52" s="1"/>
      <c r="I52" s="1"/>
      <c r="J52" s="1"/>
      <c r="K52" s="1"/>
      <c r="L52" s="1"/>
      <c r="M52" s="1"/>
      <c r="N52" s="1"/>
      <c r="O52" s="1"/>
      <c r="P52" s="1"/>
      <c r="Q52" s="1"/>
      <c r="R52" s="1"/>
      <c r="S52" s="1"/>
      <c r="T52" s="1"/>
      <c r="U52" s="1"/>
      <c r="V52" s="1"/>
      <c r="W52" s="8"/>
      <c r="X52" s="1"/>
      <c r="Y52" s="1"/>
      <c r="Z52" s="1"/>
      <c r="AA52" s="1"/>
      <c r="AB52" s="1"/>
      <c r="AC52" s="1"/>
      <c r="AD52" s="11"/>
      <c r="AE52" s="11"/>
      <c r="AF52" s="11"/>
      <c r="AG52" s="11"/>
      <c r="AH52" s="10">
        <v>43639</v>
      </c>
      <c r="AJ52" s="2"/>
    </row>
    <row r="53" spans="2:36" s="3" customFormat="1" ht="18.75" customHeight="1" x14ac:dyDescent="0.2">
      <c r="B53" s="9"/>
      <c r="C53" s="8"/>
      <c r="D53" s="8"/>
      <c r="E53" s="1"/>
      <c r="F53" s="1"/>
      <c r="G53" s="1"/>
      <c r="H53" s="1"/>
      <c r="I53" s="1"/>
      <c r="J53" s="1"/>
      <c r="K53" s="1"/>
      <c r="L53" s="1"/>
      <c r="M53" s="1"/>
      <c r="N53" s="1"/>
      <c r="O53" s="1"/>
      <c r="P53" s="1"/>
      <c r="Q53" s="1"/>
      <c r="R53" s="1"/>
      <c r="S53" s="1"/>
      <c r="T53" s="1"/>
      <c r="U53" s="1"/>
      <c r="V53" s="1"/>
      <c r="W53" s="8"/>
      <c r="X53" s="1"/>
      <c r="Y53" s="1"/>
      <c r="Z53" s="1"/>
      <c r="AA53" s="1"/>
      <c r="AB53" s="1"/>
      <c r="AC53" s="1"/>
      <c r="AD53" s="11"/>
      <c r="AE53" s="11"/>
      <c r="AF53" s="11"/>
      <c r="AG53" s="11"/>
      <c r="AH53" s="10">
        <v>43640</v>
      </c>
      <c r="AJ53" s="2"/>
    </row>
    <row r="54" spans="2:36" s="3" customFormat="1" ht="18.75" customHeight="1" x14ac:dyDescent="0.2">
      <c r="B54" s="9"/>
      <c r="C54" s="8"/>
      <c r="D54" s="8"/>
      <c r="E54" s="1"/>
      <c r="F54" s="1"/>
      <c r="G54" s="1"/>
      <c r="H54" s="1"/>
      <c r="I54" s="1"/>
      <c r="J54" s="1"/>
      <c r="K54" s="1"/>
      <c r="L54" s="1"/>
      <c r="M54" s="1"/>
      <c r="N54" s="1"/>
      <c r="O54" s="1"/>
      <c r="P54" s="1"/>
      <c r="Q54" s="1"/>
      <c r="R54" s="1"/>
      <c r="S54" s="1"/>
      <c r="T54" s="1"/>
      <c r="U54" s="1"/>
      <c r="V54" s="1"/>
      <c r="W54" s="8"/>
      <c r="X54" s="1"/>
      <c r="Y54" s="1"/>
      <c r="Z54" s="1"/>
      <c r="AA54" s="1"/>
      <c r="AB54" s="1"/>
      <c r="AC54" s="1"/>
      <c r="AD54" s="11"/>
      <c r="AE54" s="11"/>
      <c r="AF54" s="11"/>
      <c r="AG54" s="11"/>
      <c r="AH54" s="10">
        <v>43641</v>
      </c>
      <c r="AJ54" s="2"/>
    </row>
    <row r="55" spans="2:36" s="3" customFormat="1" ht="18.75" customHeight="1" x14ac:dyDescent="0.2">
      <c r="B55" s="9"/>
      <c r="C55" s="8"/>
      <c r="D55" s="8"/>
      <c r="E55" s="1"/>
      <c r="F55" s="1"/>
      <c r="G55" s="1"/>
      <c r="H55" s="1"/>
      <c r="I55" s="1"/>
      <c r="J55" s="1"/>
      <c r="K55" s="1"/>
      <c r="L55" s="1"/>
      <c r="M55" s="1"/>
      <c r="N55" s="1"/>
      <c r="O55" s="1"/>
      <c r="P55" s="1"/>
      <c r="Q55" s="1"/>
      <c r="R55" s="1"/>
      <c r="S55" s="1"/>
      <c r="T55" s="1"/>
      <c r="U55" s="1"/>
      <c r="V55" s="1"/>
      <c r="W55" s="8"/>
      <c r="X55" s="1"/>
      <c r="Y55" s="1"/>
      <c r="Z55" s="1"/>
      <c r="AA55" s="1"/>
      <c r="AB55" s="1"/>
      <c r="AC55" s="1"/>
      <c r="AD55" s="11"/>
      <c r="AE55" s="11"/>
      <c r="AF55" s="11"/>
      <c r="AG55" s="11"/>
      <c r="AH55" s="10">
        <v>43642</v>
      </c>
      <c r="AJ55" s="2"/>
    </row>
    <row r="56" spans="2:36" s="3" customFormat="1" ht="18.75" customHeight="1" x14ac:dyDescent="0.2">
      <c r="B56" s="9"/>
      <c r="C56" s="8"/>
      <c r="D56" s="8"/>
      <c r="E56" s="1"/>
      <c r="F56" s="1"/>
      <c r="G56" s="1"/>
      <c r="H56" s="1"/>
      <c r="I56" s="1"/>
      <c r="J56" s="1"/>
      <c r="K56" s="1"/>
      <c r="L56" s="1"/>
      <c r="M56" s="1"/>
      <c r="N56" s="1"/>
      <c r="O56" s="1"/>
      <c r="P56" s="1"/>
      <c r="Q56" s="1"/>
      <c r="R56" s="1"/>
      <c r="S56" s="1"/>
      <c r="T56" s="1"/>
      <c r="U56" s="1"/>
      <c r="V56" s="1"/>
      <c r="W56" s="8"/>
      <c r="X56" s="1"/>
      <c r="Y56" s="1"/>
      <c r="Z56" s="1"/>
      <c r="AA56" s="1"/>
      <c r="AB56" s="1"/>
      <c r="AC56" s="1"/>
      <c r="AD56" s="11"/>
      <c r="AE56" s="11"/>
      <c r="AF56" s="11"/>
      <c r="AG56" s="11"/>
      <c r="AH56" s="10">
        <v>43643</v>
      </c>
      <c r="AJ56" s="2"/>
    </row>
    <row r="57" spans="2:36" s="3" customFormat="1" ht="18.75" customHeight="1" x14ac:dyDescent="0.2">
      <c r="B57" s="9"/>
      <c r="C57" s="8"/>
      <c r="D57" s="8"/>
      <c r="E57" s="1"/>
      <c r="F57" s="1"/>
      <c r="G57" s="1"/>
      <c r="H57" s="1"/>
      <c r="I57" s="1"/>
      <c r="J57" s="1"/>
      <c r="K57" s="1"/>
      <c r="L57" s="1"/>
      <c r="M57" s="1"/>
      <c r="N57" s="1"/>
      <c r="O57" s="1"/>
      <c r="P57" s="1"/>
      <c r="Q57" s="1"/>
      <c r="R57" s="1"/>
      <c r="S57" s="1"/>
      <c r="T57" s="1"/>
      <c r="U57" s="1"/>
      <c r="V57" s="1"/>
      <c r="W57" s="8"/>
      <c r="X57" s="1"/>
      <c r="Y57" s="1"/>
      <c r="Z57" s="1"/>
      <c r="AA57" s="1"/>
      <c r="AB57" s="1"/>
      <c r="AC57" s="1"/>
      <c r="AD57" s="11"/>
      <c r="AE57" s="11"/>
      <c r="AF57" s="11"/>
      <c r="AG57" s="11"/>
      <c r="AH57" s="10">
        <v>43644</v>
      </c>
      <c r="AJ57" s="2"/>
    </row>
    <row r="58" spans="2:36" s="3" customFormat="1" ht="18.75" customHeight="1" x14ac:dyDescent="0.2">
      <c r="B58" s="9"/>
      <c r="C58" s="8"/>
      <c r="D58" s="8"/>
      <c r="E58" s="1"/>
      <c r="F58" s="1"/>
      <c r="G58" s="1"/>
      <c r="H58" s="1"/>
      <c r="I58" s="1"/>
      <c r="J58" s="1"/>
      <c r="K58" s="1"/>
      <c r="L58" s="1"/>
      <c r="M58" s="1"/>
      <c r="N58" s="1"/>
      <c r="O58" s="1"/>
      <c r="P58" s="1"/>
      <c r="Q58" s="1"/>
      <c r="R58" s="1"/>
      <c r="S58" s="1"/>
      <c r="T58" s="1"/>
      <c r="U58" s="1"/>
      <c r="V58" s="1"/>
      <c r="W58" s="8"/>
      <c r="X58" s="1"/>
      <c r="Y58" s="1"/>
      <c r="Z58" s="1"/>
      <c r="AA58" s="1"/>
      <c r="AB58" s="1"/>
      <c r="AC58" s="1"/>
      <c r="AD58" s="11"/>
      <c r="AE58" s="11"/>
      <c r="AF58" s="11"/>
      <c r="AG58" s="11"/>
      <c r="AH58" s="10">
        <v>43645</v>
      </c>
      <c r="AJ58" s="2"/>
    </row>
    <row r="59" spans="2:36" s="3" customFormat="1" ht="18.75" customHeight="1" x14ac:dyDescent="0.2">
      <c r="B59" s="9"/>
      <c r="C59" s="8"/>
      <c r="D59" s="8"/>
      <c r="E59" s="1"/>
      <c r="F59" s="1"/>
      <c r="G59" s="1"/>
      <c r="H59" s="1"/>
      <c r="I59" s="1"/>
      <c r="J59" s="1"/>
      <c r="K59" s="1"/>
      <c r="L59" s="1"/>
      <c r="M59" s="1"/>
      <c r="N59" s="1"/>
      <c r="O59" s="1"/>
      <c r="P59" s="1"/>
      <c r="Q59" s="1"/>
      <c r="R59" s="1"/>
      <c r="S59" s="1"/>
      <c r="T59" s="1"/>
      <c r="U59" s="1"/>
      <c r="V59" s="1"/>
      <c r="W59" s="8"/>
      <c r="X59" s="1"/>
      <c r="Y59" s="1"/>
      <c r="Z59" s="1"/>
      <c r="AA59" s="1"/>
      <c r="AB59" s="1"/>
      <c r="AC59" s="1"/>
      <c r="AD59" s="11"/>
      <c r="AE59" s="11"/>
      <c r="AF59" s="11"/>
      <c r="AG59" s="11"/>
      <c r="AH59" s="10">
        <v>43646</v>
      </c>
      <c r="AJ59" s="2"/>
    </row>
    <row r="60" spans="2:36" s="3" customFormat="1" ht="18.75" customHeight="1" x14ac:dyDescent="0.2">
      <c r="B60" s="9"/>
      <c r="C60" s="8"/>
      <c r="D60" s="8"/>
      <c r="E60" s="1"/>
      <c r="F60" s="1"/>
      <c r="G60" s="1"/>
      <c r="H60" s="1"/>
      <c r="I60" s="1"/>
      <c r="J60" s="1"/>
      <c r="K60" s="1"/>
      <c r="L60" s="1"/>
      <c r="M60" s="1"/>
      <c r="N60" s="1"/>
      <c r="O60" s="1"/>
      <c r="P60" s="1"/>
      <c r="Q60" s="1"/>
      <c r="R60" s="1"/>
      <c r="S60" s="1"/>
      <c r="T60" s="1"/>
      <c r="U60" s="1"/>
      <c r="V60" s="1"/>
      <c r="W60" s="8"/>
      <c r="X60" s="1"/>
      <c r="Y60" s="1"/>
      <c r="Z60" s="1"/>
      <c r="AA60" s="1"/>
      <c r="AB60" s="1"/>
      <c r="AC60" s="1"/>
      <c r="AD60" s="11"/>
      <c r="AE60" s="11"/>
      <c r="AF60" s="11"/>
      <c r="AG60" s="11"/>
      <c r="AH60" s="10">
        <v>43647</v>
      </c>
      <c r="AJ60" s="2"/>
    </row>
    <row r="61" spans="2:36" s="3" customFormat="1" ht="18.75" customHeight="1" x14ac:dyDescent="0.2">
      <c r="B61" s="9"/>
      <c r="C61" s="8"/>
      <c r="D61" s="8"/>
      <c r="E61" s="1"/>
      <c r="F61" s="1"/>
      <c r="G61" s="1"/>
      <c r="H61" s="1"/>
      <c r="I61" s="1"/>
      <c r="J61" s="1"/>
      <c r="K61" s="1"/>
      <c r="L61" s="1"/>
      <c r="M61" s="1"/>
      <c r="N61" s="1"/>
      <c r="O61" s="1"/>
      <c r="P61" s="1"/>
      <c r="Q61" s="1"/>
      <c r="R61" s="1"/>
      <c r="S61" s="1"/>
      <c r="T61" s="1"/>
      <c r="U61" s="1"/>
      <c r="V61" s="1"/>
      <c r="W61" s="8"/>
      <c r="X61" s="1"/>
      <c r="Y61" s="1"/>
      <c r="Z61" s="1"/>
      <c r="AA61" s="1"/>
      <c r="AB61" s="1"/>
      <c r="AC61" s="1"/>
      <c r="AD61" s="11"/>
      <c r="AE61" s="11"/>
      <c r="AF61" s="11"/>
      <c r="AG61" s="11"/>
      <c r="AH61" s="10">
        <v>43648</v>
      </c>
      <c r="AJ61" s="2"/>
    </row>
    <row r="62" spans="2:36" s="3" customFormat="1" ht="18.75" customHeight="1" x14ac:dyDescent="0.2">
      <c r="B62" s="9"/>
      <c r="C62" s="8"/>
      <c r="D62" s="8"/>
      <c r="E62" s="1"/>
      <c r="F62" s="1"/>
      <c r="G62" s="1"/>
      <c r="H62" s="1"/>
      <c r="I62" s="1"/>
      <c r="J62" s="1"/>
      <c r="K62" s="1"/>
      <c r="L62" s="1"/>
      <c r="M62" s="1"/>
      <c r="N62" s="1"/>
      <c r="O62" s="1"/>
      <c r="P62" s="1"/>
      <c r="Q62" s="1"/>
      <c r="R62" s="1"/>
      <c r="S62" s="1"/>
      <c r="T62" s="1"/>
      <c r="U62" s="1"/>
      <c r="V62" s="1"/>
      <c r="W62" s="8"/>
      <c r="X62" s="1"/>
      <c r="Y62" s="1"/>
      <c r="Z62" s="1"/>
      <c r="AA62" s="1"/>
      <c r="AB62" s="1"/>
      <c r="AC62" s="1"/>
      <c r="AD62" s="11"/>
      <c r="AE62" s="11"/>
      <c r="AF62" s="11"/>
      <c r="AG62" s="11"/>
      <c r="AH62" s="10">
        <v>43649</v>
      </c>
      <c r="AJ62" s="2"/>
    </row>
    <row r="63" spans="2:36" s="3" customFormat="1" ht="18.75" customHeight="1" x14ac:dyDescent="0.2">
      <c r="B63" s="9"/>
      <c r="C63" s="8"/>
      <c r="D63" s="8"/>
      <c r="E63" s="1"/>
      <c r="F63" s="1"/>
      <c r="G63" s="1"/>
      <c r="H63" s="1"/>
      <c r="I63" s="1"/>
      <c r="J63" s="1"/>
      <c r="K63" s="1"/>
      <c r="L63" s="1"/>
      <c r="M63" s="1"/>
      <c r="N63" s="1"/>
      <c r="O63" s="1"/>
      <c r="P63" s="1"/>
      <c r="Q63" s="1"/>
      <c r="R63" s="1"/>
      <c r="S63" s="1"/>
      <c r="T63" s="1"/>
      <c r="U63" s="1"/>
      <c r="V63" s="1"/>
      <c r="W63" s="8"/>
      <c r="X63" s="1"/>
      <c r="Y63" s="1"/>
      <c r="Z63" s="1"/>
      <c r="AA63" s="1"/>
      <c r="AB63" s="1"/>
      <c r="AC63" s="1"/>
      <c r="AD63" s="11"/>
      <c r="AE63" s="11"/>
      <c r="AF63" s="11"/>
      <c r="AG63" s="11"/>
      <c r="AH63" s="10">
        <v>43650</v>
      </c>
      <c r="AJ63" s="2"/>
    </row>
    <row r="64" spans="2:36" s="3" customFormat="1" ht="18.75" customHeight="1" x14ac:dyDescent="0.2">
      <c r="B64" s="9"/>
      <c r="C64" s="8"/>
      <c r="D64" s="8"/>
      <c r="E64" s="1"/>
      <c r="F64" s="1"/>
      <c r="G64" s="1"/>
      <c r="H64" s="1"/>
      <c r="I64" s="1"/>
      <c r="J64" s="1"/>
      <c r="K64" s="1"/>
      <c r="L64" s="1"/>
      <c r="M64" s="1"/>
      <c r="N64" s="1"/>
      <c r="O64" s="1"/>
      <c r="P64" s="1"/>
      <c r="Q64" s="1"/>
      <c r="R64" s="1"/>
      <c r="S64" s="1"/>
      <c r="T64" s="1"/>
      <c r="U64" s="1"/>
      <c r="V64" s="1"/>
      <c r="W64" s="8"/>
      <c r="X64" s="1"/>
      <c r="Y64" s="1"/>
      <c r="Z64" s="1"/>
      <c r="AA64" s="1"/>
      <c r="AB64" s="1"/>
      <c r="AC64" s="1"/>
      <c r="AD64" s="11"/>
      <c r="AE64" s="11"/>
      <c r="AF64" s="11"/>
      <c r="AG64" s="11"/>
      <c r="AH64" s="10">
        <v>43651</v>
      </c>
      <c r="AJ64" s="2"/>
    </row>
    <row r="65" spans="1:36" ht="18.75" customHeight="1" x14ac:dyDescent="0.2">
      <c r="AD65" s="11"/>
      <c r="AE65" s="11"/>
      <c r="AF65" s="11"/>
      <c r="AG65" s="11"/>
      <c r="AH65" s="10">
        <v>43652</v>
      </c>
    </row>
    <row r="66" spans="1:36" ht="18.75" customHeight="1" x14ac:dyDescent="0.2">
      <c r="AD66" s="11"/>
      <c r="AE66" s="11"/>
      <c r="AF66" s="11"/>
      <c r="AG66" s="11"/>
      <c r="AH66" s="10">
        <v>43653</v>
      </c>
    </row>
    <row r="67" spans="1:36" ht="18.75" customHeight="1" x14ac:dyDescent="0.2">
      <c r="AD67" s="11"/>
      <c r="AE67" s="11"/>
      <c r="AF67" s="11"/>
      <c r="AG67" s="11"/>
      <c r="AH67" s="10">
        <v>43654</v>
      </c>
    </row>
    <row r="68" spans="1:36" ht="18.75" customHeight="1" x14ac:dyDescent="0.2">
      <c r="AD68" s="11"/>
      <c r="AE68" s="11"/>
      <c r="AF68" s="11"/>
      <c r="AG68" s="11"/>
      <c r="AH68" s="10">
        <v>43655</v>
      </c>
    </row>
    <row r="69" spans="1:36" ht="18.75" customHeight="1" x14ac:dyDescent="0.2">
      <c r="AD69" s="11"/>
      <c r="AE69" s="11"/>
      <c r="AF69" s="11"/>
      <c r="AG69" s="11"/>
      <c r="AH69" s="10">
        <v>43656</v>
      </c>
    </row>
    <row r="70" spans="1:36" ht="18.75" customHeight="1" x14ac:dyDescent="0.2">
      <c r="AD70" s="11"/>
      <c r="AE70" s="11"/>
      <c r="AF70" s="11"/>
      <c r="AG70" s="11"/>
      <c r="AH70" s="10">
        <v>43657</v>
      </c>
    </row>
    <row r="71" spans="1:36" ht="18.75" customHeight="1" x14ac:dyDescent="0.2">
      <c r="AD71" s="11"/>
      <c r="AE71" s="11"/>
      <c r="AF71" s="11"/>
      <c r="AG71" s="11"/>
      <c r="AH71" s="10">
        <v>43658</v>
      </c>
    </row>
    <row r="72" spans="1:36" ht="18.75" customHeight="1" x14ac:dyDescent="0.2">
      <c r="AD72" s="11"/>
      <c r="AE72" s="11"/>
      <c r="AF72" s="11"/>
      <c r="AG72" s="11"/>
      <c r="AH72" s="10">
        <v>43659</v>
      </c>
    </row>
    <row r="73" spans="1:36" s="27" customFormat="1" x14ac:dyDescent="0.2">
      <c r="A73" s="17"/>
      <c r="B73" s="9"/>
      <c r="C73" s="8"/>
      <c r="D73" s="8"/>
      <c r="E73" s="1"/>
      <c r="F73" s="1"/>
      <c r="G73" s="1"/>
      <c r="H73" s="1"/>
      <c r="I73" s="1"/>
      <c r="J73" s="1"/>
      <c r="K73" s="1"/>
      <c r="L73" s="1"/>
      <c r="M73" s="1"/>
      <c r="N73" s="1"/>
      <c r="O73" s="1"/>
      <c r="P73" s="1"/>
      <c r="Q73" s="1"/>
      <c r="R73" s="1"/>
      <c r="S73" s="1"/>
      <c r="T73" s="1"/>
      <c r="U73" s="1"/>
      <c r="V73" s="1"/>
      <c r="W73" s="8"/>
      <c r="X73" s="1"/>
      <c r="Y73" s="1"/>
      <c r="Z73" s="1"/>
      <c r="AA73" s="1"/>
      <c r="AB73" s="1"/>
      <c r="AC73" s="1"/>
      <c r="AD73" s="11"/>
      <c r="AE73" s="11"/>
      <c r="AF73" s="11"/>
      <c r="AG73" s="11"/>
      <c r="AH73" s="10">
        <v>43660</v>
      </c>
      <c r="AI73" s="29"/>
      <c r="AJ73" s="28"/>
    </row>
    <row r="74" spans="1:36" s="25" customFormat="1" ht="18.75" customHeight="1" x14ac:dyDescent="0.2">
      <c r="A74" s="1"/>
      <c r="B74" s="9"/>
      <c r="C74" s="8"/>
      <c r="D74" s="8"/>
      <c r="E74" s="1"/>
      <c r="F74" s="1"/>
      <c r="G74" s="1"/>
      <c r="H74" s="1"/>
      <c r="I74" s="1"/>
      <c r="J74" s="1"/>
      <c r="K74" s="1"/>
      <c r="L74" s="1"/>
      <c r="M74" s="1"/>
      <c r="N74" s="1"/>
      <c r="O74" s="1"/>
      <c r="P74" s="1"/>
      <c r="Q74" s="1"/>
      <c r="R74" s="1"/>
      <c r="S74" s="1"/>
      <c r="T74" s="1"/>
      <c r="U74" s="1"/>
      <c r="V74" s="1"/>
      <c r="W74" s="8"/>
      <c r="X74" s="1"/>
      <c r="Y74" s="1"/>
      <c r="Z74" s="1"/>
      <c r="AA74" s="1"/>
      <c r="AB74" s="1"/>
      <c r="AC74" s="1"/>
      <c r="AD74" s="11"/>
      <c r="AE74" s="11"/>
      <c r="AF74" s="11"/>
      <c r="AG74" s="11"/>
      <c r="AH74" s="10">
        <v>43661</v>
      </c>
      <c r="AI74" s="24"/>
      <c r="AJ74" s="26"/>
    </row>
    <row r="75" spans="1:36" ht="18.75" customHeight="1" x14ac:dyDescent="0.2">
      <c r="AD75" s="11"/>
      <c r="AE75" s="11"/>
      <c r="AF75" s="11"/>
      <c r="AG75" s="11"/>
      <c r="AH75" s="10">
        <v>43662</v>
      </c>
    </row>
    <row r="76" spans="1:36" ht="18.75" customHeight="1" x14ac:dyDescent="0.2">
      <c r="AD76" s="11"/>
      <c r="AE76" s="11"/>
      <c r="AF76" s="11"/>
      <c r="AG76" s="11"/>
      <c r="AH76" s="10">
        <v>43663</v>
      </c>
    </row>
    <row r="77" spans="1:36" ht="18.75" customHeight="1" x14ac:dyDescent="0.2">
      <c r="AD77" s="11"/>
      <c r="AE77" s="11"/>
      <c r="AF77" s="11"/>
      <c r="AG77" s="11"/>
      <c r="AH77" s="10">
        <v>43664</v>
      </c>
    </row>
    <row r="78" spans="1:36" ht="18.75" customHeight="1" x14ac:dyDescent="0.2">
      <c r="AD78" s="11"/>
      <c r="AE78" s="11"/>
      <c r="AF78" s="11"/>
      <c r="AG78" s="11"/>
      <c r="AH78" s="10">
        <v>43665</v>
      </c>
    </row>
    <row r="79" spans="1:36" ht="18.75" customHeight="1" x14ac:dyDescent="0.2">
      <c r="AD79" s="11"/>
      <c r="AE79" s="11"/>
      <c r="AF79" s="11"/>
      <c r="AG79" s="11"/>
      <c r="AH79" s="10">
        <v>43666</v>
      </c>
    </row>
    <row r="80" spans="1:36" ht="18.75" customHeight="1" x14ac:dyDescent="0.2">
      <c r="AD80" s="11"/>
      <c r="AE80" s="11"/>
      <c r="AF80" s="11"/>
      <c r="AG80" s="11"/>
      <c r="AH80" s="10">
        <v>43667</v>
      </c>
    </row>
    <row r="81" spans="2:36" s="3" customFormat="1" ht="18.75" customHeight="1" x14ac:dyDescent="0.2">
      <c r="B81" s="9"/>
      <c r="C81" s="8"/>
      <c r="D81" s="8"/>
      <c r="E81" s="1"/>
      <c r="F81" s="1"/>
      <c r="G81" s="1"/>
      <c r="H81" s="1"/>
      <c r="I81" s="1"/>
      <c r="J81" s="1"/>
      <c r="K81" s="1"/>
      <c r="L81" s="1"/>
      <c r="M81" s="1"/>
      <c r="N81" s="1"/>
      <c r="O81" s="1"/>
      <c r="P81" s="1"/>
      <c r="Q81" s="1"/>
      <c r="R81" s="1"/>
      <c r="S81" s="1"/>
      <c r="T81" s="1"/>
      <c r="U81" s="1"/>
      <c r="V81" s="1"/>
      <c r="W81" s="8"/>
      <c r="X81" s="1"/>
      <c r="Y81" s="1"/>
      <c r="Z81" s="1"/>
      <c r="AA81" s="1"/>
      <c r="AB81" s="1"/>
      <c r="AC81" s="1"/>
      <c r="AD81" s="11"/>
      <c r="AE81" s="11"/>
      <c r="AF81" s="11"/>
      <c r="AG81" s="11"/>
      <c r="AH81" s="10">
        <v>43668</v>
      </c>
      <c r="AJ81" s="2"/>
    </row>
    <row r="82" spans="2:36" s="3" customFormat="1" ht="18.75" customHeight="1" x14ac:dyDescent="0.2">
      <c r="B82" s="9"/>
      <c r="C82" s="8"/>
      <c r="D82" s="8"/>
      <c r="E82" s="1"/>
      <c r="F82" s="1"/>
      <c r="G82" s="1"/>
      <c r="H82" s="1"/>
      <c r="I82" s="1"/>
      <c r="J82" s="1"/>
      <c r="K82" s="1"/>
      <c r="L82" s="1"/>
      <c r="M82" s="1"/>
      <c r="N82" s="1"/>
      <c r="O82" s="1"/>
      <c r="P82" s="1"/>
      <c r="Q82" s="1"/>
      <c r="R82" s="1"/>
      <c r="S82" s="1"/>
      <c r="T82" s="1"/>
      <c r="U82" s="1"/>
      <c r="V82" s="1"/>
      <c r="W82" s="8"/>
      <c r="X82" s="1"/>
      <c r="Y82" s="1"/>
      <c r="Z82" s="1"/>
      <c r="AA82" s="1"/>
      <c r="AB82" s="1"/>
      <c r="AC82" s="1"/>
      <c r="AD82" s="11"/>
      <c r="AE82" s="11"/>
      <c r="AF82" s="11"/>
      <c r="AG82" s="11"/>
      <c r="AH82" s="10">
        <v>43669</v>
      </c>
      <c r="AJ82" s="2"/>
    </row>
    <row r="83" spans="2:36" s="3" customFormat="1" ht="18.75" customHeight="1" x14ac:dyDescent="0.2">
      <c r="B83" s="9"/>
      <c r="C83" s="8"/>
      <c r="D83" s="8"/>
      <c r="E83" s="1"/>
      <c r="F83" s="1"/>
      <c r="G83" s="1"/>
      <c r="H83" s="1"/>
      <c r="I83" s="1"/>
      <c r="J83" s="1"/>
      <c r="K83" s="1"/>
      <c r="L83" s="1"/>
      <c r="M83" s="1"/>
      <c r="N83" s="1"/>
      <c r="O83" s="1"/>
      <c r="P83" s="1"/>
      <c r="Q83" s="1"/>
      <c r="R83" s="1"/>
      <c r="S83" s="1"/>
      <c r="T83" s="1"/>
      <c r="U83" s="1"/>
      <c r="V83" s="1"/>
      <c r="W83" s="8"/>
      <c r="X83" s="1"/>
      <c r="Y83" s="1"/>
      <c r="Z83" s="1"/>
      <c r="AA83" s="1"/>
      <c r="AB83" s="1"/>
      <c r="AC83" s="1"/>
      <c r="AD83" s="11"/>
      <c r="AE83" s="11"/>
      <c r="AF83" s="11"/>
      <c r="AG83" s="11"/>
      <c r="AH83" s="10">
        <v>43670</v>
      </c>
      <c r="AJ83" s="2"/>
    </row>
    <row r="84" spans="2:36" s="3" customFormat="1" ht="18.75" customHeight="1" x14ac:dyDescent="0.2">
      <c r="B84" s="9"/>
      <c r="C84" s="8"/>
      <c r="D84" s="8"/>
      <c r="E84" s="1"/>
      <c r="F84" s="1"/>
      <c r="G84" s="1"/>
      <c r="H84" s="1"/>
      <c r="I84" s="1"/>
      <c r="J84" s="1"/>
      <c r="K84" s="1"/>
      <c r="L84" s="1"/>
      <c r="M84" s="1"/>
      <c r="N84" s="1"/>
      <c r="O84" s="1"/>
      <c r="P84" s="1"/>
      <c r="Q84" s="1"/>
      <c r="R84" s="1"/>
      <c r="S84" s="1"/>
      <c r="T84" s="1"/>
      <c r="U84" s="1"/>
      <c r="V84" s="1"/>
      <c r="W84" s="8"/>
      <c r="X84" s="1"/>
      <c r="Y84" s="1"/>
      <c r="Z84" s="1"/>
      <c r="AA84" s="1"/>
      <c r="AB84" s="1"/>
      <c r="AC84" s="1"/>
      <c r="AD84" s="11"/>
      <c r="AE84" s="11"/>
      <c r="AF84" s="11"/>
      <c r="AG84" s="11"/>
      <c r="AH84" s="10">
        <v>43671</v>
      </c>
      <c r="AJ84" s="2"/>
    </row>
    <row r="85" spans="2:36" s="3" customFormat="1" ht="18.75" customHeight="1" x14ac:dyDescent="0.2">
      <c r="B85" s="9"/>
      <c r="C85" s="8"/>
      <c r="D85" s="8"/>
      <c r="E85" s="1"/>
      <c r="F85" s="1"/>
      <c r="G85" s="1"/>
      <c r="H85" s="1"/>
      <c r="I85" s="1"/>
      <c r="J85" s="1"/>
      <c r="K85" s="1"/>
      <c r="L85" s="1"/>
      <c r="M85" s="1"/>
      <c r="N85" s="1"/>
      <c r="O85" s="1"/>
      <c r="P85" s="1"/>
      <c r="Q85" s="1"/>
      <c r="R85" s="1"/>
      <c r="S85" s="1"/>
      <c r="T85" s="1"/>
      <c r="U85" s="1"/>
      <c r="V85" s="1"/>
      <c r="W85" s="8"/>
      <c r="X85" s="1"/>
      <c r="Y85" s="1"/>
      <c r="Z85" s="1"/>
      <c r="AA85" s="1"/>
      <c r="AB85" s="1"/>
      <c r="AC85" s="1"/>
      <c r="AD85" s="11"/>
      <c r="AE85" s="11"/>
      <c r="AF85" s="11"/>
      <c r="AG85" s="11"/>
      <c r="AH85" s="10">
        <v>43672</v>
      </c>
      <c r="AJ85" s="2"/>
    </row>
    <row r="86" spans="2:36" s="3" customFormat="1" ht="18.75" customHeight="1" x14ac:dyDescent="0.2">
      <c r="B86" s="9"/>
      <c r="C86" s="8"/>
      <c r="D86" s="8"/>
      <c r="E86" s="1"/>
      <c r="F86" s="1"/>
      <c r="G86" s="1"/>
      <c r="H86" s="1"/>
      <c r="I86" s="1"/>
      <c r="J86" s="1"/>
      <c r="K86" s="1"/>
      <c r="L86" s="1"/>
      <c r="M86" s="1"/>
      <c r="N86" s="1"/>
      <c r="O86" s="1"/>
      <c r="P86" s="1"/>
      <c r="Q86" s="1"/>
      <c r="R86" s="1"/>
      <c r="S86" s="1"/>
      <c r="T86" s="1"/>
      <c r="U86" s="1"/>
      <c r="V86" s="1"/>
      <c r="W86" s="8"/>
      <c r="X86" s="1"/>
      <c r="Y86" s="1"/>
      <c r="Z86" s="1"/>
      <c r="AA86" s="1"/>
      <c r="AB86" s="1"/>
      <c r="AC86" s="1"/>
      <c r="AD86" s="11"/>
      <c r="AE86" s="11"/>
      <c r="AF86" s="11"/>
      <c r="AG86" s="11"/>
      <c r="AH86" s="10">
        <v>43673</v>
      </c>
      <c r="AJ86" s="2"/>
    </row>
    <row r="87" spans="2:36" s="3" customFormat="1" ht="18.75" customHeight="1" x14ac:dyDescent="0.2">
      <c r="B87" s="9"/>
      <c r="C87" s="8"/>
      <c r="D87" s="8"/>
      <c r="E87" s="1"/>
      <c r="F87" s="1"/>
      <c r="G87" s="1"/>
      <c r="H87" s="1"/>
      <c r="I87" s="1"/>
      <c r="J87" s="1"/>
      <c r="K87" s="1"/>
      <c r="L87" s="1"/>
      <c r="M87" s="1"/>
      <c r="N87" s="1"/>
      <c r="O87" s="1"/>
      <c r="P87" s="1"/>
      <c r="Q87" s="1"/>
      <c r="R87" s="1"/>
      <c r="S87" s="1"/>
      <c r="T87" s="1"/>
      <c r="U87" s="1"/>
      <c r="V87" s="1"/>
      <c r="W87" s="8"/>
      <c r="X87" s="1"/>
      <c r="Y87" s="1"/>
      <c r="Z87" s="1"/>
      <c r="AA87" s="1"/>
      <c r="AB87" s="1"/>
      <c r="AC87" s="1"/>
      <c r="AD87" s="11"/>
      <c r="AE87" s="11"/>
      <c r="AF87" s="11"/>
      <c r="AG87" s="11"/>
      <c r="AH87" s="10">
        <v>43674</v>
      </c>
      <c r="AJ87" s="2"/>
    </row>
    <row r="88" spans="2:36" s="3" customFormat="1" ht="18.75" customHeight="1" x14ac:dyDescent="0.2">
      <c r="B88" s="9"/>
      <c r="C88" s="8"/>
      <c r="D88" s="8"/>
      <c r="E88" s="1"/>
      <c r="F88" s="1"/>
      <c r="G88" s="1"/>
      <c r="H88" s="1"/>
      <c r="I88" s="1"/>
      <c r="J88" s="1"/>
      <c r="K88" s="1"/>
      <c r="L88" s="1"/>
      <c r="M88" s="1"/>
      <c r="N88" s="1"/>
      <c r="O88" s="1"/>
      <c r="P88" s="1"/>
      <c r="Q88" s="1"/>
      <c r="R88" s="1"/>
      <c r="S88" s="1"/>
      <c r="T88" s="1"/>
      <c r="U88" s="1"/>
      <c r="V88" s="1"/>
      <c r="W88" s="8"/>
      <c r="X88" s="1"/>
      <c r="Y88" s="1"/>
      <c r="Z88" s="1"/>
      <c r="AA88" s="1"/>
      <c r="AB88" s="1"/>
      <c r="AC88" s="1"/>
      <c r="AD88" s="11"/>
      <c r="AE88" s="11"/>
      <c r="AF88" s="11"/>
      <c r="AG88" s="11"/>
      <c r="AH88" s="10">
        <v>43675</v>
      </c>
      <c r="AJ88" s="2"/>
    </row>
    <row r="89" spans="2:36" s="3" customFormat="1" ht="18.75" customHeight="1" x14ac:dyDescent="0.2">
      <c r="B89" s="9"/>
      <c r="C89" s="8"/>
      <c r="D89" s="8"/>
      <c r="E89" s="1"/>
      <c r="F89" s="1"/>
      <c r="G89" s="1"/>
      <c r="H89" s="1"/>
      <c r="I89" s="1"/>
      <c r="J89" s="1"/>
      <c r="K89" s="1"/>
      <c r="L89" s="1"/>
      <c r="M89" s="1"/>
      <c r="N89" s="1"/>
      <c r="O89" s="1"/>
      <c r="P89" s="1"/>
      <c r="Q89" s="1"/>
      <c r="R89" s="1"/>
      <c r="S89" s="1"/>
      <c r="T89" s="1"/>
      <c r="U89" s="1"/>
      <c r="V89" s="1"/>
      <c r="W89" s="8"/>
      <c r="X89" s="1"/>
      <c r="Y89" s="1"/>
      <c r="Z89" s="1"/>
      <c r="AA89" s="1"/>
      <c r="AB89" s="1"/>
      <c r="AC89" s="1"/>
      <c r="AD89" s="11"/>
      <c r="AE89" s="11"/>
      <c r="AF89" s="11"/>
      <c r="AG89" s="11"/>
      <c r="AH89" s="10">
        <v>43676</v>
      </c>
      <c r="AJ89" s="2"/>
    </row>
    <row r="90" spans="2:36" s="3" customFormat="1" ht="18.75" customHeight="1" x14ac:dyDescent="0.2">
      <c r="B90" s="9"/>
      <c r="C90" s="8"/>
      <c r="D90" s="8"/>
      <c r="E90" s="1"/>
      <c r="F90" s="1"/>
      <c r="G90" s="1"/>
      <c r="H90" s="1"/>
      <c r="I90" s="1"/>
      <c r="J90" s="1"/>
      <c r="K90" s="1"/>
      <c r="L90" s="1"/>
      <c r="M90" s="1"/>
      <c r="N90" s="1"/>
      <c r="O90" s="1"/>
      <c r="P90" s="1"/>
      <c r="Q90" s="1"/>
      <c r="R90" s="1"/>
      <c r="S90" s="1"/>
      <c r="T90" s="1"/>
      <c r="U90" s="1"/>
      <c r="V90" s="1"/>
      <c r="W90" s="8"/>
      <c r="X90" s="1"/>
      <c r="Y90" s="1"/>
      <c r="Z90" s="1"/>
      <c r="AA90" s="1"/>
      <c r="AB90" s="1"/>
      <c r="AC90" s="1"/>
      <c r="AD90" s="11"/>
      <c r="AE90" s="11"/>
      <c r="AF90" s="11"/>
      <c r="AG90" s="11"/>
      <c r="AH90" s="10">
        <v>43677</v>
      </c>
      <c r="AJ90" s="2"/>
    </row>
    <row r="91" spans="2:36" s="3" customFormat="1" ht="18.75" customHeight="1" x14ac:dyDescent="0.2">
      <c r="B91" s="9"/>
      <c r="C91" s="8"/>
      <c r="D91" s="8"/>
      <c r="E91" s="1"/>
      <c r="F91" s="1"/>
      <c r="G91" s="1"/>
      <c r="H91" s="1"/>
      <c r="I91" s="1"/>
      <c r="J91" s="1"/>
      <c r="K91" s="1"/>
      <c r="L91" s="1"/>
      <c r="M91" s="1"/>
      <c r="N91" s="1"/>
      <c r="O91" s="1"/>
      <c r="P91" s="1"/>
      <c r="Q91" s="1"/>
      <c r="R91" s="1"/>
      <c r="S91" s="1"/>
      <c r="T91" s="1"/>
      <c r="U91" s="1"/>
      <c r="V91" s="1"/>
      <c r="W91" s="8"/>
      <c r="X91" s="1"/>
      <c r="Y91" s="1"/>
      <c r="Z91" s="1"/>
      <c r="AA91" s="1"/>
      <c r="AB91" s="1"/>
      <c r="AC91" s="1"/>
      <c r="AD91" s="11"/>
      <c r="AE91" s="11"/>
      <c r="AF91" s="11"/>
      <c r="AG91" s="11"/>
      <c r="AH91" s="10">
        <v>43678</v>
      </c>
      <c r="AJ91" s="2"/>
    </row>
    <row r="92" spans="2:36" s="3" customFormat="1" ht="18.75" customHeight="1" x14ac:dyDescent="0.2">
      <c r="B92" s="9"/>
      <c r="C92" s="8"/>
      <c r="D92" s="8"/>
      <c r="E92" s="1"/>
      <c r="F92" s="1"/>
      <c r="G92" s="1"/>
      <c r="H92" s="1"/>
      <c r="I92" s="1"/>
      <c r="J92" s="1"/>
      <c r="K92" s="1"/>
      <c r="L92" s="1"/>
      <c r="M92" s="1"/>
      <c r="N92" s="1"/>
      <c r="O92" s="1"/>
      <c r="P92" s="1"/>
      <c r="Q92" s="1"/>
      <c r="R92" s="1"/>
      <c r="S92" s="1"/>
      <c r="T92" s="1"/>
      <c r="U92" s="1"/>
      <c r="V92" s="1"/>
      <c r="W92" s="8"/>
      <c r="X92" s="1"/>
      <c r="Y92" s="1"/>
      <c r="Z92" s="1"/>
      <c r="AA92" s="1"/>
      <c r="AB92" s="1"/>
      <c r="AC92" s="1"/>
      <c r="AD92" s="11"/>
      <c r="AE92" s="11"/>
      <c r="AF92" s="11"/>
      <c r="AG92" s="11"/>
      <c r="AH92" s="10">
        <v>43679</v>
      </c>
      <c r="AJ92" s="2"/>
    </row>
    <row r="93" spans="2:36" s="3" customFormat="1" ht="18.75" customHeight="1" x14ac:dyDescent="0.2">
      <c r="B93" s="9"/>
      <c r="C93" s="8"/>
      <c r="D93" s="8"/>
      <c r="E93" s="1"/>
      <c r="F93" s="1"/>
      <c r="G93" s="1"/>
      <c r="H93" s="1"/>
      <c r="I93" s="1"/>
      <c r="J93" s="1"/>
      <c r="K93" s="1"/>
      <c r="L93" s="1"/>
      <c r="M93" s="1"/>
      <c r="N93" s="1"/>
      <c r="O93" s="1"/>
      <c r="P93" s="1"/>
      <c r="Q93" s="1"/>
      <c r="R93" s="1"/>
      <c r="S93" s="1"/>
      <c r="T93" s="1"/>
      <c r="U93" s="1"/>
      <c r="V93" s="1"/>
      <c r="W93" s="8"/>
      <c r="X93" s="1"/>
      <c r="Y93" s="1"/>
      <c r="Z93" s="1"/>
      <c r="AA93" s="1"/>
      <c r="AB93" s="1"/>
      <c r="AC93" s="1"/>
      <c r="AD93" s="11"/>
      <c r="AE93" s="11"/>
      <c r="AF93" s="11"/>
      <c r="AG93" s="11"/>
      <c r="AH93" s="10">
        <v>43680</v>
      </c>
      <c r="AJ93" s="2"/>
    </row>
    <row r="94" spans="2:36" s="3" customFormat="1" ht="18.75" customHeight="1" x14ac:dyDescent="0.2">
      <c r="B94" s="9"/>
      <c r="C94" s="8"/>
      <c r="D94" s="8"/>
      <c r="E94" s="1"/>
      <c r="F94" s="1"/>
      <c r="G94" s="1"/>
      <c r="H94" s="1"/>
      <c r="I94" s="1"/>
      <c r="J94" s="1"/>
      <c r="K94" s="1"/>
      <c r="L94" s="1"/>
      <c r="M94" s="1"/>
      <c r="N94" s="1"/>
      <c r="O94" s="1"/>
      <c r="P94" s="1"/>
      <c r="Q94" s="1"/>
      <c r="R94" s="1"/>
      <c r="S94" s="1"/>
      <c r="T94" s="1"/>
      <c r="U94" s="1"/>
      <c r="V94" s="1"/>
      <c r="W94" s="8"/>
      <c r="X94" s="1"/>
      <c r="Y94" s="1"/>
      <c r="Z94" s="1"/>
      <c r="AA94" s="1"/>
      <c r="AB94" s="1"/>
      <c r="AC94" s="1"/>
      <c r="AD94" s="11"/>
      <c r="AE94" s="11"/>
      <c r="AF94" s="11"/>
      <c r="AG94" s="11"/>
      <c r="AH94" s="10">
        <v>43681</v>
      </c>
      <c r="AJ94" s="2"/>
    </row>
    <row r="95" spans="2:36" s="3" customFormat="1" ht="18.75" customHeight="1" x14ac:dyDescent="0.2">
      <c r="B95" s="9"/>
      <c r="C95" s="8"/>
      <c r="D95" s="8"/>
      <c r="E95" s="1"/>
      <c r="F95" s="1"/>
      <c r="G95" s="1"/>
      <c r="H95" s="1"/>
      <c r="I95" s="1"/>
      <c r="J95" s="1"/>
      <c r="K95" s="1"/>
      <c r="L95" s="1"/>
      <c r="M95" s="1"/>
      <c r="N95" s="1"/>
      <c r="O95" s="1"/>
      <c r="P95" s="1"/>
      <c r="Q95" s="1"/>
      <c r="R95" s="1"/>
      <c r="S95" s="1"/>
      <c r="T95" s="1"/>
      <c r="U95" s="1"/>
      <c r="V95" s="1"/>
      <c r="W95" s="8"/>
      <c r="X95" s="1"/>
      <c r="Y95" s="1"/>
      <c r="Z95" s="1"/>
      <c r="AA95" s="1"/>
      <c r="AB95" s="1"/>
      <c r="AC95" s="1"/>
      <c r="AD95" s="11"/>
      <c r="AE95" s="11"/>
      <c r="AF95" s="11"/>
      <c r="AG95" s="11"/>
      <c r="AH95" s="10">
        <v>43682</v>
      </c>
      <c r="AJ95" s="2"/>
    </row>
    <row r="96" spans="2:36" s="3" customFormat="1" ht="18.75" customHeight="1" x14ac:dyDescent="0.2">
      <c r="B96" s="9"/>
      <c r="C96" s="8"/>
      <c r="D96" s="8"/>
      <c r="E96" s="1"/>
      <c r="F96" s="1"/>
      <c r="G96" s="1"/>
      <c r="H96" s="1"/>
      <c r="I96" s="1"/>
      <c r="J96" s="1"/>
      <c r="K96" s="1"/>
      <c r="L96" s="1"/>
      <c r="M96" s="1"/>
      <c r="N96" s="1"/>
      <c r="O96" s="1"/>
      <c r="P96" s="1"/>
      <c r="Q96" s="1"/>
      <c r="R96" s="1"/>
      <c r="S96" s="1"/>
      <c r="T96" s="1"/>
      <c r="U96" s="1"/>
      <c r="V96" s="1"/>
      <c r="W96" s="8"/>
      <c r="X96" s="1"/>
      <c r="Y96" s="1"/>
      <c r="Z96" s="1"/>
      <c r="AA96" s="1"/>
      <c r="AB96" s="1"/>
      <c r="AC96" s="1"/>
      <c r="AD96" s="11"/>
      <c r="AE96" s="11"/>
      <c r="AF96" s="11"/>
      <c r="AG96" s="11"/>
      <c r="AH96" s="10">
        <v>43683</v>
      </c>
      <c r="AJ96" s="2"/>
    </row>
    <row r="97" spans="2:36" s="3" customFormat="1" ht="18.75" customHeight="1" x14ac:dyDescent="0.2">
      <c r="B97" s="9"/>
      <c r="C97" s="8"/>
      <c r="D97" s="8"/>
      <c r="E97" s="1"/>
      <c r="F97" s="1"/>
      <c r="G97" s="1"/>
      <c r="H97" s="1"/>
      <c r="I97" s="1"/>
      <c r="J97" s="1"/>
      <c r="K97" s="1"/>
      <c r="L97" s="1"/>
      <c r="M97" s="1"/>
      <c r="N97" s="1"/>
      <c r="O97" s="1"/>
      <c r="P97" s="1"/>
      <c r="Q97" s="1"/>
      <c r="R97" s="1"/>
      <c r="S97" s="1"/>
      <c r="T97" s="1"/>
      <c r="U97" s="1"/>
      <c r="V97" s="1"/>
      <c r="W97" s="8"/>
      <c r="X97" s="1"/>
      <c r="Y97" s="1"/>
      <c r="Z97" s="1"/>
      <c r="AA97" s="1"/>
      <c r="AB97" s="1"/>
      <c r="AC97" s="1"/>
      <c r="AD97" s="11"/>
      <c r="AE97" s="11"/>
      <c r="AF97" s="11"/>
      <c r="AG97" s="11"/>
      <c r="AH97" s="10">
        <v>43684</v>
      </c>
      <c r="AJ97" s="2"/>
    </row>
    <row r="98" spans="2:36" s="3" customFormat="1" ht="18.75" customHeight="1" x14ac:dyDescent="0.2">
      <c r="B98" s="9"/>
      <c r="C98" s="8"/>
      <c r="D98" s="8"/>
      <c r="E98" s="1"/>
      <c r="F98" s="1"/>
      <c r="G98" s="1"/>
      <c r="H98" s="1"/>
      <c r="I98" s="1"/>
      <c r="J98" s="1"/>
      <c r="K98" s="1"/>
      <c r="L98" s="1"/>
      <c r="M98" s="1"/>
      <c r="N98" s="1"/>
      <c r="O98" s="1"/>
      <c r="P98" s="1"/>
      <c r="Q98" s="1"/>
      <c r="R98" s="1"/>
      <c r="S98" s="1"/>
      <c r="T98" s="1"/>
      <c r="U98" s="1"/>
      <c r="V98" s="1"/>
      <c r="W98" s="8"/>
      <c r="X98" s="1"/>
      <c r="Y98" s="1"/>
      <c r="Z98" s="1"/>
      <c r="AA98" s="1"/>
      <c r="AB98" s="1"/>
      <c r="AC98" s="1"/>
      <c r="AD98" s="11"/>
      <c r="AE98" s="11"/>
      <c r="AF98" s="11"/>
      <c r="AG98" s="11"/>
      <c r="AH98" s="10">
        <v>43685</v>
      </c>
      <c r="AJ98" s="2"/>
    </row>
    <row r="99" spans="2:36" s="3" customFormat="1" ht="18.75" customHeight="1" x14ac:dyDescent="0.2">
      <c r="B99" s="9"/>
      <c r="C99" s="8"/>
      <c r="D99" s="8"/>
      <c r="E99" s="1"/>
      <c r="F99" s="1"/>
      <c r="G99" s="1"/>
      <c r="H99" s="1"/>
      <c r="I99" s="1"/>
      <c r="J99" s="1"/>
      <c r="K99" s="1"/>
      <c r="L99" s="1"/>
      <c r="M99" s="1"/>
      <c r="N99" s="1"/>
      <c r="O99" s="1"/>
      <c r="P99" s="1"/>
      <c r="Q99" s="1"/>
      <c r="R99" s="1"/>
      <c r="S99" s="1"/>
      <c r="T99" s="1"/>
      <c r="U99" s="1"/>
      <c r="V99" s="1"/>
      <c r="W99" s="8"/>
      <c r="X99" s="1"/>
      <c r="Y99" s="1"/>
      <c r="Z99" s="1"/>
      <c r="AA99" s="1"/>
      <c r="AB99" s="1"/>
      <c r="AC99" s="1"/>
      <c r="AD99" s="11"/>
      <c r="AE99" s="11"/>
      <c r="AF99" s="11"/>
      <c r="AG99" s="11"/>
      <c r="AH99" s="10">
        <v>43686</v>
      </c>
      <c r="AJ99" s="2"/>
    </row>
    <row r="100" spans="2:36" s="3" customFormat="1" ht="18.75" customHeight="1" x14ac:dyDescent="0.2">
      <c r="B100" s="9"/>
      <c r="C100" s="8"/>
      <c r="D100" s="8"/>
      <c r="E100" s="1"/>
      <c r="F100" s="1"/>
      <c r="G100" s="1"/>
      <c r="H100" s="1"/>
      <c r="I100" s="1"/>
      <c r="J100" s="1"/>
      <c r="K100" s="1"/>
      <c r="L100" s="1"/>
      <c r="M100" s="1"/>
      <c r="N100" s="1"/>
      <c r="O100" s="1"/>
      <c r="P100" s="1"/>
      <c r="Q100" s="1"/>
      <c r="R100" s="1"/>
      <c r="S100" s="1"/>
      <c r="T100" s="1"/>
      <c r="U100" s="1"/>
      <c r="V100" s="1"/>
      <c r="W100" s="8"/>
      <c r="X100" s="1"/>
      <c r="Y100" s="1"/>
      <c r="Z100" s="1"/>
      <c r="AA100" s="1"/>
      <c r="AB100" s="1"/>
      <c r="AC100" s="1"/>
      <c r="AD100" s="11"/>
      <c r="AE100" s="11"/>
      <c r="AF100" s="11"/>
      <c r="AG100" s="11"/>
      <c r="AH100" s="10">
        <v>43687</v>
      </c>
      <c r="AJ100" s="2"/>
    </row>
    <row r="101" spans="2:36" s="3" customFormat="1" ht="18.75" customHeight="1" x14ac:dyDescent="0.2">
      <c r="B101" s="9"/>
      <c r="C101" s="8"/>
      <c r="D101" s="8"/>
      <c r="E101" s="1"/>
      <c r="F101" s="1"/>
      <c r="G101" s="1"/>
      <c r="H101" s="1"/>
      <c r="I101" s="1"/>
      <c r="J101" s="1"/>
      <c r="K101" s="1"/>
      <c r="L101" s="1"/>
      <c r="M101" s="1"/>
      <c r="N101" s="1"/>
      <c r="O101" s="1"/>
      <c r="P101" s="1"/>
      <c r="Q101" s="1"/>
      <c r="R101" s="1"/>
      <c r="S101" s="1"/>
      <c r="T101" s="1"/>
      <c r="U101" s="1"/>
      <c r="V101" s="1"/>
      <c r="W101" s="8"/>
      <c r="X101" s="1"/>
      <c r="Y101" s="1"/>
      <c r="Z101" s="1"/>
      <c r="AA101" s="1"/>
      <c r="AB101" s="1"/>
      <c r="AC101" s="1"/>
      <c r="AD101" s="11"/>
      <c r="AE101" s="11"/>
      <c r="AF101" s="11"/>
      <c r="AG101" s="11"/>
      <c r="AH101" s="10">
        <v>43688</v>
      </c>
      <c r="AJ101" s="2"/>
    </row>
    <row r="102" spans="2:36" s="3" customFormat="1" ht="18.75" customHeight="1" x14ac:dyDescent="0.2">
      <c r="B102" s="9"/>
      <c r="C102" s="8"/>
      <c r="D102" s="8"/>
      <c r="E102" s="1"/>
      <c r="F102" s="1"/>
      <c r="G102" s="1"/>
      <c r="H102" s="1"/>
      <c r="I102" s="1"/>
      <c r="J102" s="1"/>
      <c r="K102" s="1"/>
      <c r="L102" s="1"/>
      <c r="M102" s="1"/>
      <c r="N102" s="1"/>
      <c r="O102" s="1"/>
      <c r="P102" s="1"/>
      <c r="Q102" s="1"/>
      <c r="R102" s="1"/>
      <c r="S102" s="1"/>
      <c r="T102" s="1"/>
      <c r="U102" s="1"/>
      <c r="V102" s="1"/>
      <c r="W102" s="8"/>
      <c r="X102" s="1"/>
      <c r="Y102" s="1"/>
      <c r="Z102" s="1"/>
      <c r="AA102" s="1"/>
      <c r="AB102" s="1"/>
      <c r="AC102" s="1"/>
      <c r="AD102" s="11"/>
      <c r="AE102" s="11"/>
      <c r="AF102" s="11"/>
      <c r="AG102" s="11"/>
      <c r="AH102" s="10">
        <v>43689</v>
      </c>
      <c r="AJ102" s="2"/>
    </row>
    <row r="103" spans="2:36" s="3" customFormat="1" ht="18.75" customHeight="1" x14ac:dyDescent="0.2">
      <c r="B103" s="9"/>
      <c r="C103" s="8"/>
      <c r="D103" s="8"/>
      <c r="E103" s="1"/>
      <c r="F103" s="1"/>
      <c r="G103" s="1"/>
      <c r="H103" s="1"/>
      <c r="I103" s="1"/>
      <c r="J103" s="1"/>
      <c r="K103" s="1"/>
      <c r="L103" s="1"/>
      <c r="M103" s="1"/>
      <c r="N103" s="1"/>
      <c r="O103" s="1"/>
      <c r="P103" s="1"/>
      <c r="Q103" s="1"/>
      <c r="R103" s="1"/>
      <c r="S103" s="1"/>
      <c r="T103" s="1"/>
      <c r="U103" s="1"/>
      <c r="V103" s="1"/>
      <c r="W103" s="8"/>
      <c r="X103" s="1"/>
      <c r="Y103" s="1"/>
      <c r="Z103" s="1"/>
      <c r="AA103" s="1"/>
      <c r="AB103" s="1"/>
      <c r="AC103" s="1"/>
      <c r="AD103" s="11"/>
      <c r="AE103" s="11"/>
      <c r="AF103" s="11"/>
      <c r="AG103" s="11"/>
      <c r="AH103" s="10">
        <v>43690</v>
      </c>
      <c r="AJ103" s="2"/>
    </row>
    <row r="104" spans="2:36" s="3" customFormat="1" ht="18.75" customHeight="1" x14ac:dyDescent="0.2">
      <c r="B104" s="9"/>
      <c r="C104" s="8"/>
      <c r="D104" s="8"/>
      <c r="E104" s="1"/>
      <c r="F104" s="1"/>
      <c r="G104" s="1"/>
      <c r="H104" s="1"/>
      <c r="I104" s="1"/>
      <c r="J104" s="1"/>
      <c r="K104" s="1"/>
      <c r="L104" s="1"/>
      <c r="M104" s="1"/>
      <c r="N104" s="1"/>
      <c r="O104" s="1"/>
      <c r="P104" s="1"/>
      <c r="Q104" s="1"/>
      <c r="R104" s="1"/>
      <c r="S104" s="1"/>
      <c r="T104" s="1"/>
      <c r="U104" s="1"/>
      <c r="V104" s="1"/>
      <c r="W104" s="8"/>
      <c r="X104" s="1"/>
      <c r="Y104" s="1"/>
      <c r="Z104" s="1"/>
      <c r="AA104" s="1"/>
      <c r="AB104" s="1"/>
      <c r="AC104" s="1"/>
      <c r="AD104" s="11"/>
      <c r="AE104" s="11"/>
      <c r="AF104" s="11"/>
      <c r="AG104" s="11"/>
      <c r="AH104" s="10">
        <v>43691</v>
      </c>
      <c r="AJ104" s="2"/>
    </row>
    <row r="105" spans="2:36" s="3" customFormat="1" ht="18.75" customHeight="1" x14ac:dyDescent="0.2">
      <c r="B105" s="9"/>
      <c r="C105" s="8"/>
      <c r="D105" s="8"/>
      <c r="E105" s="1"/>
      <c r="F105" s="1"/>
      <c r="G105" s="1"/>
      <c r="H105" s="1"/>
      <c r="I105" s="1"/>
      <c r="J105" s="1"/>
      <c r="K105" s="1"/>
      <c r="L105" s="1"/>
      <c r="M105" s="1"/>
      <c r="N105" s="1"/>
      <c r="O105" s="1"/>
      <c r="P105" s="1"/>
      <c r="Q105" s="1"/>
      <c r="R105" s="1"/>
      <c r="S105" s="1"/>
      <c r="T105" s="1"/>
      <c r="U105" s="1"/>
      <c r="V105" s="1"/>
      <c r="W105" s="8"/>
      <c r="X105" s="1"/>
      <c r="Y105" s="1"/>
      <c r="Z105" s="1"/>
      <c r="AA105" s="1"/>
      <c r="AB105" s="1"/>
      <c r="AC105" s="1"/>
      <c r="AD105" s="11"/>
      <c r="AE105" s="11"/>
      <c r="AF105" s="11"/>
      <c r="AG105" s="11"/>
      <c r="AH105" s="10">
        <v>43692</v>
      </c>
      <c r="AJ105" s="2"/>
    </row>
    <row r="106" spans="2:36" s="3" customFormat="1" ht="18.75" customHeight="1" x14ac:dyDescent="0.2">
      <c r="B106" s="9"/>
      <c r="C106" s="8"/>
      <c r="D106" s="8"/>
      <c r="E106" s="1"/>
      <c r="F106" s="1"/>
      <c r="G106" s="1"/>
      <c r="H106" s="1"/>
      <c r="I106" s="1"/>
      <c r="J106" s="1"/>
      <c r="K106" s="1"/>
      <c r="L106" s="1"/>
      <c r="M106" s="1"/>
      <c r="N106" s="1"/>
      <c r="O106" s="1"/>
      <c r="P106" s="1"/>
      <c r="Q106" s="1"/>
      <c r="R106" s="1"/>
      <c r="S106" s="1"/>
      <c r="T106" s="1"/>
      <c r="U106" s="1"/>
      <c r="V106" s="1"/>
      <c r="W106" s="8"/>
      <c r="X106" s="1"/>
      <c r="Y106" s="1"/>
      <c r="Z106" s="1"/>
      <c r="AA106" s="1"/>
      <c r="AB106" s="1"/>
      <c r="AC106" s="1"/>
      <c r="AD106" s="11"/>
      <c r="AE106" s="11"/>
      <c r="AF106" s="11"/>
      <c r="AG106" s="11"/>
      <c r="AH106" s="10">
        <v>43693</v>
      </c>
      <c r="AJ106" s="2"/>
    </row>
    <row r="107" spans="2:36" s="3" customFormat="1" ht="18.75" customHeight="1" x14ac:dyDescent="0.2">
      <c r="B107" s="9"/>
      <c r="C107" s="8"/>
      <c r="D107" s="8"/>
      <c r="E107" s="1"/>
      <c r="F107" s="1"/>
      <c r="G107" s="1"/>
      <c r="H107" s="1"/>
      <c r="I107" s="1"/>
      <c r="J107" s="1"/>
      <c r="K107" s="1"/>
      <c r="L107" s="1"/>
      <c r="M107" s="1"/>
      <c r="N107" s="1"/>
      <c r="O107" s="1"/>
      <c r="P107" s="1"/>
      <c r="Q107" s="1"/>
      <c r="R107" s="1"/>
      <c r="S107" s="1"/>
      <c r="T107" s="1"/>
      <c r="U107" s="1"/>
      <c r="V107" s="1"/>
      <c r="W107" s="8"/>
      <c r="X107" s="1"/>
      <c r="Y107" s="1"/>
      <c r="Z107" s="1"/>
      <c r="AA107" s="1"/>
      <c r="AB107" s="1"/>
      <c r="AC107" s="1"/>
      <c r="AD107" s="11"/>
      <c r="AE107" s="11"/>
      <c r="AF107" s="11"/>
      <c r="AG107" s="11"/>
      <c r="AH107" s="10">
        <v>43694</v>
      </c>
      <c r="AJ107" s="2"/>
    </row>
    <row r="108" spans="2:36" s="3" customFormat="1" ht="18.75" customHeight="1" x14ac:dyDescent="0.2">
      <c r="B108" s="9"/>
      <c r="C108" s="8"/>
      <c r="D108" s="8"/>
      <c r="E108" s="1"/>
      <c r="F108" s="1"/>
      <c r="G108" s="1"/>
      <c r="H108" s="1"/>
      <c r="I108" s="1"/>
      <c r="J108" s="1"/>
      <c r="K108" s="1"/>
      <c r="L108" s="1"/>
      <c r="M108" s="1"/>
      <c r="N108" s="1"/>
      <c r="O108" s="1"/>
      <c r="P108" s="1"/>
      <c r="Q108" s="1"/>
      <c r="R108" s="1"/>
      <c r="S108" s="1"/>
      <c r="T108" s="1"/>
      <c r="U108" s="1"/>
      <c r="V108" s="1"/>
      <c r="W108" s="8"/>
      <c r="X108" s="1"/>
      <c r="Y108" s="1"/>
      <c r="Z108" s="1"/>
      <c r="AA108" s="1"/>
      <c r="AB108" s="1"/>
      <c r="AC108" s="1"/>
      <c r="AD108" s="11"/>
      <c r="AE108" s="11"/>
      <c r="AF108" s="11"/>
      <c r="AG108" s="11"/>
      <c r="AH108" s="10">
        <v>43695</v>
      </c>
      <c r="AJ108" s="2"/>
    </row>
    <row r="109" spans="2:36" s="3" customFormat="1" ht="18.75" customHeight="1" x14ac:dyDescent="0.2">
      <c r="B109" s="9"/>
      <c r="C109" s="8"/>
      <c r="D109" s="8"/>
      <c r="E109" s="1"/>
      <c r="F109" s="1"/>
      <c r="G109" s="1"/>
      <c r="H109" s="1"/>
      <c r="I109" s="1"/>
      <c r="J109" s="1"/>
      <c r="K109" s="1"/>
      <c r="L109" s="1"/>
      <c r="M109" s="1"/>
      <c r="N109" s="1"/>
      <c r="O109" s="1"/>
      <c r="P109" s="1"/>
      <c r="Q109" s="1"/>
      <c r="R109" s="1"/>
      <c r="S109" s="1"/>
      <c r="T109" s="1"/>
      <c r="U109" s="1"/>
      <c r="V109" s="1"/>
      <c r="W109" s="8"/>
      <c r="X109" s="1"/>
      <c r="Y109" s="1"/>
      <c r="Z109" s="1"/>
      <c r="AA109" s="1"/>
      <c r="AB109" s="1"/>
      <c r="AC109" s="1"/>
      <c r="AD109" s="11"/>
      <c r="AE109" s="11"/>
      <c r="AF109" s="11"/>
      <c r="AG109" s="11"/>
      <c r="AH109" s="10">
        <v>43696</v>
      </c>
      <c r="AJ109" s="2"/>
    </row>
    <row r="110" spans="2:36" s="3" customFormat="1" ht="18.75" customHeight="1" x14ac:dyDescent="0.2">
      <c r="B110" s="9"/>
      <c r="C110" s="8"/>
      <c r="D110" s="8"/>
      <c r="E110" s="1"/>
      <c r="F110" s="1"/>
      <c r="G110" s="1"/>
      <c r="H110" s="1"/>
      <c r="I110" s="1"/>
      <c r="J110" s="1"/>
      <c r="K110" s="1"/>
      <c r="L110" s="1"/>
      <c r="M110" s="1"/>
      <c r="N110" s="1"/>
      <c r="O110" s="1"/>
      <c r="P110" s="1"/>
      <c r="Q110" s="1"/>
      <c r="R110" s="1"/>
      <c r="S110" s="1"/>
      <c r="T110" s="1"/>
      <c r="U110" s="1"/>
      <c r="V110" s="1"/>
      <c r="W110" s="8"/>
      <c r="X110" s="1"/>
      <c r="Y110" s="1"/>
      <c r="Z110" s="1"/>
      <c r="AA110" s="1"/>
      <c r="AB110" s="1"/>
      <c r="AC110" s="1"/>
      <c r="AD110" s="11"/>
      <c r="AE110" s="11"/>
      <c r="AF110" s="11"/>
      <c r="AG110" s="11"/>
      <c r="AH110" s="10">
        <v>43697</v>
      </c>
      <c r="AJ110" s="2"/>
    </row>
    <row r="111" spans="2:36" s="3" customFormat="1" ht="18.75" customHeight="1" x14ac:dyDescent="0.2">
      <c r="B111" s="9"/>
      <c r="C111" s="8"/>
      <c r="D111" s="8"/>
      <c r="E111" s="1"/>
      <c r="F111" s="1"/>
      <c r="G111" s="1"/>
      <c r="H111" s="1"/>
      <c r="I111" s="1"/>
      <c r="J111" s="1"/>
      <c r="K111" s="1"/>
      <c r="L111" s="1"/>
      <c r="M111" s="1"/>
      <c r="N111" s="1"/>
      <c r="O111" s="1"/>
      <c r="P111" s="1"/>
      <c r="Q111" s="1"/>
      <c r="R111" s="1"/>
      <c r="S111" s="1"/>
      <c r="T111" s="1"/>
      <c r="U111" s="1"/>
      <c r="V111" s="1"/>
      <c r="W111" s="8"/>
      <c r="X111" s="1"/>
      <c r="Y111" s="1"/>
      <c r="Z111" s="1"/>
      <c r="AA111" s="1"/>
      <c r="AB111" s="1"/>
      <c r="AC111" s="1"/>
      <c r="AD111" s="11"/>
      <c r="AE111" s="11"/>
      <c r="AF111" s="11"/>
      <c r="AG111" s="11"/>
      <c r="AH111" s="10">
        <v>43698</v>
      </c>
      <c r="AJ111" s="2"/>
    </row>
    <row r="112" spans="2:36" s="3" customFormat="1" ht="18.75" customHeight="1" x14ac:dyDescent="0.2">
      <c r="B112" s="9"/>
      <c r="C112" s="8"/>
      <c r="D112" s="8"/>
      <c r="E112" s="1"/>
      <c r="F112" s="1"/>
      <c r="G112" s="1"/>
      <c r="H112" s="1"/>
      <c r="I112" s="1"/>
      <c r="J112" s="1"/>
      <c r="K112" s="1"/>
      <c r="L112" s="1"/>
      <c r="M112" s="1"/>
      <c r="N112" s="1"/>
      <c r="O112" s="1"/>
      <c r="P112" s="1"/>
      <c r="Q112" s="1"/>
      <c r="R112" s="1"/>
      <c r="S112" s="1"/>
      <c r="T112" s="1"/>
      <c r="U112" s="1"/>
      <c r="V112" s="1"/>
      <c r="W112" s="8"/>
      <c r="X112" s="1"/>
      <c r="Y112" s="1"/>
      <c r="Z112" s="1"/>
      <c r="AA112" s="1"/>
      <c r="AB112" s="1"/>
      <c r="AC112" s="1"/>
      <c r="AD112" s="11"/>
      <c r="AE112" s="11"/>
      <c r="AF112" s="11"/>
      <c r="AG112" s="11"/>
      <c r="AH112" s="10">
        <v>43699</v>
      </c>
      <c r="AJ112" s="2"/>
    </row>
    <row r="113" spans="1:36" ht="18.75" customHeight="1" x14ac:dyDescent="0.2">
      <c r="AD113" s="11"/>
      <c r="AE113" s="11"/>
      <c r="AF113" s="11"/>
      <c r="AG113" s="11"/>
      <c r="AH113" s="10">
        <v>43700</v>
      </c>
    </row>
    <row r="114" spans="1:36" ht="18.75" customHeight="1" x14ac:dyDescent="0.2">
      <c r="AD114" s="11"/>
      <c r="AE114" s="11"/>
      <c r="AF114" s="11"/>
      <c r="AG114" s="11"/>
      <c r="AH114" s="10">
        <v>43701</v>
      </c>
    </row>
    <row r="115" spans="1:36" ht="18.75" customHeight="1" x14ac:dyDescent="0.2">
      <c r="AD115" s="11"/>
      <c r="AE115" s="11"/>
      <c r="AF115" s="11"/>
      <c r="AG115" s="11"/>
      <c r="AH115" s="10">
        <v>43702</v>
      </c>
    </row>
    <row r="116" spans="1:36" ht="18.75" customHeight="1" x14ac:dyDescent="0.2">
      <c r="AD116" s="11"/>
      <c r="AE116" s="11"/>
      <c r="AF116" s="11"/>
      <c r="AG116" s="11"/>
      <c r="AH116" s="10">
        <v>43703</v>
      </c>
    </row>
    <row r="117" spans="1:36" ht="18.75" customHeight="1" x14ac:dyDescent="0.2">
      <c r="AD117" s="11"/>
      <c r="AE117" s="11"/>
      <c r="AF117" s="11"/>
      <c r="AG117" s="11"/>
      <c r="AH117" s="10">
        <v>43704</v>
      </c>
    </row>
    <row r="118" spans="1:36" ht="18.75" customHeight="1" x14ac:dyDescent="0.2">
      <c r="AD118" s="11"/>
      <c r="AE118" s="11"/>
      <c r="AF118" s="11"/>
      <c r="AG118" s="11"/>
      <c r="AH118" s="10">
        <v>43705</v>
      </c>
    </row>
    <row r="119" spans="1:36" ht="18.75" customHeight="1" x14ac:dyDescent="0.2">
      <c r="AD119" s="11"/>
      <c r="AE119" s="11"/>
      <c r="AF119" s="11"/>
      <c r="AG119" s="11"/>
      <c r="AH119" s="10">
        <v>43706</v>
      </c>
    </row>
    <row r="120" spans="1:36" ht="18.75" customHeight="1" x14ac:dyDescent="0.2">
      <c r="AD120" s="11"/>
      <c r="AE120" s="11"/>
      <c r="AF120" s="11"/>
      <c r="AG120" s="11"/>
      <c r="AH120" s="10">
        <v>43707</v>
      </c>
    </row>
    <row r="121" spans="1:36" s="22" customFormat="1" x14ac:dyDescent="0.2">
      <c r="A121" s="17"/>
      <c r="B121" s="9"/>
      <c r="C121" s="8"/>
      <c r="D121" s="8"/>
      <c r="E121" s="1"/>
      <c r="F121" s="1"/>
      <c r="G121" s="1"/>
      <c r="H121" s="1"/>
      <c r="I121" s="1"/>
      <c r="J121" s="1"/>
      <c r="K121" s="1"/>
      <c r="L121" s="1"/>
      <c r="M121" s="1"/>
      <c r="N121" s="1"/>
      <c r="O121" s="1"/>
      <c r="P121" s="1"/>
      <c r="Q121" s="1"/>
      <c r="R121" s="1"/>
      <c r="S121" s="1"/>
      <c r="T121" s="1"/>
      <c r="U121" s="1"/>
      <c r="V121" s="1"/>
      <c r="W121" s="8"/>
      <c r="X121" s="1"/>
      <c r="Y121" s="1"/>
      <c r="Z121" s="1"/>
      <c r="AA121" s="1"/>
      <c r="AB121" s="1"/>
      <c r="AC121" s="1"/>
      <c r="AD121" s="11"/>
      <c r="AE121" s="11"/>
      <c r="AF121" s="11"/>
      <c r="AG121" s="11"/>
      <c r="AH121" s="10">
        <v>43708</v>
      </c>
      <c r="AI121" s="24"/>
      <c r="AJ121" s="23"/>
    </row>
    <row r="122" spans="1:36" ht="18.75" customHeight="1" x14ac:dyDescent="0.2">
      <c r="AD122" s="11"/>
      <c r="AE122" s="11"/>
      <c r="AF122" s="11"/>
      <c r="AG122" s="11"/>
      <c r="AH122" s="10">
        <v>43709</v>
      </c>
    </row>
    <row r="123" spans="1:36" ht="18.75" customHeight="1" x14ac:dyDescent="0.2">
      <c r="AD123" s="11"/>
      <c r="AE123" s="11"/>
      <c r="AF123" s="11"/>
      <c r="AG123" s="11"/>
      <c r="AH123" s="10">
        <v>43710</v>
      </c>
    </row>
    <row r="124" spans="1:36" ht="18.75" customHeight="1" x14ac:dyDescent="0.2">
      <c r="AD124" s="11"/>
      <c r="AE124" s="11"/>
      <c r="AF124" s="11"/>
      <c r="AG124" s="11"/>
      <c r="AH124" s="10">
        <v>43711</v>
      </c>
    </row>
    <row r="125" spans="1:36" ht="18.75" customHeight="1" x14ac:dyDescent="0.2">
      <c r="AD125" s="11"/>
      <c r="AE125" s="11"/>
      <c r="AF125" s="11"/>
      <c r="AG125" s="11"/>
      <c r="AH125" s="10">
        <v>43712</v>
      </c>
    </row>
    <row r="126" spans="1:36" ht="18.75" customHeight="1" x14ac:dyDescent="0.2">
      <c r="AD126" s="11"/>
      <c r="AE126" s="11"/>
      <c r="AF126" s="11"/>
      <c r="AG126" s="11"/>
      <c r="AH126" s="10">
        <v>43713</v>
      </c>
    </row>
    <row r="127" spans="1:36" ht="18.75" customHeight="1" x14ac:dyDescent="0.2">
      <c r="AD127" s="11"/>
      <c r="AE127" s="11"/>
      <c r="AF127" s="11"/>
      <c r="AG127" s="11"/>
      <c r="AH127" s="10">
        <v>43714</v>
      </c>
    </row>
    <row r="128" spans="1:36" ht="18.75" customHeight="1" x14ac:dyDescent="0.2">
      <c r="AD128" s="11"/>
      <c r="AE128" s="11"/>
      <c r="AF128" s="11"/>
      <c r="AG128" s="11"/>
      <c r="AH128" s="10">
        <v>43715</v>
      </c>
    </row>
    <row r="129" spans="2:36" s="3" customFormat="1" ht="18.75" customHeight="1" x14ac:dyDescent="0.2">
      <c r="B129" s="9"/>
      <c r="C129" s="8"/>
      <c r="D129" s="8"/>
      <c r="E129" s="1"/>
      <c r="F129" s="1"/>
      <c r="G129" s="1"/>
      <c r="H129" s="1"/>
      <c r="I129" s="1"/>
      <c r="J129" s="1"/>
      <c r="K129" s="1"/>
      <c r="L129" s="1"/>
      <c r="M129" s="1"/>
      <c r="N129" s="1"/>
      <c r="O129" s="1"/>
      <c r="P129" s="1"/>
      <c r="Q129" s="1"/>
      <c r="R129" s="1"/>
      <c r="S129" s="1"/>
      <c r="T129" s="1"/>
      <c r="U129" s="1"/>
      <c r="V129" s="1"/>
      <c r="W129" s="8"/>
      <c r="X129" s="1"/>
      <c r="Y129" s="1"/>
      <c r="Z129" s="1"/>
      <c r="AA129" s="1"/>
      <c r="AB129" s="1"/>
      <c r="AC129" s="1"/>
      <c r="AD129" s="11"/>
      <c r="AE129" s="11"/>
      <c r="AF129" s="11"/>
      <c r="AG129" s="11"/>
      <c r="AH129" s="10">
        <v>43716</v>
      </c>
      <c r="AJ129" s="2"/>
    </row>
    <row r="130" spans="2:36" s="3" customFormat="1" ht="18.75" customHeight="1" x14ac:dyDescent="0.2">
      <c r="B130" s="9"/>
      <c r="C130" s="8"/>
      <c r="D130" s="8"/>
      <c r="E130" s="1"/>
      <c r="F130" s="1"/>
      <c r="G130" s="1"/>
      <c r="H130" s="1"/>
      <c r="I130" s="1"/>
      <c r="J130" s="1"/>
      <c r="K130" s="1"/>
      <c r="L130" s="1"/>
      <c r="M130" s="1"/>
      <c r="N130" s="1"/>
      <c r="O130" s="1"/>
      <c r="P130" s="1"/>
      <c r="Q130" s="1"/>
      <c r="R130" s="1"/>
      <c r="S130" s="1"/>
      <c r="T130" s="1"/>
      <c r="U130" s="1"/>
      <c r="V130" s="1"/>
      <c r="W130" s="8"/>
      <c r="X130" s="1"/>
      <c r="Y130" s="1"/>
      <c r="Z130" s="1"/>
      <c r="AA130" s="1"/>
      <c r="AB130" s="1"/>
      <c r="AC130" s="1"/>
      <c r="AD130" s="11"/>
      <c r="AE130" s="11"/>
      <c r="AF130" s="11"/>
      <c r="AG130" s="11"/>
      <c r="AH130" s="10">
        <v>43717</v>
      </c>
      <c r="AJ130" s="2"/>
    </row>
    <row r="131" spans="2:36" s="3" customFormat="1" ht="18.75" customHeight="1" x14ac:dyDescent="0.2">
      <c r="B131" s="9"/>
      <c r="C131" s="8"/>
      <c r="D131" s="8"/>
      <c r="E131" s="1"/>
      <c r="F131" s="1"/>
      <c r="G131" s="1"/>
      <c r="H131" s="1"/>
      <c r="I131" s="1"/>
      <c r="J131" s="1"/>
      <c r="K131" s="1"/>
      <c r="L131" s="1"/>
      <c r="M131" s="1"/>
      <c r="N131" s="1"/>
      <c r="O131" s="1"/>
      <c r="P131" s="1"/>
      <c r="Q131" s="1"/>
      <c r="R131" s="1"/>
      <c r="S131" s="1"/>
      <c r="T131" s="1"/>
      <c r="U131" s="1"/>
      <c r="V131" s="1"/>
      <c r="W131" s="8"/>
      <c r="X131" s="1"/>
      <c r="Y131" s="1"/>
      <c r="Z131" s="1"/>
      <c r="AA131" s="1"/>
      <c r="AB131" s="1"/>
      <c r="AC131" s="1"/>
      <c r="AD131" s="11"/>
      <c r="AE131" s="11"/>
      <c r="AF131" s="11"/>
      <c r="AG131" s="11"/>
      <c r="AH131" s="10">
        <v>43718</v>
      </c>
      <c r="AJ131" s="2"/>
    </row>
    <row r="132" spans="2:36" s="3" customFormat="1" ht="18.75" customHeight="1" x14ac:dyDescent="0.2">
      <c r="B132" s="9"/>
      <c r="C132" s="8"/>
      <c r="D132" s="8"/>
      <c r="E132" s="1"/>
      <c r="F132" s="1"/>
      <c r="G132" s="1"/>
      <c r="H132" s="1"/>
      <c r="I132" s="1"/>
      <c r="J132" s="1"/>
      <c r="K132" s="1"/>
      <c r="L132" s="1"/>
      <c r="M132" s="1"/>
      <c r="N132" s="1"/>
      <c r="O132" s="1"/>
      <c r="P132" s="1"/>
      <c r="Q132" s="1"/>
      <c r="R132" s="1"/>
      <c r="S132" s="1"/>
      <c r="T132" s="1"/>
      <c r="U132" s="1"/>
      <c r="V132" s="1"/>
      <c r="W132" s="8"/>
      <c r="X132" s="1"/>
      <c r="Y132" s="1"/>
      <c r="Z132" s="1"/>
      <c r="AA132" s="1"/>
      <c r="AB132" s="1"/>
      <c r="AC132" s="1"/>
      <c r="AD132" s="11"/>
      <c r="AE132" s="11"/>
      <c r="AF132" s="11"/>
      <c r="AG132" s="11"/>
      <c r="AH132" s="10">
        <v>43719</v>
      </c>
      <c r="AJ132" s="2"/>
    </row>
    <row r="133" spans="2:36" s="3" customFormat="1" ht="18.75" customHeight="1" x14ac:dyDescent="0.2">
      <c r="B133" s="9"/>
      <c r="C133" s="8"/>
      <c r="D133" s="8"/>
      <c r="E133" s="1"/>
      <c r="F133" s="1"/>
      <c r="G133" s="1"/>
      <c r="H133" s="1"/>
      <c r="I133" s="1"/>
      <c r="J133" s="1"/>
      <c r="K133" s="1"/>
      <c r="L133" s="1"/>
      <c r="M133" s="1"/>
      <c r="N133" s="1"/>
      <c r="O133" s="1"/>
      <c r="P133" s="1"/>
      <c r="Q133" s="1"/>
      <c r="R133" s="1"/>
      <c r="S133" s="1"/>
      <c r="T133" s="1"/>
      <c r="U133" s="1"/>
      <c r="V133" s="1"/>
      <c r="W133" s="8"/>
      <c r="X133" s="1"/>
      <c r="Y133" s="1"/>
      <c r="Z133" s="1"/>
      <c r="AA133" s="1"/>
      <c r="AB133" s="1"/>
      <c r="AC133" s="1"/>
      <c r="AD133" s="11"/>
      <c r="AE133" s="11"/>
      <c r="AF133" s="11"/>
      <c r="AG133" s="11"/>
      <c r="AH133" s="10">
        <v>43720</v>
      </c>
      <c r="AJ133" s="2"/>
    </row>
    <row r="134" spans="2:36" s="3" customFormat="1" ht="18.75" customHeight="1" x14ac:dyDescent="0.2">
      <c r="B134" s="9"/>
      <c r="C134" s="8"/>
      <c r="D134" s="8"/>
      <c r="E134" s="1"/>
      <c r="F134" s="1"/>
      <c r="G134" s="1"/>
      <c r="H134" s="1"/>
      <c r="I134" s="1"/>
      <c r="J134" s="1"/>
      <c r="K134" s="1"/>
      <c r="L134" s="1"/>
      <c r="M134" s="1"/>
      <c r="N134" s="1"/>
      <c r="O134" s="1"/>
      <c r="P134" s="1"/>
      <c r="Q134" s="1"/>
      <c r="R134" s="1"/>
      <c r="S134" s="1"/>
      <c r="T134" s="1"/>
      <c r="U134" s="1"/>
      <c r="V134" s="1"/>
      <c r="W134" s="8"/>
      <c r="X134" s="1"/>
      <c r="Y134" s="1"/>
      <c r="Z134" s="1"/>
      <c r="AA134" s="1"/>
      <c r="AB134" s="1"/>
      <c r="AC134" s="1"/>
      <c r="AD134" s="11"/>
      <c r="AE134" s="11"/>
      <c r="AF134" s="11"/>
      <c r="AG134" s="11"/>
      <c r="AH134" s="10">
        <v>43721</v>
      </c>
      <c r="AJ134" s="2"/>
    </row>
    <row r="135" spans="2:36" s="3" customFormat="1" ht="18.75" customHeight="1" x14ac:dyDescent="0.2">
      <c r="B135" s="9"/>
      <c r="C135" s="8"/>
      <c r="D135" s="8"/>
      <c r="E135" s="1"/>
      <c r="F135" s="1"/>
      <c r="G135" s="1"/>
      <c r="H135" s="1"/>
      <c r="I135" s="1"/>
      <c r="J135" s="1"/>
      <c r="K135" s="1"/>
      <c r="L135" s="1"/>
      <c r="M135" s="1"/>
      <c r="N135" s="1"/>
      <c r="O135" s="1"/>
      <c r="P135" s="1"/>
      <c r="Q135" s="1"/>
      <c r="R135" s="1"/>
      <c r="S135" s="1"/>
      <c r="T135" s="1"/>
      <c r="U135" s="1"/>
      <c r="V135" s="1"/>
      <c r="W135" s="8"/>
      <c r="X135" s="1"/>
      <c r="Y135" s="1"/>
      <c r="Z135" s="1"/>
      <c r="AA135" s="1"/>
      <c r="AB135" s="1"/>
      <c r="AC135" s="1"/>
      <c r="AD135" s="11"/>
      <c r="AE135" s="11"/>
      <c r="AF135" s="11"/>
      <c r="AG135" s="11"/>
      <c r="AH135" s="10">
        <v>43722</v>
      </c>
      <c r="AJ135" s="2"/>
    </row>
    <row r="136" spans="2:36" s="3" customFormat="1" ht="18.75" customHeight="1" x14ac:dyDescent="0.2">
      <c r="B136" s="9"/>
      <c r="C136" s="8"/>
      <c r="D136" s="8"/>
      <c r="E136" s="1"/>
      <c r="F136" s="1"/>
      <c r="G136" s="1"/>
      <c r="H136" s="1"/>
      <c r="I136" s="1"/>
      <c r="J136" s="1"/>
      <c r="K136" s="1"/>
      <c r="L136" s="1"/>
      <c r="M136" s="1"/>
      <c r="N136" s="1"/>
      <c r="O136" s="1"/>
      <c r="P136" s="1"/>
      <c r="Q136" s="1"/>
      <c r="R136" s="1"/>
      <c r="S136" s="1"/>
      <c r="T136" s="1"/>
      <c r="U136" s="1"/>
      <c r="V136" s="1"/>
      <c r="W136" s="8"/>
      <c r="X136" s="1"/>
      <c r="Y136" s="1"/>
      <c r="Z136" s="1"/>
      <c r="AA136" s="1"/>
      <c r="AB136" s="1"/>
      <c r="AC136" s="1"/>
      <c r="AD136" s="11"/>
      <c r="AE136" s="11"/>
      <c r="AF136" s="11"/>
      <c r="AG136" s="11"/>
      <c r="AH136" s="10">
        <v>43723</v>
      </c>
      <c r="AJ136" s="2"/>
    </row>
    <row r="137" spans="2:36" s="3" customFormat="1" ht="18.75" customHeight="1" x14ac:dyDescent="0.2">
      <c r="B137" s="9"/>
      <c r="C137" s="8"/>
      <c r="D137" s="8"/>
      <c r="E137" s="1"/>
      <c r="F137" s="1"/>
      <c r="G137" s="1"/>
      <c r="H137" s="1"/>
      <c r="I137" s="1"/>
      <c r="J137" s="1"/>
      <c r="K137" s="1"/>
      <c r="L137" s="1"/>
      <c r="M137" s="1"/>
      <c r="N137" s="1"/>
      <c r="O137" s="1"/>
      <c r="P137" s="1"/>
      <c r="Q137" s="1"/>
      <c r="R137" s="1"/>
      <c r="S137" s="1"/>
      <c r="T137" s="1"/>
      <c r="U137" s="1"/>
      <c r="V137" s="1"/>
      <c r="W137" s="8"/>
      <c r="X137" s="1"/>
      <c r="Y137" s="1"/>
      <c r="Z137" s="1"/>
      <c r="AA137" s="1"/>
      <c r="AB137" s="1"/>
      <c r="AC137" s="1"/>
      <c r="AD137" s="11"/>
      <c r="AE137" s="11"/>
      <c r="AF137" s="11"/>
      <c r="AG137" s="11"/>
      <c r="AH137" s="10">
        <v>43724</v>
      </c>
      <c r="AJ137" s="2"/>
    </row>
    <row r="138" spans="2:36" s="3" customFormat="1" ht="18.75" customHeight="1" x14ac:dyDescent="0.2">
      <c r="B138" s="9"/>
      <c r="C138" s="8"/>
      <c r="D138" s="8"/>
      <c r="E138" s="1"/>
      <c r="F138" s="1"/>
      <c r="G138" s="1"/>
      <c r="H138" s="1"/>
      <c r="I138" s="1"/>
      <c r="J138" s="1"/>
      <c r="K138" s="1"/>
      <c r="L138" s="1"/>
      <c r="M138" s="1"/>
      <c r="N138" s="1"/>
      <c r="O138" s="1"/>
      <c r="P138" s="1"/>
      <c r="Q138" s="1"/>
      <c r="R138" s="1"/>
      <c r="S138" s="1"/>
      <c r="T138" s="1"/>
      <c r="U138" s="1"/>
      <c r="V138" s="1"/>
      <c r="W138" s="8"/>
      <c r="X138" s="1"/>
      <c r="Y138" s="1"/>
      <c r="Z138" s="1"/>
      <c r="AA138" s="1"/>
      <c r="AB138" s="1"/>
      <c r="AC138" s="1"/>
      <c r="AD138" s="11"/>
      <c r="AE138" s="11"/>
      <c r="AF138" s="11"/>
      <c r="AG138" s="11"/>
      <c r="AH138" s="10">
        <v>43725</v>
      </c>
      <c r="AJ138" s="2"/>
    </row>
    <row r="139" spans="2:36" s="3" customFormat="1" ht="18.75" customHeight="1" x14ac:dyDescent="0.2">
      <c r="B139" s="9"/>
      <c r="C139" s="8"/>
      <c r="D139" s="8"/>
      <c r="E139" s="1"/>
      <c r="F139" s="1"/>
      <c r="G139" s="1"/>
      <c r="H139" s="1"/>
      <c r="I139" s="1"/>
      <c r="J139" s="1"/>
      <c r="K139" s="1"/>
      <c r="L139" s="1"/>
      <c r="M139" s="1"/>
      <c r="N139" s="1"/>
      <c r="O139" s="1"/>
      <c r="P139" s="1"/>
      <c r="Q139" s="1"/>
      <c r="R139" s="1"/>
      <c r="S139" s="1"/>
      <c r="T139" s="1"/>
      <c r="U139" s="1"/>
      <c r="V139" s="1"/>
      <c r="W139" s="8"/>
      <c r="X139" s="1"/>
      <c r="Y139" s="1"/>
      <c r="Z139" s="1"/>
      <c r="AA139" s="1"/>
      <c r="AB139" s="1"/>
      <c r="AC139" s="1"/>
      <c r="AD139" s="11"/>
      <c r="AE139" s="11"/>
      <c r="AF139" s="11"/>
      <c r="AG139" s="11"/>
      <c r="AH139" s="10">
        <v>43726</v>
      </c>
      <c r="AJ139" s="2"/>
    </row>
    <row r="140" spans="2:36" s="3" customFormat="1" ht="18.75" customHeight="1" x14ac:dyDescent="0.2">
      <c r="B140" s="9"/>
      <c r="C140" s="8"/>
      <c r="D140" s="8"/>
      <c r="E140" s="1"/>
      <c r="F140" s="1"/>
      <c r="G140" s="1"/>
      <c r="H140" s="1"/>
      <c r="I140" s="1"/>
      <c r="J140" s="1"/>
      <c r="K140" s="1"/>
      <c r="L140" s="1"/>
      <c r="M140" s="1"/>
      <c r="N140" s="1"/>
      <c r="O140" s="1"/>
      <c r="P140" s="1"/>
      <c r="Q140" s="1"/>
      <c r="R140" s="1"/>
      <c r="S140" s="1"/>
      <c r="T140" s="1"/>
      <c r="U140" s="1"/>
      <c r="V140" s="1"/>
      <c r="W140" s="8"/>
      <c r="X140" s="1"/>
      <c r="Y140" s="1"/>
      <c r="Z140" s="1"/>
      <c r="AA140" s="1"/>
      <c r="AB140" s="1"/>
      <c r="AC140" s="1"/>
      <c r="AD140" s="11"/>
      <c r="AE140" s="11"/>
      <c r="AF140" s="11"/>
      <c r="AG140" s="11"/>
      <c r="AH140" s="10">
        <v>43727</v>
      </c>
      <c r="AJ140" s="2"/>
    </row>
    <row r="141" spans="2:36" s="3" customFormat="1" ht="18.75" customHeight="1" x14ac:dyDescent="0.2">
      <c r="B141" s="9"/>
      <c r="C141" s="8"/>
      <c r="D141" s="8"/>
      <c r="E141" s="1"/>
      <c r="F141" s="1"/>
      <c r="G141" s="1"/>
      <c r="H141" s="1"/>
      <c r="I141" s="1"/>
      <c r="J141" s="1"/>
      <c r="K141" s="1"/>
      <c r="L141" s="1"/>
      <c r="M141" s="1"/>
      <c r="N141" s="1"/>
      <c r="O141" s="1"/>
      <c r="P141" s="1"/>
      <c r="Q141" s="1"/>
      <c r="R141" s="1"/>
      <c r="S141" s="1"/>
      <c r="T141" s="1"/>
      <c r="U141" s="1"/>
      <c r="V141" s="1"/>
      <c r="W141" s="8"/>
      <c r="X141" s="1"/>
      <c r="Y141" s="1"/>
      <c r="Z141" s="1"/>
      <c r="AA141" s="1"/>
      <c r="AB141" s="1"/>
      <c r="AC141" s="1"/>
      <c r="AD141" s="11"/>
      <c r="AE141" s="11"/>
      <c r="AF141" s="11"/>
      <c r="AG141" s="11"/>
      <c r="AH141" s="10">
        <v>43728</v>
      </c>
      <c r="AJ141" s="2"/>
    </row>
    <row r="142" spans="2:36" s="3" customFormat="1" ht="18.75" customHeight="1" x14ac:dyDescent="0.2">
      <c r="B142" s="9"/>
      <c r="C142" s="8"/>
      <c r="D142" s="8"/>
      <c r="E142" s="1"/>
      <c r="F142" s="1"/>
      <c r="G142" s="1"/>
      <c r="H142" s="1"/>
      <c r="I142" s="1"/>
      <c r="J142" s="1"/>
      <c r="K142" s="1"/>
      <c r="L142" s="1"/>
      <c r="M142" s="1"/>
      <c r="N142" s="1"/>
      <c r="O142" s="1"/>
      <c r="P142" s="1"/>
      <c r="Q142" s="1"/>
      <c r="R142" s="1"/>
      <c r="S142" s="1"/>
      <c r="T142" s="1"/>
      <c r="U142" s="1"/>
      <c r="V142" s="1"/>
      <c r="W142" s="8"/>
      <c r="X142" s="1"/>
      <c r="Y142" s="1"/>
      <c r="Z142" s="1"/>
      <c r="AA142" s="1"/>
      <c r="AB142" s="1"/>
      <c r="AC142" s="1"/>
      <c r="AD142" s="11"/>
      <c r="AE142" s="11"/>
      <c r="AF142" s="11"/>
      <c r="AG142" s="11"/>
      <c r="AH142" s="10">
        <v>43729</v>
      </c>
      <c r="AJ142" s="2"/>
    </row>
    <row r="143" spans="2:36" s="3" customFormat="1" ht="18.75" customHeight="1" x14ac:dyDescent="0.2">
      <c r="B143" s="9"/>
      <c r="C143" s="8"/>
      <c r="D143" s="8"/>
      <c r="E143" s="1"/>
      <c r="F143" s="1"/>
      <c r="G143" s="1"/>
      <c r="H143" s="1"/>
      <c r="I143" s="1"/>
      <c r="J143" s="1"/>
      <c r="K143" s="1"/>
      <c r="L143" s="1"/>
      <c r="M143" s="1"/>
      <c r="N143" s="1"/>
      <c r="O143" s="1"/>
      <c r="P143" s="1"/>
      <c r="Q143" s="1"/>
      <c r="R143" s="1"/>
      <c r="S143" s="1"/>
      <c r="T143" s="1"/>
      <c r="U143" s="1"/>
      <c r="V143" s="1"/>
      <c r="W143" s="8"/>
      <c r="X143" s="1"/>
      <c r="Y143" s="1"/>
      <c r="Z143" s="1"/>
      <c r="AA143" s="1"/>
      <c r="AB143" s="1"/>
      <c r="AC143" s="1"/>
      <c r="AD143" s="11"/>
      <c r="AE143" s="11"/>
      <c r="AF143" s="11"/>
      <c r="AG143" s="11"/>
      <c r="AH143" s="10">
        <v>43730</v>
      </c>
      <c r="AJ143" s="2"/>
    </row>
    <row r="144" spans="2:36" s="3" customFormat="1" ht="18.75" customHeight="1" x14ac:dyDescent="0.2">
      <c r="B144" s="9"/>
      <c r="C144" s="8"/>
      <c r="D144" s="8"/>
      <c r="E144" s="1"/>
      <c r="F144" s="1"/>
      <c r="G144" s="1"/>
      <c r="H144" s="1"/>
      <c r="I144" s="1"/>
      <c r="J144" s="1"/>
      <c r="K144" s="1"/>
      <c r="L144" s="1"/>
      <c r="M144" s="1"/>
      <c r="N144" s="1"/>
      <c r="O144" s="1"/>
      <c r="P144" s="1"/>
      <c r="Q144" s="1"/>
      <c r="R144" s="1"/>
      <c r="S144" s="1"/>
      <c r="T144" s="1"/>
      <c r="U144" s="1"/>
      <c r="V144" s="1"/>
      <c r="W144" s="8"/>
      <c r="X144" s="1"/>
      <c r="Y144" s="1"/>
      <c r="Z144" s="1"/>
      <c r="AA144" s="1"/>
      <c r="AB144" s="1"/>
      <c r="AC144" s="1"/>
      <c r="AD144" s="11"/>
      <c r="AE144" s="11"/>
      <c r="AF144" s="11"/>
      <c r="AG144" s="11"/>
      <c r="AH144" s="10">
        <v>43731</v>
      </c>
      <c r="AJ144" s="2"/>
    </row>
    <row r="145" spans="2:36" s="3" customFormat="1" ht="18.75" customHeight="1" x14ac:dyDescent="0.2">
      <c r="B145" s="9"/>
      <c r="C145" s="8"/>
      <c r="D145" s="8"/>
      <c r="E145" s="1"/>
      <c r="F145" s="1"/>
      <c r="G145" s="1"/>
      <c r="H145" s="1"/>
      <c r="I145" s="1"/>
      <c r="J145" s="1"/>
      <c r="K145" s="1"/>
      <c r="L145" s="1"/>
      <c r="M145" s="1"/>
      <c r="N145" s="1"/>
      <c r="O145" s="1"/>
      <c r="P145" s="1"/>
      <c r="Q145" s="1"/>
      <c r="R145" s="1"/>
      <c r="S145" s="1"/>
      <c r="T145" s="1"/>
      <c r="U145" s="1"/>
      <c r="V145" s="1"/>
      <c r="W145" s="8"/>
      <c r="X145" s="1"/>
      <c r="Y145" s="1"/>
      <c r="Z145" s="1"/>
      <c r="AA145" s="1"/>
      <c r="AB145" s="1"/>
      <c r="AC145" s="1"/>
      <c r="AD145" s="11"/>
      <c r="AE145" s="11"/>
      <c r="AF145" s="11"/>
      <c r="AG145" s="11"/>
      <c r="AH145" s="10">
        <v>43732</v>
      </c>
      <c r="AJ145" s="2"/>
    </row>
    <row r="146" spans="2:36" s="3" customFormat="1" ht="18.75" customHeight="1" x14ac:dyDescent="0.2">
      <c r="B146" s="9"/>
      <c r="C146" s="8"/>
      <c r="D146" s="8"/>
      <c r="E146" s="1"/>
      <c r="F146" s="1"/>
      <c r="G146" s="1"/>
      <c r="H146" s="1"/>
      <c r="I146" s="1"/>
      <c r="J146" s="1"/>
      <c r="K146" s="1"/>
      <c r="L146" s="1"/>
      <c r="M146" s="1"/>
      <c r="N146" s="1"/>
      <c r="O146" s="1"/>
      <c r="P146" s="1"/>
      <c r="Q146" s="1"/>
      <c r="R146" s="1"/>
      <c r="S146" s="1"/>
      <c r="T146" s="1"/>
      <c r="U146" s="1"/>
      <c r="V146" s="1"/>
      <c r="W146" s="8"/>
      <c r="X146" s="1"/>
      <c r="Y146" s="1"/>
      <c r="Z146" s="1"/>
      <c r="AA146" s="1"/>
      <c r="AB146" s="1"/>
      <c r="AC146" s="1"/>
      <c r="AD146" s="11"/>
      <c r="AE146" s="11"/>
      <c r="AF146" s="11"/>
      <c r="AG146" s="11"/>
      <c r="AH146" s="10">
        <v>43733</v>
      </c>
      <c r="AJ146" s="2"/>
    </row>
    <row r="147" spans="2:36" s="3" customFormat="1" ht="18.75" customHeight="1" x14ac:dyDescent="0.2">
      <c r="B147" s="9"/>
      <c r="C147" s="8"/>
      <c r="D147" s="8"/>
      <c r="E147" s="1"/>
      <c r="F147" s="1"/>
      <c r="G147" s="1"/>
      <c r="H147" s="1"/>
      <c r="I147" s="1"/>
      <c r="J147" s="1"/>
      <c r="K147" s="1"/>
      <c r="L147" s="1"/>
      <c r="M147" s="1"/>
      <c r="N147" s="1"/>
      <c r="O147" s="1"/>
      <c r="P147" s="1"/>
      <c r="Q147" s="1"/>
      <c r="R147" s="1"/>
      <c r="S147" s="1"/>
      <c r="T147" s="1"/>
      <c r="U147" s="1"/>
      <c r="V147" s="1"/>
      <c r="W147" s="8"/>
      <c r="X147" s="1"/>
      <c r="Y147" s="1"/>
      <c r="Z147" s="1"/>
      <c r="AA147" s="1"/>
      <c r="AB147" s="1"/>
      <c r="AC147" s="1"/>
      <c r="AD147" s="11"/>
      <c r="AE147" s="11"/>
      <c r="AF147" s="11"/>
      <c r="AG147" s="11"/>
      <c r="AH147" s="10">
        <v>43734</v>
      </c>
      <c r="AJ147" s="2"/>
    </row>
    <row r="148" spans="2:36" s="3" customFormat="1" ht="18.75" customHeight="1" x14ac:dyDescent="0.2">
      <c r="B148" s="9"/>
      <c r="C148" s="8"/>
      <c r="D148" s="8"/>
      <c r="E148" s="1"/>
      <c r="F148" s="1"/>
      <c r="G148" s="1"/>
      <c r="H148" s="1"/>
      <c r="I148" s="1"/>
      <c r="J148" s="1"/>
      <c r="K148" s="1"/>
      <c r="L148" s="1"/>
      <c r="M148" s="1"/>
      <c r="N148" s="1"/>
      <c r="O148" s="1"/>
      <c r="P148" s="1"/>
      <c r="Q148" s="1"/>
      <c r="R148" s="1"/>
      <c r="S148" s="1"/>
      <c r="T148" s="1"/>
      <c r="U148" s="1"/>
      <c r="V148" s="1"/>
      <c r="W148" s="8"/>
      <c r="X148" s="1"/>
      <c r="Y148" s="1"/>
      <c r="Z148" s="1"/>
      <c r="AA148" s="1"/>
      <c r="AB148" s="1"/>
      <c r="AC148" s="1"/>
      <c r="AD148" s="11"/>
      <c r="AE148" s="11"/>
      <c r="AF148" s="11"/>
      <c r="AG148" s="11"/>
      <c r="AH148" s="10">
        <v>43735</v>
      </c>
      <c r="AJ148" s="2"/>
    </row>
    <row r="149" spans="2:36" s="3" customFormat="1" ht="18.75" customHeight="1" x14ac:dyDescent="0.2">
      <c r="B149" s="9"/>
      <c r="C149" s="8"/>
      <c r="D149" s="8"/>
      <c r="E149" s="1"/>
      <c r="F149" s="1"/>
      <c r="G149" s="1"/>
      <c r="H149" s="1"/>
      <c r="I149" s="1"/>
      <c r="J149" s="1"/>
      <c r="K149" s="1"/>
      <c r="L149" s="1"/>
      <c r="M149" s="1"/>
      <c r="N149" s="1"/>
      <c r="O149" s="1"/>
      <c r="P149" s="1"/>
      <c r="Q149" s="1"/>
      <c r="R149" s="1"/>
      <c r="S149" s="1"/>
      <c r="T149" s="1"/>
      <c r="U149" s="1"/>
      <c r="V149" s="1"/>
      <c r="W149" s="8"/>
      <c r="X149" s="1"/>
      <c r="Y149" s="1"/>
      <c r="Z149" s="1"/>
      <c r="AA149" s="1"/>
      <c r="AB149" s="1"/>
      <c r="AC149" s="1"/>
      <c r="AD149" s="11"/>
      <c r="AE149" s="11"/>
      <c r="AF149" s="11"/>
      <c r="AG149" s="11"/>
      <c r="AH149" s="10">
        <v>43736</v>
      </c>
      <c r="AJ149" s="2"/>
    </row>
    <row r="150" spans="2:36" s="3" customFormat="1" ht="18.75" customHeight="1" x14ac:dyDescent="0.2">
      <c r="B150" s="9"/>
      <c r="C150" s="8"/>
      <c r="D150" s="8"/>
      <c r="E150" s="1"/>
      <c r="F150" s="1"/>
      <c r="G150" s="1"/>
      <c r="H150" s="1"/>
      <c r="I150" s="1"/>
      <c r="J150" s="1"/>
      <c r="K150" s="1"/>
      <c r="L150" s="1"/>
      <c r="M150" s="1"/>
      <c r="N150" s="1"/>
      <c r="O150" s="1"/>
      <c r="P150" s="1"/>
      <c r="Q150" s="1"/>
      <c r="R150" s="1"/>
      <c r="S150" s="1"/>
      <c r="T150" s="1"/>
      <c r="U150" s="1"/>
      <c r="V150" s="1"/>
      <c r="W150" s="8"/>
      <c r="X150" s="1"/>
      <c r="Y150" s="1"/>
      <c r="Z150" s="1"/>
      <c r="AA150" s="1"/>
      <c r="AB150" s="1"/>
      <c r="AC150" s="1"/>
      <c r="AD150" s="11"/>
      <c r="AE150" s="11"/>
      <c r="AF150" s="11"/>
      <c r="AG150" s="11"/>
      <c r="AH150" s="10">
        <v>43737</v>
      </c>
      <c r="AJ150" s="2"/>
    </row>
    <row r="151" spans="2:36" s="3" customFormat="1" ht="18.75" customHeight="1" x14ac:dyDescent="0.2">
      <c r="B151" s="9"/>
      <c r="C151" s="8"/>
      <c r="D151" s="8"/>
      <c r="E151" s="1"/>
      <c r="F151" s="1"/>
      <c r="G151" s="1"/>
      <c r="H151" s="1"/>
      <c r="I151" s="1"/>
      <c r="J151" s="1"/>
      <c r="K151" s="1"/>
      <c r="L151" s="1"/>
      <c r="M151" s="1"/>
      <c r="N151" s="1"/>
      <c r="O151" s="1"/>
      <c r="P151" s="1"/>
      <c r="Q151" s="1"/>
      <c r="R151" s="1"/>
      <c r="S151" s="1"/>
      <c r="T151" s="1"/>
      <c r="U151" s="1"/>
      <c r="V151" s="1"/>
      <c r="W151" s="8"/>
      <c r="X151" s="1"/>
      <c r="Y151" s="1"/>
      <c r="Z151" s="1"/>
      <c r="AA151" s="1"/>
      <c r="AB151" s="1"/>
      <c r="AC151" s="1"/>
      <c r="AD151" s="11"/>
      <c r="AE151" s="11"/>
      <c r="AF151" s="11"/>
      <c r="AG151" s="11"/>
      <c r="AH151" s="10">
        <v>43738</v>
      </c>
      <c r="AJ151" s="2"/>
    </row>
    <row r="152" spans="2:36" s="3" customFormat="1" ht="18.75" customHeight="1" x14ac:dyDescent="0.2">
      <c r="B152" s="9"/>
      <c r="C152" s="8"/>
      <c r="D152" s="8"/>
      <c r="E152" s="1"/>
      <c r="F152" s="1"/>
      <c r="G152" s="1"/>
      <c r="H152" s="1"/>
      <c r="I152" s="1"/>
      <c r="J152" s="1"/>
      <c r="K152" s="1"/>
      <c r="L152" s="1"/>
      <c r="M152" s="1"/>
      <c r="N152" s="1"/>
      <c r="O152" s="1"/>
      <c r="P152" s="1"/>
      <c r="Q152" s="1"/>
      <c r="R152" s="1"/>
      <c r="S152" s="1"/>
      <c r="T152" s="1"/>
      <c r="U152" s="1"/>
      <c r="V152" s="1"/>
      <c r="W152" s="8"/>
      <c r="X152" s="1"/>
      <c r="Y152" s="1"/>
      <c r="Z152" s="1"/>
      <c r="AA152" s="1"/>
      <c r="AB152" s="1"/>
      <c r="AC152" s="1"/>
      <c r="AD152" s="11"/>
      <c r="AE152" s="11"/>
      <c r="AF152" s="11"/>
      <c r="AG152" s="11"/>
      <c r="AH152" s="10">
        <v>43739</v>
      </c>
      <c r="AJ152" s="2"/>
    </row>
    <row r="153" spans="2:36" s="3" customFormat="1" ht="18.75" customHeight="1" x14ac:dyDescent="0.2">
      <c r="B153" s="9"/>
      <c r="C153" s="8"/>
      <c r="D153" s="8"/>
      <c r="E153" s="1"/>
      <c r="F153" s="1"/>
      <c r="G153" s="1"/>
      <c r="H153" s="1"/>
      <c r="I153" s="1"/>
      <c r="J153" s="1"/>
      <c r="K153" s="1"/>
      <c r="L153" s="1"/>
      <c r="M153" s="1"/>
      <c r="N153" s="1"/>
      <c r="O153" s="1"/>
      <c r="P153" s="1"/>
      <c r="Q153" s="1"/>
      <c r="R153" s="1"/>
      <c r="S153" s="1"/>
      <c r="T153" s="1"/>
      <c r="U153" s="1"/>
      <c r="V153" s="1"/>
      <c r="W153" s="8"/>
      <c r="X153" s="1"/>
      <c r="Y153" s="1"/>
      <c r="Z153" s="1"/>
      <c r="AA153" s="1"/>
      <c r="AB153" s="1"/>
      <c r="AC153" s="1"/>
      <c r="AD153" s="11"/>
      <c r="AE153" s="11"/>
      <c r="AF153" s="11"/>
      <c r="AG153" s="11"/>
      <c r="AH153" s="10">
        <v>43740</v>
      </c>
      <c r="AJ153" s="2"/>
    </row>
    <row r="154" spans="2:36" s="3" customFormat="1" ht="18.75" customHeight="1" x14ac:dyDescent="0.2">
      <c r="B154" s="9"/>
      <c r="C154" s="8"/>
      <c r="D154" s="8"/>
      <c r="E154" s="1"/>
      <c r="F154" s="1"/>
      <c r="G154" s="1"/>
      <c r="H154" s="1"/>
      <c r="I154" s="1"/>
      <c r="J154" s="1"/>
      <c r="K154" s="1"/>
      <c r="L154" s="1"/>
      <c r="M154" s="1"/>
      <c r="N154" s="1"/>
      <c r="O154" s="1"/>
      <c r="P154" s="1"/>
      <c r="Q154" s="1"/>
      <c r="R154" s="1"/>
      <c r="S154" s="1"/>
      <c r="T154" s="1"/>
      <c r="U154" s="1"/>
      <c r="V154" s="1"/>
      <c r="W154" s="8"/>
      <c r="X154" s="1"/>
      <c r="Y154" s="1"/>
      <c r="Z154" s="1"/>
      <c r="AA154" s="1"/>
      <c r="AB154" s="1"/>
      <c r="AC154" s="1"/>
      <c r="AD154" s="11"/>
      <c r="AE154" s="11"/>
      <c r="AF154" s="11"/>
      <c r="AG154" s="11"/>
      <c r="AH154" s="10">
        <v>43741</v>
      </c>
      <c r="AJ154" s="2"/>
    </row>
    <row r="155" spans="2:36" s="3" customFormat="1" ht="18.75" customHeight="1" x14ac:dyDescent="0.2">
      <c r="B155" s="9"/>
      <c r="C155" s="8"/>
      <c r="D155" s="8"/>
      <c r="E155" s="1"/>
      <c r="F155" s="1"/>
      <c r="G155" s="1"/>
      <c r="H155" s="1"/>
      <c r="I155" s="1"/>
      <c r="J155" s="1"/>
      <c r="K155" s="1"/>
      <c r="L155" s="1"/>
      <c r="M155" s="1"/>
      <c r="N155" s="1"/>
      <c r="O155" s="1"/>
      <c r="P155" s="1"/>
      <c r="Q155" s="1"/>
      <c r="R155" s="1"/>
      <c r="S155" s="1"/>
      <c r="T155" s="1"/>
      <c r="U155" s="1"/>
      <c r="V155" s="1"/>
      <c r="W155" s="8"/>
      <c r="X155" s="1"/>
      <c r="Y155" s="1"/>
      <c r="Z155" s="1"/>
      <c r="AA155" s="1"/>
      <c r="AB155" s="1"/>
      <c r="AC155" s="1"/>
      <c r="AD155" s="11"/>
      <c r="AE155" s="11"/>
      <c r="AF155" s="11"/>
      <c r="AG155" s="11"/>
      <c r="AH155" s="10">
        <v>43742</v>
      </c>
      <c r="AJ155" s="2"/>
    </row>
    <row r="156" spans="2:36" s="3" customFormat="1" ht="18.75" customHeight="1" x14ac:dyDescent="0.2">
      <c r="B156" s="9"/>
      <c r="C156" s="8"/>
      <c r="D156" s="8"/>
      <c r="E156" s="1"/>
      <c r="F156" s="1"/>
      <c r="G156" s="1"/>
      <c r="H156" s="1"/>
      <c r="I156" s="1"/>
      <c r="J156" s="1"/>
      <c r="K156" s="1"/>
      <c r="L156" s="1"/>
      <c r="M156" s="1"/>
      <c r="N156" s="1"/>
      <c r="O156" s="1"/>
      <c r="P156" s="1"/>
      <c r="Q156" s="1"/>
      <c r="R156" s="1"/>
      <c r="S156" s="1"/>
      <c r="T156" s="1"/>
      <c r="U156" s="1"/>
      <c r="V156" s="1"/>
      <c r="W156" s="8"/>
      <c r="X156" s="1"/>
      <c r="Y156" s="1"/>
      <c r="Z156" s="1"/>
      <c r="AA156" s="1"/>
      <c r="AB156" s="1"/>
      <c r="AC156" s="1"/>
      <c r="AD156" s="11"/>
      <c r="AE156" s="11"/>
      <c r="AF156" s="11"/>
      <c r="AG156" s="11"/>
      <c r="AH156" s="10">
        <v>43743</v>
      </c>
      <c r="AJ156" s="2"/>
    </row>
    <row r="157" spans="2:36" s="3" customFormat="1" ht="18.75" customHeight="1" x14ac:dyDescent="0.2">
      <c r="B157" s="9"/>
      <c r="C157" s="8"/>
      <c r="D157" s="8"/>
      <c r="E157" s="1"/>
      <c r="F157" s="1"/>
      <c r="G157" s="1"/>
      <c r="H157" s="1"/>
      <c r="I157" s="1"/>
      <c r="J157" s="1"/>
      <c r="K157" s="1"/>
      <c r="L157" s="1"/>
      <c r="M157" s="1"/>
      <c r="N157" s="1"/>
      <c r="O157" s="1"/>
      <c r="P157" s="1"/>
      <c r="Q157" s="1"/>
      <c r="R157" s="1"/>
      <c r="S157" s="1"/>
      <c r="T157" s="1"/>
      <c r="U157" s="1"/>
      <c r="V157" s="1"/>
      <c r="W157" s="8"/>
      <c r="X157" s="1"/>
      <c r="Y157" s="1"/>
      <c r="Z157" s="1"/>
      <c r="AA157" s="1"/>
      <c r="AB157" s="1"/>
      <c r="AC157" s="1"/>
      <c r="AD157" s="11"/>
      <c r="AE157" s="11"/>
      <c r="AF157" s="11"/>
      <c r="AG157" s="11"/>
      <c r="AH157" s="10">
        <v>43744</v>
      </c>
      <c r="AJ157" s="2"/>
    </row>
    <row r="158" spans="2:36" s="3" customFormat="1" ht="18.75" customHeight="1" x14ac:dyDescent="0.2">
      <c r="B158" s="9"/>
      <c r="C158" s="8"/>
      <c r="D158" s="8"/>
      <c r="E158" s="1"/>
      <c r="F158" s="1"/>
      <c r="G158" s="1"/>
      <c r="H158" s="1"/>
      <c r="I158" s="1"/>
      <c r="J158" s="1"/>
      <c r="K158" s="1"/>
      <c r="L158" s="1"/>
      <c r="M158" s="1"/>
      <c r="N158" s="1"/>
      <c r="O158" s="1"/>
      <c r="P158" s="1"/>
      <c r="Q158" s="1"/>
      <c r="R158" s="1"/>
      <c r="S158" s="1"/>
      <c r="T158" s="1"/>
      <c r="U158" s="1"/>
      <c r="V158" s="1"/>
      <c r="W158" s="8"/>
      <c r="X158" s="1"/>
      <c r="Y158" s="1"/>
      <c r="Z158" s="1"/>
      <c r="AA158" s="1"/>
      <c r="AB158" s="1"/>
      <c r="AC158" s="1"/>
      <c r="AD158" s="11"/>
      <c r="AE158" s="11"/>
      <c r="AF158" s="11"/>
      <c r="AG158" s="11"/>
      <c r="AH158" s="10">
        <v>43745</v>
      </c>
      <c r="AJ158" s="2"/>
    </row>
    <row r="159" spans="2:36" s="3" customFormat="1" ht="18.75" customHeight="1" x14ac:dyDescent="0.2">
      <c r="B159" s="9"/>
      <c r="C159" s="8"/>
      <c r="D159" s="8"/>
      <c r="E159" s="1"/>
      <c r="F159" s="1"/>
      <c r="G159" s="1"/>
      <c r="H159" s="1"/>
      <c r="I159" s="1"/>
      <c r="J159" s="1"/>
      <c r="K159" s="1"/>
      <c r="L159" s="1"/>
      <c r="M159" s="1"/>
      <c r="N159" s="1"/>
      <c r="O159" s="1"/>
      <c r="P159" s="1"/>
      <c r="Q159" s="1"/>
      <c r="R159" s="1"/>
      <c r="S159" s="1"/>
      <c r="T159" s="1"/>
      <c r="U159" s="1"/>
      <c r="V159" s="1"/>
      <c r="W159" s="8"/>
      <c r="X159" s="1"/>
      <c r="Y159" s="1"/>
      <c r="Z159" s="1"/>
      <c r="AA159" s="1"/>
      <c r="AB159" s="1"/>
      <c r="AC159" s="1"/>
      <c r="AD159" s="11"/>
      <c r="AE159" s="11"/>
      <c r="AF159" s="11"/>
      <c r="AG159" s="11"/>
      <c r="AH159" s="10">
        <v>43746</v>
      </c>
      <c r="AJ159" s="2"/>
    </row>
    <row r="160" spans="2:36" s="3" customFormat="1" ht="18.75" customHeight="1" x14ac:dyDescent="0.2">
      <c r="B160" s="9"/>
      <c r="C160" s="8"/>
      <c r="D160" s="8"/>
      <c r="E160" s="1"/>
      <c r="F160" s="1"/>
      <c r="G160" s="1"/>
      <c r="H160" s="1"/>
      <c r="I160" s="1"/>
      <c r="J160" s="1"/>
      <c r="K160" s="1"/>
      <c r="L160" s="1"/>
      <c r="M160" s="1"/>
      <c r="N160" s="1"/>
      <c r="O160" s="1"/>
      <c r="P160" s="1"/>
      <c r="Q160" s="1"/>
      <c r="R160" s="1"/>
      <c r="S160" s="1"/>
      <c r="T160" s="1"/>
      <c r="U160" s="1"/>
      <c r="V160" s="1"/>
      <c r="W160" s="8"/>
      <c r="X160" s="1"/>
      <c r="Y160" s="1"/>
      <c r="Z160" s="1"/>
      <c r="AA160" s="1"/>
      <c r="AB160" s="1"/>
      <c r="AC160" s="1"/>
      <c r="AD160" s="11"/>
      <c r="AE160" s="11"/>
      <c r="AF160" s="11"/>
      <c r="AG160" s="11"/>
      <c r="AH160" s="10">
        <v>43747</v>
      </c>
      <c r="AJ160" s="2"/>
    </row>
    <row r="161" spans="2:36" s="3" customFormat="1" ht="18.75" customHeight="1" x14ac:dyDescent="0.2">
      <c r="B161" s="9"/>
      <c r="C161" s="8"/>
      <c r="D161" s="8"/>
      <c r="E161" s="1"/>
      <c r="F161" s="1"/>
      <c r="G161" s="1"/>
      <c r="H161" s="1"/>
      <c r="I161" s="1"/>
      <c r="J161" s="1"/>
      <c r="K161" s="1"/>
      <c r="L161" s="1"/>
      <c r="M161" s="1"/>
      <c r="N161" s="1"/>
      <c r="O161" s="1"/>
      <c r="P161" s="1"/>
      <c r="Q161" s="1"/>
      <c r="R161" s="1"/>
      <c r="S161" s="1"/>
      <c r="T161" s="1"/>
      <c r="U161" s="1"/>
      <c r="V161" s="1"/>
      <c r="W161" s="8"/>
      <c r="X161" s="1"/>
      <c r="Y161" s="1"/>
      <c r="Z161" s="1"/>
      <c r="AA161" s="1"/>
      <c r="AB161" s="1"/>
      <c r="AC161" s="1"/>
      <c r="AD161" s="11"/>
      <c r="AE161" s="11"/>
      <c r="AF161" s="11"/>
      <c r="AG161" s="11"/>
      <c r="AH161" s="10">
        <v>43748</v>
      </c>
      <c r="AJ161" s="2"/>
    </row>
    <row r="162" spans="2:36" s="3" customFormat="1" ht="18.75" customHeight="1" x14ac:dyDescent="0.2">
      <c r="B162" s="9"/>
      <c r="C162" s="8"/>
      <c r="D162" s="8"/>
      <c r="E162" s="1"/>
      <c r="F162" s="1"/>
      <c r="G162" s="1"/>
      <c r="H162" s="1"/>
      <c r="I162" s="1"/>
      <c r="J162" s="1"/>
      <c r="K162" s="1"/>
      <c r="L162" s="1"/>
      <c r="M162" s="1"/>
      <c r="N162" s="1"/>
      <c r="O162" s="1"/>
      <c r="P162" s="1"/>
      <c r="Q162" s="1"/>
      <c r="R162" s="1"/>
      <c r="S162" s="1"/>
      <c r="T162" s="1"/>
      <c r="U162" s="1"/>
      <c r="V162" s="1"/>
      <c r="W162" s="8"/>
      <c r="X162" s="1"/>
      <c r="Y162" s="1"/>
      <c r="Z162" s="1"/>
      <c r="AA162" s="1"/>
      <c r="AB162" s="1"/>
      <c r="AC162" s="1"/>
      <c r="AD162" s="11"/>
      <c r="AE162" s="11"/>
      <c r="AF162" s="11"/>
      <c r="AG162" s="11"/>
      <c r="AH162" s="10">
        <v>43749</v>
      </c>
      <c r="AJ162" s="2"/>
    </row>
    <row r="163" spans="2:36" s="3" customFormat="1" ht="18.75" customHeight="1" x14ac:dyDescent="0.2">
      <c r="B163" s="9"/>
      <c r="C163" s="8"/>
      <c r="D163" s="8"/>
      <c r="E163" s="1"/>
      <c r="F163" s="1"/>
      <c r="G163" s="1"/>
      <c r="H163" s="1"/>
      <c r="I163" s="1"/>
      <c r="J163" s="1"/>
      <c r="K163" s="1"/>
      <c r="L163" s="1"/>
      <c r="M163" s="1"/>
      <c r="N163" s="1"/>
      <c r="O163" s="1"/>
      <c r="P163" s="1"/>
      <c r="Q163" s="1"/>
      <c r="R163" s="1"/>
      <c r="S163" s="1"/>
      <c r="T163" s="1"/>
      <c r="U163" s="1"/>
      <c r="V163" s="1"/>
      <c r="W163" s="8"/>
      <c r="X163" s="1"/>
      <c r="Y163" s="1"/>
      <c r="Z163" s="1"/>
      <c r="AA163" s="1"/>
      <c r="AB163" s="1"/>
      <c r="AC163" s="1"/>
      <c r="AD163" s="11"/>
      <c r="AE163" s="11"/>
      <c r="AF163" s="11"/>
      <c r="AG163" s="11"/>
      <c r="AH163" s="10">
        <v>43750</v>
      </c>
      <c r="AJ163" s="2"/>
    </row>
    <row r="164" spans="2:36" s="3" customFormat="1" ht="18.75" customHeight="1" x14ac:dyDescent="0.2">
      <c r="B164" s="9"/>
      <c r="C164" s="8"/>
      <c r="D164" s="8"/>
      <c r="E164" s="1"/>
      <c r="F164" s="1"/>
      <c r="G164" s="1"/>
      <c r="H164" s="1"/>
      <c r="I164" s="1"/>
      <c r="J164" s="1"/>
      <c r="K164" s="1"/>
      <c r="L164" s="1"/>
      <c r="M164" s="1"/>
      <c r="N164" s="1"/>
      <c r="O164" s="1"/>
      <c r="P164" s="1"/>
      <c r="Q164" s="1"/>
      <c r="R164" s="1"/>
      <c r="S164" s="1"/>
      <c r="T164" s="1"/>
      <c r="U164" s="1"/>
      <c r="V164" s="1"/>
      <c r="W164" s="8"/>
      <c r="X164" s="1"/>
      <c r="Y164" s="1"/>
      <c r="Z164" s="1"/>
      <c r="AA164" s="1"/>
      <c r="AB164" s="1"/>
      <c r="AC164" s="1"/>
      <c r="AD164" s="11"/>
      <c r="AE164" s="11"/>
      <c r="AF164" s="11"/>
      <c r="AG164" s="11"/>
      <c r="AH164" s="10">
        <v>43751</v>
      </c>
      <c r="AJ164" s="2"/>
    </row>
    <row r="165" spans="2:36" s="3" customFormat="1" ht="18.75" customHeight="1" x14ac:dyDescent="0.2">
      <c r="B165" s="9"/>
      <c r="C165" s="8"/>
      <c r="D165" s="8"/>
      <c r="E165" s="1"/>
      <c r="F165" s="1"/>
      <c r="G165" s="1"/>
      <c r="H165" s="1"/>
      <c r="I165" s="1"/>
      <c r="J165" s="1"/>
      <c r="K165" s="1"/>
      <c r="L165" s="1"/>
      <c r="M165" s="1"/>
      <c r="N165" s="1"/>
      <c r="O165" s="1"/>
      <c r="P165" s="1"/>
      <c r="Q165" s="1"/>
      <c r="R165" s="1"/>
      <c r="S165" s="1"/>
      <c r="T165" s="1"/>
      <c r="U165" s="1"/>
      <c r="V165" s="1"/>
      <c r="W165" s="8"/>
      <c r="X165" s="1"/>
      <c r="Y165" s="1"/>
      <c r="Z165" s="1"/>
      <c r="AA165" s="1"/>
      <c r="AB165" s="1"/>
      <c r="AC165" s="1"/>
      <c r="AD165" s="11"/>
      <c r="AE165" s="11"/>
      <c r="AF165" s="11"/>
      <c r="AG165" s="11"/>
      <c r="AH165" s="10">
        <v>43752</v>
      </c>
      <c r="AJ165" s="2"/>
    </row>
    <row r="166" spans="2:36" s="3" customFormat="1" ht="18.75" customHeight="1" x14ac:dyDescent="0.2">
      <c r="B166" s="9"/>
      <c r="C166" s="8"/>
      <c r="D166" s="8"/>
      <c r="E166" s="1"/>
      <c r="F166" s="1"/>
      <c r="G166" s="1"/>
      <c r="H166" s="1"/>
      <c r="I166" s="1"/>
      <c r="J166" s="1"/>
      <c r="K166" s="1"/>
      <c r="L166" s="1"/>
      <c r="M166" s="1"/>
      <c r="N166" s="1"/>
      <c r="O166" s="1"/>
      <c r="P166" s="1"/>
      <c r="Q166" s="1"/>
      <c r="R166" s="1"/>
      <c r="S166" s="1"/>
      <c r="T166" s="1"/>
      <c r="U166" s="1"/>
      <c r="V166" s="1"/>
      <c r="W166" s="8"/>
      <c r="X166" s="1"/>
      <c r="Y166" s="1"/>
      <c r="Z166" s="1"/>
      <c r="AA166" s="1"/>
      <c r="AB166" s="1"/>
      <c r="AC166" s="1"/>
      <c r="AD166" s="11"/>
      <c r="AE166" s="11"/>
      <c r="AF166" s="11"/>
      <c r="AG166" s="11"/>
      <c r="AH166" s="10">
        <v>43753</v>
      </c>
      <c r="AJ166" s="2"/>
    </row>
    <row r="167" spans="2:36" s="3" customFormat="1" ht="18.75" customHeight="1" x14ac:dyDescent="0.2">
      <c r="B167" s="9"/>
      <c r="C167" s="8"/>
      <c r="D167" s="8"/>
      <c r="E167" s="1"/>
      <c r="F167" s="1"/>
      <c r="G167" s="1"/>
      <c r="H167" s="1"/>
      <c r="I167" s="1"/>
      <c r="J167" s="1"/>
      <c r="K167" s="1"/>
      <c r="L167" s="1"/>
      <c r="M167" s="1"/>
      <c r="N167" s="1"/>
      <c r="O167" s="1"/>
      <c r="P167" s="1"/>
      <c r="Q167" s="1"/>
      <c r="R167" s="1"/>
      <c r="S167" s="1"/>
      <c r="T167" s="1"/>
      <c r="U167" s="1"/>
      <c r="V167" s="1"/>
      <c r="W167" s="8"/>
      <c r="X167" s="1"/>
      <c r="Y167" s="1"/>
      <c r="Z167" s="1"/>
      <c r="AA167" s="1"/>
      <c r="AB167" s="1"/>
      <c r="AC167" s="1"/>
      <c r="AD167" s="11"/>
      <c r="AE167" s="11"/>
      <c r="AF167" s="11"/>
      <c r="AG167" s="11"/>
      <c r="AH167" s="10">
        <v>43754</v>
      </c>
      <c r="AJ167" s="2"/>
    </row>
    <row r="168" spans="2:36" s="3" customFormat="1" ht="18.75" customHeight="1" x14ac:dyDescent="0.2">
      <c r="B168" s="9"/>
      <c r="C168" s="8"/>
      <c r="D168" s="8"/>
      <c r="E168" s="1"/>
      <c r="F168" s="1"/>
      <c r="G168" s="1"/>
      <c r="H168" s="1"/>
      <c r="I168" s="1"/>
      <c r="J168" s="1"/>
      <c r="K168" s="1"/>
      <c r="L168" s="1"/>
      <c r="M168" s="1"/>
      <c r="N168" s="1"/>
      <c r="O168" s="1"/>
      <c r="P168" s="1"/>
      <c r="Q168" s="1"/>
      <c r="R168" s="1"/>
      <c r="S168" s="1"/>
      <c r="T168" s="1"/>
      <c r="U168" s="1"/>
      <c r="V168" s="1"/>
      <c r="W168" s="8"/>
      <c r="X168" s="1"/>
      <c r="Y168" s="1"/>
      <c r="Z168" s="1"/>
      <c r="AA168" s="1"/>
      <c r="AB168" s="1"/>
      <c r="AC168" s="1"/>
      <c r="AD168" s="11"/>
      <c r="AE168" s="11"/>
      <c r="AF168" s="11"/>
      <c r="AG168" s="11"/>
      <c r="AH168" s="10">
        <v>43755</v>
      </c>
      <c r="AJ168" s="2"/>
    </row>
    <row r="169" spans="2:36" s="3" customFormat="1" ht="18.75" customHeight="1" x14ac:dyDescent="0.2">
      <c r="B169" s="9"/>
      <c r="C169" s="8"/>
      <c r="D169" s="8"/>
      <c r="E169" s="1"/>
      <c r="F169" s="1"/>
      <c r="G169" s="1"/>
      <c r="H169" s="1"/>
      <c r="I169" s="1"/>
      <c r="J169" s="1"/>
      <c r="K169" s="1"/>
      <c r="L169" s="1"/>
      <c r="M169" s="1"/>
      <c r="N169" s="1"/>
      <c r="O169" s="1"/>
      <c r="P169" s="1"/>
      <c r="Q169" s="1"/>
      <c r="R169" s="1"/>
      <c r="S169" s="1"/>
      <c r="T169" s="1"/>
      <c r="U169" s="1"/>
      <c r="V169" s="1"/>
      <c r="W169" s="8"/>
      <c r="X169" s="1"/>
      <c r="Y169" s="1"/>
      <c r="Z169" s="1"/>
      <c r="AA169" s="1"/>
      <c r="AB169" s="1"/>
      <c r="AC169" s="1"/>
      <c r="AD169" s="11"/>
      <c r="AE169" s="11"/>
      <c r="AF169" s="11"/>
      <c r="AG169" s="11"/>
      <c r="AH169" s="10">
        <v>43756</v>
      </c>
      <c r="AJ169" s="2"/>
    </row>
    <row r="170" spans="2:36" s="3" customFormat="1" ht="18.75" customHeight="1" x14ac:dyDescent="0.2">
      <c r="B170" s="9"/>
      <c r="C170" s="8"/>
      <c r="D170" s="8"/>
      <c r="E170" s="1"/>
      <c r="F170" s="1"/>
      <c r="G170" s="1"/>
      <c r="H170" s="1"/>
      <c r="I170" s="1"/>
      <c r="J170" s="1"/>
      <c r="K170" s="1"/>
      <c r="L170" s="1"/>
      <c r="M170" s="1"/>
      <c r="N170" s="1"/>
      <c r="O170" s="1"/>
      <c r="P170" s="1"/>
      <c r="Q170" s="1"/>
      <c r="R170" s="1"/>
      <c r="S170" s="1"/>
      <c r="T170" s="1"/>
      <c r="U170" s="1"/>
      <c r="V170" s="1"/>
      <c r="W170" s="8"/>
      <c r="X170" s="1"/>
      <c r="Y170" s="1"/>
      <c r="Z170" s="1"/>
      <c r="AA170" s="1"/>
      <c r="AB170" s="1"/>
      <c r="AC170" s="1"/>
      <c r="AD170" s="11"/>
      <c r="AE170" s="11"/>
      <c r="AF170" s="11"/>
      <c r="AG170" s="11"/>
      <c r="AH170" s="10">
        <v>43757</v>
      </c>
      <c r="AJ170" s="2"/>
    </row>
    <row r="171" spans="2:36" s="3" customFormat="1" ht="18.75" customHeight="1" x14ac:dyDescent="0.2">
      <c r="B171" s="9"/>
      <c r="C171" s="8"/>
      <c r="D171" s="8"/>
      <c r="E171" s="1"/>
      <c r="F171" s="1"/>
      <c r="G171" s="1"/>
      <c r="H171" s="1"/>
      <c r="I171" s="1"/>
      <c r="J171" s="1"/>
      <c r="K171" s="1"/>
      <c r="L171" s="1"/>
      <c r="M171" s="1"/>
      <c r="N171" s="1"/>
      <c r="O171" s="1"/>
      <c r="P171" s="1"/>
      <c r="Q171" s="1"/>
      <c r="R171" s="1"/>
      <c r="S171" s="1"/>
      <c r="T171" s="1"/>
      <c r="U171" s="1"/>
      <c r="V171" s="1"/>
      <c r="W171" s="8"/>
      <c r="X171" s="1"/>
      <c r="Y171" s="1"/>
      <c r="Z171" s="1"/>
      <c r="AA171" s="1"/>
      <c r="AB171" s="1"/>
      <c r="AC171" s="1"/>
      <c r="AD171" s="11"/>
      <c r="AE171" s="11"/>
      <c r="AF171" s="11"/>
      <c r="AG171" s="11"/>
      <c r="AH171" s="10">
        <v>43758</v>
      </c>
      <c r="AJ171" s="2"/>
    </row>
    <row r="172" spans="2:36" s="3" customFormat="1" ht="18.75" customHeight="1" x14ac:dyDescent="0.2">
      <c r="B172" s="9"/>
      <c r="C172" s="8"/>
      <c r="D172" s="8"/>
      <c r="E172" s="1"/>
      <c r="F172" s="1"/>
      <c r="G172" s="1"/>
      <c r="H172" s="1"/>
      <c r="I172" s="1"/>
      <c r="J172" s="1"/>
      <c r="K172" s="1"/>
      <c r="L172" s="1"/>
      <c r="M172" s="1"/>
      <c r="N172" s="1"/>
      <c r="O172" s="1"/>
      <c r="P172" s="1"/>
      <c r="Q172" s="1"/>
      <c r="R172" s="1"/>
      <c r="S172" s="1"/>
      <c r="T172" s="1"/>
      <c r="U172" s="1"/>
      <c r="V172" s="1"/>
      <c r="W172" s="8"/>
      <c r="X172" s="1"/>
      <c r="Y172" s="1"/>
      <c r="Z172" s="1"/>
      <c r="AA172" s="1"/>
      <c r="AB172" s="1"/>
      <c r="AC172" s="1"/>
      <c r="AD172" s="11"/>
      <c r="AE172" s="11"/>
      <c r="AF172" s="11"/>
      <c r="AG172" s="11"/>
      <c r="AH172" s="10">
        <v>43759</v>
      </c>
      <c r="AJ172" s="2"/>
    </row>
    <row r="173" spans="2:36" s="3" customFormat="1" ht="18.75" customHeight="1" x14ac:dyDescent="0.2">
      <c r="B173" s="9"/>
      <c r="C173" s="8"/>
      <c r="D173" s="8"/>
      <c r="E173" s="1"/>
      <c r="F173" s="1"/>
      <c r="G173" s="1"/>
      <c r="H173" s="1"/>
      <c r="I173" s="1"/>
      <c r="J173" s="1"/>
      <c r="K173" s="1"/>
      <c r="L173" s="1"/>
      <c r="M173" s="1"/>
      <c r="N173" s="1"/>
      <c r="O173" s="1"/>
      <c r="P173" s="1"/>
      <c r="Q173" s="1"/>
      <c r="R173" s="1"/>
      <c r="S173" s="1"/>
      <c r="T173" s="1"/>
      <c r="U173" s="1"/>
      <c r="V173" s="1"/>
      <c r="W173" s="8"/>
      <c r="X173" s="1"/>
      <c r="Y173" s="1"/>
      <c r="Z173" s="1"/>
      <c r="AA173" s="1"/>
      <c r="AB173" s="1"/>
      <c r="AC173" s="1"/>
      <c r="AD173" s="11"/>
      <c r="AE173" s="11"/>
      <c r="AF173" s="11"/>
      <c r="AG173" s="11"/>
      <c r="AH173" s="10">
        <v>43760</v>
      </c>
      <c r="AJ173" s="2"/>
    </row>
    <row r="174" spans="2:36" s="3" customFormat="1" ht="18.75" customHeight="1" x14ac:dyDescent="0.2">
      <c r="B174" s="9"/>
      <c r="C174" s="8"/>
      <c r="D174" s="8"/>
      <c r="E174" s="1"/>
      <c r="F174" s="1"/>
      <c r="G174" s="1"/>
      <c r="H174" s="1"/>
      <c r="I174" s="1"/>
      <c r="J174" s="1"/>
      <c r="K174" s="1"/>
      <c r="L174" s="1"/>
      <c r="M174" s="1"/>
      <c r="N174" s="1"/>
      <c r="O174" s="1"/>
      <c r="P174" s="1"/>
      <c r="Q174" s="1"/>
      <c r="R174" s="1"/>
      <c r="S174" s="1"/>
      <c r="T174" s="1"/>
      <c r="U174" s="1"/>
      <c r="V174" s="1"/>
      <c r="W174" s="8"/>
      <c r="X174" s="1"/>
      <c r="Y174" s="1"/>
      <c r="Z174" s="1"/>
      <c r="AA174" s="1"/>
      <c r="AB174" s="1"/>
      <c r="AC174" s="1"/>
      <c r="AD174" s="11"/>
      <c r="AE174" s="11"/>
      <c r="AF174" s="11"/>
      <c r="AG174" s="11"/>
      <c r="AH174" s="10">
        <v>43761</v>
      </c>
      <c r="AJ174" s="2"/>
    </row>
    <row r="175" spans="2:36" s="3" customFormat="1" ht="18.75" customHeight="1" x14ac:dyDescent="0.2">
      <c r="B175" s="9"/>
      <c r="C175" s="8"/>
      <c r="D175" s="8"/>
      <c r="E175" s="1"/>
      <c r="F175" s="1"/>
      <c r="G175" s="1"/>
      <c r="H175" s="1"/>
      <c r="I175" s="1"/>
      <c r="J175" s="1"/>
      <c r="K175" s="1"/>
      <c r="L175" s="1"/>
      <c r="M175" s="1"/>
      <c r="N175" s="1"/>
      <c r="O175" s="1"/>
      <c r="P175" s="1"/>
      <c r="Q175" s="1"/>
      <c r="R175" s="1"/>
      <c r="S175" s="1"/>
      <c r="T175" s="1"/>
      <c r="U175" s="1"/>
      <c r="V175" s="1"/>
      <c r="W175" s="8"/>
      <c r="X175" s="1"/>
      <c r="Y175" s="1"/>
      <c r="Z175" s="1"/>
      <c r="AA175" s="1"/>
      <c r="AB175" s="1"/>
      <c r="AC175" s="1"/>
      <c r="AD175" s="11"/>
      <c r="AE175" s="11"/>
      <c r="AF175" s="11"/>
      <c r="AG175" s="11"/>
      <c r="AH175" s="10">
        <v>43762</v>
      </c>
      <c r="AJ175" s="2"/>
    </row>
    <row r="176" spans="2:36" s="3" customFormat="1" ht="18.75" customHeight="1" x14ac:dyDescent="0.2">
      <c r="B176" s="9"/>
      <c r="C176" s="8"/>
      <c r="D176" s="8"/>
      <c r="E176" s="1"/>
      <c r="F176" s="1"/>
      <c r="G176" s="1"/>
      <c r="H176" s="1"/>
      <c r="I176" s="1"/>
      <c r="J176" s="1"/>
      <c r="K176" s="1"/>
      <c r="L176" s="1"/>
      <c r="M176" s="1"/>
      <c r="N176" s="1"/>
      <c r="O176" s="1"/>
      <c r="P176" s="1"/>
      <c r="Q176" s="1"/>
      <c r="R176" s="1"/>
      <c r="S176" s="1"/>
      <c r="T176" s="1"/>
      <c r="U176" s="1"/>
      <c r="V176" s="1"/>
      <c r="W176" s="8"/>
      <c r="X176" s="1"/>
      <c r="Y176" s="1"/>
      <c r="Z176" s="1"/>
      <c r="AA176" s="1"/>
      <c r="AB176" s="1"/>
      <c r="AC176" s="1"/>
      <c r="AD176" s="11"/>
      <c r="AE176" s="11"/>
      <c r="AF176" s="11"/>
      <c r="AG176" s="11"/>
      <c r="AH176" s="10">
        <v>43763</v>
      </c>
      <c r="AJ176" s="2"/>
    </row>
    <row r="177" spans="2:36" s="3" customFormat="1" ht="18.75" customHeight="1" x14ac:dyDescent="0.2">
      <c r="B177" s="9"/>
      <c r="C177" s="8"/>
      <c r="D177" s="8"/>
      <c r="E177" s="1"/>
      <c r="F177" s="1"/>
      <c r="G177" s="1"/>
      <c r="H177" s="1"/>
      <c r="I177" s="1"/>
      <c r="J177" s="1"/>
      <c r="K177" s="1"/>
      <c r="L177" s="1"/>
      <c r="M177" s="1"/>
      <c r="N177" s="1"/>
      <c r="O177" s="1"/>
      <c r="P177" s="1"/>
      <c r="Q177" s="1"/>
      <c r="R177" s="1"/>
      <c r="S177" s="1"/>
      <c r="T177" s="1"/>
      <c r="U177" s="1"/>
      <c r="V177" s="1"/>
      <c r="W177" s="8"/>
      <c r="X177" s="1"/>
      <c r="Y177" s="1"/>
      <c r="Z177" s="1"/>
      <c r="AA177" s="1"/>
      <c r="AB177" s="1"/>
      <c r="AC177" s="1"/>
      <c r="AD177" s="11"/>
      <c r="AE177" s="11"/>
      <c r="AF177" s="11"/>
      <c r="AG177" s="11"/>
      <c r="AH177" s="10">
        <v>43764</v>
      </c>
      <c r="AJ177" s="2"/>
    </row>
    <row r="178" spans="2:36" s="3" customFormat="1" ht="18.75" customHeight="1" x14ac:dyDescent="0.2">
      <c r="B178" s="9"/>
      <c r="C178" s="8"/>
      <c r="D178" s="8"/>
      <c r="E178" s="1"/>
      <c r="F178" s="1"/>
      <c r="G178" s="1"/>
      <c r="H178" s="1"/>
      <c r="I178" s="1"/>
      <c r="J178" s="1"/>
      <c r="K178" s="1"/>
      <c r="L178" s="1"/>
      <c r="M178" s="1"/>
      <c r="N178" s="1"/>
      <c r="O178" s="1"/>
      <c r="P178" s="1"/>
      <c r="Q178" s="1"/>
      <c r="R178" s="1"/>
      <c r="S178" s="1"/>
      <c r="T178" s="1"/>
      <c r="U178" s="1"/>
      <c r="V178" s="1"/>
      <c r="W178" s="8"/>
      <c r="X178" s="1"/>
      <c r="Y178" s="1"/>
      <c r="Z178" s="1"/>
      <c r="AA178" s="1"/>
      <c r="AB178" s="1"/>
      <c r="AC178" s="1"/>
      <c r="AD178" s="11"/>
      <c r="AE178" s="11"/>
      <c r="AF178" s="11"/>
      <c r="AG178" s="11"/>
      <c r="AH178" s="10">
        <v>43765</v>
      </c>
      <c r="AJ178" s="2"/>
    </row>
    <row r="179" spans="2:36" s="3" customFormat="1" ht="18.75" customHeight="1" x14ac:dyDescent="0.2">
      <c r="B179" s="9"/>
      <c r="C179" s="8"/>
      <c r="D179" s="8"/>
      <c r="E179" s="1"/>
      <c r="F179" s="1"/>
      <c r="G179" s="1"/>
      <c r="H179" s="1"/>
      <c r="I179" s="1"/>
      <c r="J179" s="1"/>
      <c r="K179" s="1"/>
      <c r="L179" s="1"/>
      <c r="M179" s="1"/>
      <c r="N179" s="1"/>
      <c r="O179" s="1"/>
      <c r="P179" s="1"/>
      <c r="Q179" s="1"/>
      <c r="R179" s="1"/>
      <c r="S179" s="1"/>
      <c r="T179" s="1"/>
      <c r="U179" s="1"/>
      <c r="V179" s="1"/>
      <c r="W179" s="8"/>
      <c r="X179" s="1"/>
      <c r="Y179" s="1"/>
      <c r="Z179" s="1"/>
      <c r="AA179" s="1"/>
      <c r="AB179" s="1"/>
      <c r="AC179" s="1"/>
      <c r="AD179" s="11"/>
      <c r="AE179" s="11"/>
      <c r="AF179" s="11"/>
      <c r="AG179" s="11"/>
      <c r="AH179" s="10">
        <v>43766</v>
      </c>
      <c r="AJ179" s="2"/>
    </row>
    <row r="180" spans="2:36" s="3" customFormat="1" ht="18.75" customHeight="1" x14ac:dyDescent="0.2">
      <c r="B180" s="9"/>
      <c r="C180" s="8"/>
      <c r="D180" s="8"/>
      <c r="E180" s="1"/>
      <c r="F180" s="1"/>
      <c r="G180" s="1"/>
      <c r="H180" s="1"/>
      <c r="I180" s="1"/>
      <c r="J180" s="1"/>
      <c r="K180" s="1"/>
      <c r="L180" s="1"/>
      <c r="M180" s="1"/>
      <c r="N180" s="1"/>
      <c r="O180" s="1"/>
      <c r="P180" s="1"/>
      <c r="Q180" s="1"/>
      <c r="R180" s="1"/>
      <c r="S180" s="1"/>
      <c r="T180" s="1"/>
      <c r="U180" s="1"/>
      <c r="V180" s="1"/>
      <c r="W180" s="8"/>
      <c r="X180" s="1"/>
      <c r="Y180" s="1"/>
      <c r="Z180" s="1"/>
      <c r="AA180" s="1"/>
      <c r="AB180" s="1"/>
      <c r="AC180" s="1"/>
      <c r="AD180" s="11"/>
      <c r="AE180" s="11"/>
      <c r="AF180" s="11"/>
      <c r="AG180" s="11"/>
      <c r="AH180" s="10">
        <v>43767</v>
      </c>
      <c r="AJ180" s="2"/>
    </row>
    <row r="181" spans="2:36" s="3" customFormat="1" ht="18.75" customHeight="1" x14ac:dyDescent="0.2">
      <c r="B181" s="9"/>
      <c r="C181" s="8"/>
      <c r="D181" s="8"/>
      <c r="E181" s="1"/>
      <c r="F181" s="1"/>
      <c r="G181" s="1"/>
      <c r="H181" s="1"/>
      <c r="I181" s="1"/>
      <c r="J181" s="1"/>
      <c r="K181" s="1"/>
      <c r="L181" s="1"/>
      <c r="M181" s="1"/>
      <c r="N181" s="1"/>
      <c r="O181" s="1"/>
      <c r="P181" s="1"/>
      <c r="Q181" s="1"/>
      <c r="R181" s="1"/>
      <c r="S181" s="1"/>
      <c r="T181" s="1"/>
      <c r="U181" s="1"/>
      <c r="V181" s="1"/>
      <c r="W181" s="8"/>
      <c r="X181" s="1"/>
      <c r="Y181" s="1"/>
      <c r="Z181" s="1"/>
      <c r="AA181" s="1"/>
      <c r="AB181" s="1"/>
      <c r="AC181" s="1"/>
      <c r="AD181" s="11"/>
      <c r="AE181" s="11"/>
      <c r="AF181" s="11"/>
      <c r="AG181" s="11"/>
      <c r="AH181" s="10">
        <v>43768</v>
      </c>
      <c r="AJ181" s="2"/>
    </row>
    <row r="182" spans="2:36" s="3" customFormat="1" ht="18.75" customHeight="1" x14ac:dyDescent="0.2">
      <c r="B182" s="9"/>
      <c r="C182" s="8"/>
      <c r="D182" s="8"/>
      <c r="E182" s="1"/>
      <c r="F182" s="1"/>
      <c r="G182" s="1"/>
      <c r="H182" s="1"/>
      <c r="I182" s="1"/>
      <c r="J182" s="1"/>
      <c r="K182" s="1"/>
      <c r="L182" s="1"/>
      <c r="M182" s="1"/>
      <c r="N182" s="1"/>
      <c r="O182" s="1"/>
      <c r="P182" s="1"/>
      <c r="Q182" s="1"/>
      <c r="R182" s="1"/>
      <c r="S182" s="1"/>
      <c r="T182" s="1"/>
      <c r="U182" s="1"/>
      <c r="V182" s="1"/>
      <c r="W182" s="8"/>
      <c r="X182" s="1"/>
      <c r="Y182" s="1"/>
      <c r="Z182" s="1"/>
      <c r="AA182" s="1"/>
      <c r="AB182" s="1"/>
      <c r="AC182" s="1"/>
      <c r="AD182" s="11"/>
      <c r="AE182" s="11"/>
      <c r="AF182" s="11"/>
      <c r="AG182" s="11"/>
      <c r="AH182" s="10">
        <v>43769</v>
      </c>
      <c r="AJ182" s="2"/>
    </row>
    <row r="183" spans="2:36" s="3" customFormat="1" ht="18.75" customHeight="1" x14ac:dyDescent="0.2">
      <c r="B183" s="9"/>
      <c r="C183" s="8"/>
      <c r="D183" s="8"/>
      <c r="E183" s="1"/>
      <c r="F183" s="1"/>
      <c r="G183" s="1"/>
      <c r="H183" s="1"/>
      <c r="I183" s="1"/>
      <c r="J183" s="1"/>
      <c r="K183" s="1"/>
      <c r="L183" s="1"/>
      <c r="M183" s="1"/>
      <c r="N183" s="1"/>
      <c r="O183" s="1"/>
      <c r="P183" s="1"/>
      <c r="Q183" s="1"/>
      <c r="R183" s="1"/>
      <c r="S183" s="1"/>
      <c r="T183" s="1"/>
      <c r="U183" s="1"/>
      <c r="V183" s="1"/>
      <c r="W183" s="8"/>
      <c r="X183" s="1"/>
      <c r="Y183" s="1"/>
      <c r="Z183" s="1"/>
      <c r="AA183" s="1"/>
      <c r="AB183" s="1"/>
      <c r="AC183" s="1"/>
      <c r="AD183" s="11"/>
      <c r="AE183" s="11"/>
      <c r="AF183" s="11"/>
      <c r="AG183" s="11"/>
      <c r="AH183" s="10">
        <v>43770</v>
      </c>
      <c r="AJ183" s="2"/>
    </row>
    <row r="184" spans="2:36" s="3" customFormat="1" ht="18.75" customHeight="1" x14ac:dyDescent="0.2">
      <c r="B184" s="9"/>
      <c r="C184" s="8"/>
      <c r="D184" s="8"/>
      <c r="E184" s="1"/>
      <c r="F184" s="1"/>
      <c r="G184" s="1"/>
      <c r="H184" s="1"/>
      <c r="I184" s="1"/>
      <c r="J184" s="1"/>
      <c r="K184" s="1"/>
      <c r="L184" s="1"/>
      <c r="M184" s="1"/>
      <c r="N184" s="1"/>
      <c r="O184" s="1"/>
      <c r="P184" s="1"/>
      <c r="Q184" s="1"/>
      <c r="R184" s="1"/>
      <c r="S184" s="1"/>
      <c r="T184" s="1"/>
      <c r="U184" s="1"/>
      <c r="V184" s="1"/>
      <c r="W184" s="8"/>
      <c r="X184" s="1"/>
      <c r="Y184" s="1"/>
      <c r="Z184" s="1"/>
      <c r="AA184" s="1"/>
      <c r="AB184" s="1"/>
      <c r="AC184" s="1"/>
      <c r="AD184" s="11"/>
      <c r="AE184" s="11"/>
      <c r="AF184" s="11"/>
      <c r="AG184" s="11"/>
      <c r="AH184" s="10">
        <v>43771</v>
      </c>
      <c r="AJ184" s="2"/>
    </row>
    <row r="185" spans="2:36" s="3" customFormat="1" ht="18.75" customHeight="1" x14ac:dyDescent="0.2">
      <c r="B185" s="9"/>
      <c r="C185" s="8"/>
      <c r="D185" s="8"/>
      <c r="E185" s="1"/>
      <c r="F185" s="1"/>
      <c r="G185" s="1"/>
      <c r="H185" s="1"/>
      <c r="I185" s="1"/>
      <c r="J185" s="1"/>
      <c r="K185" s="1"/>
      <c r="L185" s="1"/>
      <c r="M185" s="1"/>
      <c r="N185" s="1"/>
      <c r="O185" s="1"/>
      <c r="P185" s="1"/>
      <c r="Q185" s="1"/>
      <c r="R185" s="1"/>
      <c r="S185" s="1"/>
      <c r="T185" s="1"/>
      <c r="U185" s="1"/>
      <c r="V185" s="1"/>
      <c r="W185" s="8"/>
      <c r="X185" s="1"/>
      <c r="Y185" s="1"/>
      <c r="Z185" s="1"/>
      <c r="AA185" s="1"/>
      <c r="AB185" s="1"/>
      <c r="AC185" s="1"/>
      <c r="AD185" s="11"/>
      <c r="AE185" s="11"/>
      <c r="AF185" s="11"/>
      <c r="AG185" s="11"/>
      <c r="AH185" s="10">
        <v>43772</v>
      </c>
      <c r="AJ185" s="2"/>
    </row>
    <row r="186" spans="2:36" s="3" customFormat="1" ht="18.75" customHeight="1" x14ac:dyDescent="0.2">
      <c r="B186" s="9"/>
      <c r="C186" s="8"/>
      <c r="D186" s="8"/>
      <c r="E186" s="1"/>
      <c r="F186" s="1"/>
      <c r="G186" s="1"/>
      <c r="H186" s="1"/>
      <c r="I186" s="1"/>
      <c r="J186" s="1"/>
      <c r="K186" s="1"/>
      <c r="L186" s="1"/>
      <c r="M186" s="1"/>
      <c r="N186" s="1"/>
      <c r="O186" s="1"/>
      <c r="P186" s="1"/>
      <c r="Q186" s="1"/>
      <c r="R186" s="1"/>
      <c r="S186" s="1"/>
      <c r="T186" s="1"/>
      <c r="U186" s="1"/>
      <c r="V186" s="1"/>
      <c r="W186" s="8"/>
      <c r="X186" s="1"/>
      <c r="Y186" s="1"/>
      <c r="Z186" s="1"/>
      <c r="AA186" s="1"/>
      <c r="AB186" s="1"/>
      <c r="AC186" s="1"/>
      <c r="AD186" s="11"/>
      <c r="AE186" s="11"/>
      <c r="AF186" s="11"/>
      <c r="AG186" s="11"/>
      <c r="AH186" s="10">
        <v>43773</v>
      </c>
      <c r="AJ186" s="2"/>
    </row>
    <row r="187" spans="2:36" s="3" customFormat="1" ht="18.75" customHeight="1" x14ac:dyDescent="0.2">
      <c r="B187" s="9"/>
      <c r="C187" s="8"/>
      <c r="D187" s="8"/>
      <c r="E187" s="1"/>
      <c r="F187" s="1"/>
      <c r="G187" s="1"/>
      <c r="H187" s="1"/>
      <c r="I187" s="1"/>
      <c r="J187" s="1"/>
      <c r="K187" s="1"/>
      <c r="L187" s="1"/>
      <c r="M187" s="1"/>
      <c r="N187" s="1"/>
      <c r="O187" s="1"/>
      <c r="P187" s="1"/>
      <c r="Q187" s="1"/>
      <c r="R187" s="1"/>
      <c r="S187" s="1"/>
      <c r="T187" s="1"/>
      <c r="U187" s="1"/>
      <c r="V187" s="1"/>
      <c r="W187" s="8"/>
      <c r="X187" s="1"/>
      <c r="Y187" s="1"/>
      <c r="Z187" s="1"/>
      <c r="AA187" s="1"/>
      <c r="AB187" s="1"/>
      <c r="AC187" s="1"/>
      <c r="AD187" s="11"/>
      <c r="AE187" s="11"/>
      <c r="AF187" s="11"/>
      <c r="AG187" s="11"/>
      <c r="AH187" s="10">
        <v>43774</v>
      </c>
      <c r="AJ187" s="2"/>
    </row>
    <row r="188" spans="2:36" s="3" customFormat="1" ht="18.75" customHeight="1" x14ac:dyDescent="0.2">
      <c r="B188" s="9"/>
      <c r="C188" s="8"/>
      <c r="D188" s="8"/>
      <c r="E188" s="1"/>
      <c r="F188" s="1"/>
      <c r="G188" s="1"/>
      <c r="H188" s="1"/>
      <c r="I188" s="1"/>
      <c r="J188" s="1"/>
      <c r="K188" s="1"/>
      <c r="L188" s="1"/>
      <c r="M188" s="1"/>
      <c r="N188" s="1"/>
      <c r="O188" s="1"/>
      <c r="P188" s="1"/>
      <c r="Q188" s="1"/>
      <c r="R188" s="1"/>
      <c r="S188" s="1"/>
      <c r="T188" s="1"/>
      <c r="U188" s="1"/>
      <c r="V188" s="1"/>
      <c r="W188" s="8"/>
      <c r="X188" s="1"/>
      <c r="Y188" s="1"/>
      <c r="Z188" s="1"/>
      <c r="AA188" s="1"/>
      <c r="AB188" s="1"/>
      <c r="AC188" s="1"/>
      <c r="AD188" s="11"/>
      <c r="AE188" s="11"/>
      <c r="AF188" s="11"/>
      <c r="AG188" s="11"/>
      <c r="AH188" s="10">
        <v>43775</v>
      </c>
      <c r="AJ188" s="2"/>
    </row>
    <row r="189" spans="2:36" s="3" customFormat="1" ht="18.75" customHeight="1" x14ac:dyDescent="0.2">
      <c r="B189" s="9"/>
      <c r="C189" s="8"/>
      <c r="D189" s="8"/>
      <c r="E189" s="1"/>
      <c r="F189" s="1"/>
      <c r="G189" s="1"/>
      <c r="H189" s="1"/>
      <c r="I189" s="1"/>
      <c r="J189" s="1"/>
      <c r="K189" s="1"/>
      <c r="L189" s="1"/>
      <c r="M189" s="1"/>
      <c r="N189" s="1"/>
      <c r="O189" s="1"/>
      <c r="P189" s="1"/>
      <c r="Q189" s="1"/>
      <c r="R189" s="1"/>
      <c r="S189" s="1"/>
      <c r="T189" s="1"/>
      <c r="U189" s="1"/>
      <c r="V189" s="1"/>
      <c r="W189" s="8"/>
      <c r="X189" s="1"/>
      <c r="Y189" s="1"/>
      <c r="Z189" s="1"/>
      <c r="AA189" s="1"/>
      <c r="AB189" s="1"/>
      <c r="AC189" s="1"/>
      <c r="AD189" s="11"/>
      <c r="AE189" s="11"/>
      <c r="AF189" s="11"/>
      <c r="AG189" s="11"/>
      <c r="AH189" s="10">
        <v>43776</v>
      </c>
      <c r="AJ189" s="2"/>
    </row>
    <row r="190" spans="2:36" s="3" customFormat="1" ht="18.75" customHeight="1" x14ac:dyDescent="0.2">
      <c r="B190" s="9"/>
      <c r="C190" s="8"/>
      <c r="D190" s="8"/>
      <c r="E190" s="1"/>
      <c r="F190" s="1"/>
      <c r="G190" s="1"/>
      <c r="H190" s="1"/>
      <c r="I190" s="1"/>
      <c r="J190" s="1"/>
      <c r="K190" s="1"/>
      <c r="L190" s="1"/>
      <c r="M190" s="1"/>
      <c r="N190" s="1"/>
      <c r="O190" s="1"/>
      <c r="P190" s="1"/>
      <c r="Q190" s="1"/>
      <c r="R190" s="1"/>
      <c r="S190" s="1"/>
      <c r="T190" s="1"/>
      <c r="U190" s="1"/>
      <c r="V190" s="1"/>
      <c r="W190" s="8"/>
      <c r="X190" s="1"/>
      <c r="Y190" s="1"/>
      <c r="Z190" s="1"/>
      <c r="AA190" s="1"/>
      <c r="AB190" s="1"/>
      <c r="AC190" s="1"/>
      <c r="AD190" s="11"/>
      <c r="AE190" s="11"/>
      <c r="AF190" s="11"/>
      <c r="AG190" s="11"/>
      <c r="AH190" s="10">
        <v>43777</v>
      </c>
      <c r="AJ190" s="2"/>
    </row>
    <row r="191" spans="2:36" s="3" customFormat="1" ht="18.75" customHeight="1" x14ac:dyDescent="0.2">
      <c r="B191" s="9"/>
      <c r="C191" s="8"/>
      <c r="D191" s="8"/>
      <c r="E191" s="1"/>
      <c r="F191" s="1"/>
      <c r="G191" s="1"/>
      <c r="H191" s="1"/>
      <c r="I191" s="1"/>
      <c r="J191" s="1"/>
      <c r="K191" s="1"/>
      <c r="L191" s="1"/>
      <c r="M191" s="1"/>
      <c r="N191" s="1"/>
      <c r="O191" s="1"/>
      <c r="P191" s="1"/>
      <c r="Q191" s="1"/>
      <c r="R191" s="1"/>
      <c r="S191" s="1"/>
      <c r="T191" s="1"/>
      <c r="U191" s="1"/>
      <c r="V191" s="1"/>
      <c r="W191" s="8"/>
      <c r="X191" s="1"/>
      <c r="Y191" s="1"/>
      <c r="Z191" s="1"/>
      <c r="AA191" s="1"/>
      <c r="AB191" s="1"/>
      <c r="AC191" s="1"/>
      <c r="AD191" s="11"/>
      <c r="AE191" s="11"/>
      <c r="AF191" s="11"/>
      <c r="AG191" s="11"/>
      <c r="AH191" s="10">
        <v>43778</v>
      </c>
      <c r="AJ191" s="2"/>
    </row>
    <row r="192" spans="2:36" s="3" customFormat="1" ht="18.75" customHeight="1" x14ac:dyDescent="0.2">
      <c r="B192" s="9"/>
      <c r="C192" s="8"/>
      <c r="D192" s="8"/>
      <c r="E192" s="1"/>
      <c r="F192" s="1"/>
      <c r="G192" s="1"/>
      <c r="H192" s="1"/>
      <c r="I192" s="1"/>
      <c r="J192" s="1"/>
      <c r="K192" s="1"/>
      <c r="L192" s="1"/>
      <c r="M192" s="1"/>
      <c r="N192" s="1"/>
      <c r="O192" s="1"/>
      <c r="P192" s="1"/>
      <c r="Q192" s="1"/>
      <c r="R192" s="1"/>
      <c r="S192" s="1"/>
      <c r="T192" s="1"/>
      <c r="U192" s="1"/>
      <c r="V192" s="1"/>
      <c r="W192" s="8"/>
      <c r="X192" s="1"/>
      <c r="Y192" s="1"/>
      <c r="Z192" s="1"/>
      <c r="AA192" s="1"/>
      <c r="AB192" s="1"/>
      <c r="AC192" s="1"/>
      <c r="AD192" s="11"/>
      <c r="AE192" s="11"/>
      <c r="AF192" s="11"/>
      <c r="AG192" s="11"/>
      <c r="AH192" s="10">
        <v>43779</v>
      </c>
      <c r="AJ192" s="2"/>
    </row>
    <row r="193" spans="2:36" s="3" customFormat="1" ht="18.75" customHeight="1" x14ac:dyDescent="0.2">
      <c r="B193" s="9"/>
      <c r="C193" s="8"/>
      <c r="D193" s="8"/>
      <c r="E193" s="1"/>
      <c r="F193" s="1"/>
      <c r="G193" s="1"/>
      <c r="H193" s="1"/>
      <c r="I193" s="1"/>
      <c r="J193" s="1"/>
      <c r="K193" s="1"/>
      <c r="L193" s="1"/>
      <c r="M193" s="1"/>
      <c r="N193" s="1"/>
      <c r="O193" s="1"/>
      <c r="P193" s="1"/>
      <c r="Q193" s="1"/>
      <c r="R193" s="1"/>
      <c r="S193" s="1"/>
      <c r="T193" s="1"/>
      <c r="U193" s="1"/>
      <c r="V193" s="1"/>
      <c r="W193" s="8"/>
      <c r="X193" s="1"/>
      <c r="Y193" s="1"/>
      <c r="Z193" s="1"/>
      <c r="AA193" s="1"/>
      <c r="AB193" s="1"/>
      <c r="AC193" s="1"/>
      <c r="AD193" s="11"/>
      <c r="AE193" s="11"/>
      <c r="AF193" s="11"/>
      <c r="AG193" s="11"/>
      <c r="AH193" s="10">
        <v>43780</v>
      </c>
      <c r="AJ193" s="2"/>
    </row>
    <row r="194" spans="2:36" s="3" customFormat="1" ht="18.75" customHeight="1" x14ac:dyDescent="0.2">
      <c r="B194" s="9"/>
      <c r="C194" s="8"/>
      <c r="D194" s="8"/>
      <c r="E194" s="1"/>
      <c r="F194" s="1"/>
      <c r="G194" s="1"/>
      <c r="H194" s="1"/>
      <c r="I194" s="1"/>
      <c r="J194" s="1"/>
      <c r="K194" s="1"/>
      <c r="L194" s="1"/>
      <c r="M194" s="1"/>
      <c r="N194" s="1"/>
      <c r="O194" s="1"/>
      <c r="P194" s="1"/>
      <c r="Q194" s="1"/>
      <c r="R194" s="1"/>
      <c r="S194" s="1"/>
      <c r="T194" s="1"/>
      <c r="U194" s="1"/>
      <c r="V194" s="1"/>
      <c r="W194" s="8"/>
      <c r="X194" s="1"/>
      <c r="Y194" s="1"/>
      <c r="Z194" s="1"/>
      <c r="AA194" s="1"/>
      <c r="AB194" s="1"/>
      <c r="AC194" s="1"/>
      <c r="AD194" s="11"/>
      <c r="AE194" s="11"/>
      <c r="AF194" s="11"/>
      <c r="AG194" s="11"/>
      <c r="AH194" s="10">
        <v>43781</v>
      </c>
      <c r="AJ194" s="2"/>
    </row>
    <row r="195" spans="2:36" s="3" customFormat="1" ht="18.75" customHeight="1" x14ac:dyDescent="0.2">
      <c r="B195" s="9"/>
      <c r="C195" s="8"/>
      <c r="D195" s="8"/>
      <c r="E195" s="1"/>
      <c r="F195" s="1"/>
      <c r="G195" s="1"/>
      <c r="H195" s="1"/>
      <c r="I195" s="1"/>
      <c r="J195" s="1"/>
      <c r="K195" s="1"/>
      <c r="L195" s="1"/>
      <c r="M195" s="1"/>
      <c r="N195" s="1"/>
      <c r="O195" s="1"/>
      <c r="P195" s="1"/>
      <c r="Q195" s="1"/>
      <c r="R195" s="1"/>
      <c r="S195" s="1"/>
      <c r="T195" s="1"/>
      <c r="U195" s="1"/>
      <c r="V195" s="1"/>
      <c r="W195" s="8"/>
      <c r="X195" s="1"/>
      <c r="Y195" s="1"/>
      <c r="Z195" s="1"/>
      <c r="AA195" s="1"/>
      <c r="AB195" s="1"/>
      <c r="AC195" s="1"/>
      <c r="AD195" s="11"/>
      <c r="AE195" s="11"/>
      <c r="AF195" s="11"/>
      <c r="AG195" s="11"/>
      <c r="AH195" s="10">
        <v>43782</v>
      </c>
      <c r="AJ195" s="2"/>
    </row>
    <row r="196" spans="2:36" s="3" customFormat="1" ht="18.75" customHeight="1" x14ac:dyDescent="0.2">
      <c r="B196" s="9"/>
      <c r="C196" s="8"/>
      <c r="D196" s="8"/>
      <c r="E196" s="1"/>
      <c r="F196" s="1"/>
      <c r="G196" s="1"/>
      <c r="H196" s="1"/>
      <c r="I196" s="1"/>
      <c r="J196" s="1"/>
      <c r="K196" s="1"/>
      <c r="L196" s="1"/>
      <c r="M196" s="1"/>
      <c r="N196" s="1"/>
      <c r="O196" s="1"/>
      <c r="P196" s="1"/>
      <c r="Q196" s="1"/>
      <c r="R196" s="1"/>
      <c r="S196" s="1"/>
      <c r="T196" s="1"/>
      <c r="U196" s="1"/>
      <c r="V196" s="1"/>
      <c r="W196" s="8"/>
      <c r="X196" s="1"/>
      <c r="Y196" s="1"/>
      <c r="Z196" s="1"/>
      <c r="AA196" s="1"/>
      <c r="AB196" s="1"/>
      <c r="AC196" s="1"/>
      <c r="AD196" s="11"/>
      <c r="AE196" s="11"/>
      <c r="AF196" s="11"/>
      <c r="AG196" s="11"/>
      <c r="AH196" s="10">
        <v>43783</v>
      </c>
      <c r="AJ196" s="2"/>
    </row>
    <row r="197" spans="2:36" s="3" customFormat="1" ht="18.75" customHeight="1" x14ac:dyDescent="0.2">
      <c r="B197" s="9"/>
      <c r="C197" s="8"/>
      <c r="D197" s="8"/>
      <c r="E197" s="1"/>
      <c r="F197" s="1"/>
      <c r="G197" s="1"/>
      <c r="H197" s="1"/>
      <c r="I197" s="1"/>
      <c r="J197" s="1"/>
      <c r="K197" s="1"/>
      <c r="L197" s="1"/>
      <c r="M197" s="1"/>
      <c r="N197" s="1"/>
      <c r="O197" s="1"/>
      <c r="P197" s="1"/>
      <c r="Q197" s="1"/>
      <c r="R197" s="1"/>
      <c r="S197" s="1"/>
      <c r="T197" s="1"/>
      <c r="U197" s="1"/>
      <c r="V197" s="1"/>
      <c r="W197" s="8"/>
      <c r="X197" s="1"/>
      <c r="Y197" s="1"/>
      <c r="Z197" s="1"/>
      <c r="AA197" s="1"/>
      <c r="AB197" s="1"/>
      <c r="AC197" s="1"/>
      <c r="AD197" s="11"/>
      <c r="AE197" s="11"/>
      <c r="AF197" s="11"/>
      <c r="AG197" s="11"/>
      <c r="AH197" s="10">
        <v>43784</v>
      </c>
      <c r="AJ197" s="2"/>
    </row>
    <row r="198" spans="2:36" s="3" customFormat="1" ht="18.75" customHeight="1" x14ac:dyDescent="0.2">
      <c r="B198" s="9"/>
      <c r="C198" s="8"/>
      <c r="D198" s="8"/>
      <c r="E198" s="1"/>
      <c r="F198" s="1"/>
      <c r="G198" s="1"/>
      <c r="H198" s="1"/>
      <c r="I198" s="1"/>
      <c r="J198" s="1"/>
      <c r="K198" s="1"/>
      <c r="L198" s="1"/>
      <c r="M198" s="1"/>
      <c r="N198" s="1"/>
      <c r="O198" s="1"/>
      <c r="P198" s="1"/>
      <c r="Q198" s="1"/>
      <c r="R198" s="1"/>
      <c r="S198" s="1"/>
      <c r="T198" s="1"/>
      <c r="U198" s="1"/>
      <c r="V198" s="1"/>
      <c r="W198" s="8"/>
      <c r="X198" s="1"/>
      <c r="Y198" s="1"/>
      <c r="Z198" s="1"/>
      <c r="AA198" s="1"/>
      <c r="AB198" s="1"/>
      <c r="AC198" s="1"/>
      <c r="AD198" s="11"/>
      <c r="AE198" s="11"/>
      <c r="AF198" s="11"/>
      <c r="AG198" s="11"/>
      <c r="AH198" s="10">
        <v>43785</v>
      </c>
      <c r="AJ198" s="2"/>
    </row>
    <row r="199" spans="2:36" s="3" customFormat="1" ht="18.75" customHeight="1" x14ac:dyDescent="0.2">
      <c r="B199" s="9"/>
      <c r="C199" s="8"/>
      <c r="D199" s="8"/>
      <c r="E199" s="1"/>
      <c r="F199" s="1"/>
      <c r="G199" s="1"/>
      <c r="H199" s="1"/>
      <c r="I199" s="1"/>
      <c r="J199" s="1"/>
      <c r="K199" s="1"/>
      <c r="L199" s="1"/>
      <c r="M199" s="1"/>
      <c r="N199" s="1"/>
      <c r="O199" s="1"/>
      <c r="P199" s="1"/>
      <c r="Q199" s="1"/>
      <c r="R199" s="1"/>
      <c r="S199" s="1"/>
      <c r="T199" s="1"/>
      <c r="U199" s="1"/>
      <c r="V199" s="1"/>
      <c r="W199" s="8"/>
      <c r="X199" s="1"/>
      <c r="Y199" s="1"/>
      <c r="Z199" s="1"/>
      <c r="AA199" s="1"/>
      <c r="AB199" s="1"/>
      <c r="AC199" s="1"/>
      <c r="AD199" s="11"/>
      <c r="AE199" s="11"/>
      <c r="AF199" s="11"/>
      <c r="AG199" s="11"/>
      <c r="AH199" s="10">
        <v>43786</v>
      </c>
      <c r="AJ199" s="2"/>
    </row>
    <row r="200" spans="2:36" s="3" customFormat="1" ht="18.75" customHeight="1" x14ac:dyDescent="0.2">
      <c r="B200" s="9"/>
      <c r="C200" s="8"/>
      <c r="D200" s="8"/>
      <c r="E200" s="1"/>
      <c r="F200" s="1"/>
      <c r="G200" s="1"/>
      <c r="H200" s="1"/>
      <c r="I200" s="1"/>
      <c r="J200" s="1"/>
      <c r="K200" s="1"/>
      <c r="L200" s="1"/>
      <c r="M200" s="1"/>
      <c r="N200" s="1"/>
      <c r="O200" s="1"/>
      <c r="P200" s="1"/>
      <c r="Q200" s="1"/>
      <c r="R200" s="1"/>
      <c r="S200" s="1"/>
      <c r="T200" s="1"/>
      <c r="U200" s="1"/>
      <c r="V200" s="1"/>
      <c r="W200" s="8"/>
      <c r="X200" s="1"/>
      <c r="Y200" s="1"/>
      <c r="Z200" s="1"/>
      <c r="AA200" s="1"/>
      <c r="AB200" s="1"/>
      <c r="AC200" s="1"/>
      <c r="AD200" s="11"/>
      <c r="AE200" s="11"/>
      <c r="AF200" s="11"/>
      <c r="AG200" s="11"/>
      <c r="AH200" s="10">
        <v>43787</v>
      </c>
      <c r="AJ200" s="2"/>
    </row>
    <row r="201" spans="2:36" s="3" customFormat="1" ht="18.75" customHeight="1" x14ac:dyDescent="0.2">
      <c r="B201" s="9"/>
      <c r="C201" s="8"/>
      <c r="D201" s="8"/>
      <c r="E201" s="1"/>
      <c r="F201" s="1"/>
      <c r="G201" s="1"/>
      <c r="H201" s="1"/>
      <c r="I201" s="1"/>
      <c r="J201" s="1"/>
      <c r="K201" s="1"/>
      <c r="L201" s="1"/>
      <c r="M201" s="1"/>
      <c r="N201" s="1"/>
      <c r="O201" s="1"/>
      <c r="P201" s="1"/>
      <c r="Q201" s="1"/>
      <c r="R201" s="1"/>
      <c r="S201" s="1"/>
      <c r="T201" s="1"/>
      <c r="U201" s="1"/>
      <c r="V201" s="1"/>
      <c r="W201" s="8"/>
      <c r="X201" s="1"/>
      <c r="Y201" s="1"/>
      <c r="Z201" s="1"/>
      <c r="AA201" s="1"/>
      <c r="AB201" s="1"/>
      <c r="AC201" s="1"/>
      <c r="AD201" s="11"/>
      <c r="AE201" s="11"/>
      <c r="AF201" s="11"/>
      <c r="AG201" s="11"/>
      <c r="AH201" s="10">
        <v>43788</v>
      </c>
      <c r="AJ201" s="2"/>
    </row>
    <row r="202" spans="2:36" s="3" customFormat="1" ht="18.75" customHeight="1" x14ac:dyDescent="0.2">
      <c r="B202" s="9"/>
      <c r="C202" s="8"/>
      <c r="D202" s="8"/>
      <c r="E202" s="1"/>
      <c r="F202" s="1"/>
      <c r="G202" s="1"/>
      <c r="H202" s="1"/>
      <c r="I202" s="1"/>
      <c r="J202" s="1"/>
      <c r="K202" s="1"/>
      <c r="L202" s="1"/>
      <c r="M202" s="1"/>
      <c r="N202" s="1"/>
      <c r="O202" s="1"/>
      <c r="P202" s="1"/>
      <c r="Q202" s="1"/>
      <c r="R202" s="1"/>
      <c r="S202" s="1"/>
      <c r="T202" s="1"/>
      <c r="U202" s="1"/>
      <c r="V202" s="1"/>
      <c r="W202" s="8"/>
      <c r="X202" s="1"/>
      <c r="Y202" s="1"/>
      <c r="Z202" s="1"/>
      <c r="AA202" s="1"/>
      <c r="AB202" s="1"/>
      <c r="AC202" s="1"/>
      <c r="AD202" s="11"/>
      <c r="AE202" s="11"/>
      <c r="AF202" s="11"/>
      <c r="AG202" s="11"/>
      <c r="AH202" s="10">
        <v>43789</v>
      </c>
      <c r="AJ202" s="2"/>
    </row>
    <row r="203" spans="2:36" s="3" customFormat="1" ht="18.75" customHeight="1" x14ac:dyDescent="0.2">
      <c r="B203" s="9"/>
      <c r="C203" s="8"/>
      <c r="D203" s="8"/>
      <c r="E203" s="1"/>
      <c r="F203" s="1"/>
      <c r="G203" s="1"/>
      <c r="H203" s="1"/>
      <c r="I203" s="1"/>
      <c r="J203" s="1"/>
      <c r="K203" s="1"/>
      <c r="L203" s="1"/>
      <c r="M203" s="1"/>
      <c r="N203" s="1"/>
      <c r="O203" s="1"/>
      <c r="P203" s="1"/>
      <c r="Q203" s="1"/>
      <c r="R203" s="1"/>
      <c r="S203" s="1"/>
      <c r="T203" s="1"/>
      <c r="U203" s="1"/>
      <c r="V203" s="1"/>
      <c r="W203" s="8"/>
      <c r="X203" s="1"/>
      <c r="Y203" s="1"/>
      <c r="Z203" s="1"/>
      <c r="AA203" s="1"/>
      <c r="AB203" s="1"/>
      <c r="AC203" s="1"/>
      <c r="AD203" s="11"/>
      <c r="AE203" s="11"/>
      <c r="AF203" s="11"/>
      <c r="AG203" s="11"/>
      <c r="AH203" s="10">
        <v>43790</v>
      </c>
      <c r="AJ203" s="2"/>
    </row>
    <row r="204" spans="2:36" s="3" customFormat="1" ht="18.75" customHeight="1" x14ac:dyDescent="0.2">
      <c r="B204" s="9"/>
      <c r="C204" s="8"/>
      <c r="D204" s="8"/>
      <c r="E204" s="1"/>
      <c r="F204" s="1"/>
      <c r="G204" s="1"/>
      <c r="H204" s="1"/>
      <c r="I204" s="1"/>
      <c r="J204" s="1"/>
      <c r="K204" s="1"/>
      <c r="L204" s="1"/>
      <c r="M204" s="1"/>
      <c r="N204" s="1"/>
      <c r="O204" s="1"/>
      <c r="P204" s="1"/>
      <c r="Q204" s="1"/>
      <c r="R204" s="1"/>
      <c r="S204" s="1"/>
      <c r="T204" s="1"/>
      <c r="U204" s="1"/>
      <c r="V204" s="1"/>
      <c r="W204" s="8"/>
      <c r="X204" s="1"/>
      <c r="Y204" s="1"/>
      <c r="Z204" s="1"/>
      <c r="AA204" s="1"/>
      <c r="AB204" s="1"/>
      <c r="AC204" s="1"/>
      <c r="AD204" s="11"/>
      <c r="AE204" s="11"/>
      <c r="AF204" s="11"/>
      <c r="AG204" s="11"/>
      <c r="AH204" s="10">
        <v>43791</v>
      </c>
      <c r="AJ204" s="2"/>
    </row>
    <row r="205" spans="2:36" s="3" customFormat="1" ht="18.75" customHeight="1" x14ac:dyDescent="0.2">
      <c r="B205" s="9"/>
      <c r="C205" s="8"/>
      <c r="D205" s="8"/>
      <c r="E205" s="1"/>
      <c r="F205" s="1"/>
      <c r="G205" s="1"/>
      <c r="H205" s="1"/>
      <c r="I205" s="1"/>
      <c r="J205" s="1"/>
      <c r="K205" s="1"/>
      <c r="L205" s="1"/>
      <c r="M205" s="1"/>
      <c r="N205" s="1"/>
      <c r="O205" s="1"/>
      <c r="P205" s="1"/>
      <c r="Q205" s="1"/>
      <c r="R205" s="1"/>
      <c r="S205" s="1"/>
      <c r="T205" s="1"/>
      <c r="U205" s="1"/>
      <c r="V205" s="1"/>
      <c r="W205" s="8"/>
      <c r="X205" s="1"/>
      <c r="Y205" s="1"/>
      <c r="Z205" s="1"/>
      <c r="AA205" s="1"/>
      <c r="AB205" s="1"/>
      <c r="AC205" s="1"/>
      <c r="AD205" s="11"/>
      <c r="AE205" s="11"/>
      <c r="AF205" s="11"/>
      <c r="AG205" s="11"/>
      <c r="AH205" s="10">
        <v>43792</v>
      </c>
      <c r="AJ205" s="2"/>
    </row>
    <row r="206" spans="2:36" s="3" customFormat="1" ht="18.75" customHeight="1" x14ac:dyDescent="0.2">
      <c r="B206" s="9"/>
      <c r="C206" s="8"/>
      <c r="D206" s="8"/>
      <c r="E206" s="1"/>
      <c r="F206" s="1"/>
      <c r="G206" s="1"/>
      <c r="H206" s="1"/>
      <c r="I206" s="1"/>
      <c r="J206" s="1"/>
      <c r="K206" s="1"/>
      <c r="L206" s="1"/>
      <c r="M206" s="1"/>
      <c r="N206" s="1"/>
      <c r="O206" s="1"/>
      <c r="P206" s="1"/>
      <c r="Q206" s="1"/>
      <c r="R206" s="1"/>
      <c r="S206" s="1"/>
      <c r="T206" s="1"/>
      <c r="U206" s="1"/>
      <c r="V206" s="1"/>
      <c r="W206" s="8"/>
      <c r="X206" s="1"/>
      <c r="Y206" s="1"/>
      <c r="Z206" s="1"/>
      <c r="AA206" s="1"/>
      <c r="AB206" s="1"/>
      <c r="AC206" s="1"/>
      <c r="AD206" s="11"/>
      <c r="AE206" s="11"/>
      <c r="AF206" s="11"/>
      <c r="AG206" s="11"/>
      <c r="AH206" s="10">
        <v>43793</v>
      </c>
      <c r="AJ206" s="2"/>
    </row>
    <row r="207" spans="2:36" s="3" customFormat="1" ht="18.75" customHeight="1" x14ac:dyDescent="0.2">
      <c r="B207" s="9"/>
      <c r="C207" s="8"/>
      <c r="D207" s="8"/>
      <c r="E207" s="1"/>
      <c r="F207" s="1"/>
      <c r="G207" s="1"/>
      <c r="H207" s="1"/>
      <c r="I207" s="1"/>
      <c r="J207" s="1"/>
      <c r="K207" s="1"/>
      <c r="L207" s="1"/>
      <c r="M207" s="1"/>
      <c r="N207" s="1"/>
      <c r="O207" s="1"/>
      <c r="P207" s="1"/>
      <c r="Q207" s="1"/>
      <c r="R207" s="1"/>
      <c r="S207" s="1"/>
      <c r="T207" s="1"/>
      <c r="U207" s="1"/>
      <c r="V207" s="1"/>
      <c r="W207" s="8"/>
      <c r="X207" s="1"/>
      <c r="Y207" s="1"/>
      <c r="Z207" s="1"/>
      <c r="AA207" s="1"/>
      <c r="AB207" s="1"/>
      <c r="AC207" s="1"/>
      <c r="AD207" s="11"/>
      <c r="AE207" s="11"/>
      <c r="AF207" s="11"/>
      <c r="AG207" s="11"/>
      <c r="AH207" s="10">
        <v>43794</v>
      </c>
      <c r="AJ207" s="2"/>
    </row>
    <row r="208" spans="2:36" s="3" customFormat="1" ht="18.75" customHeight="1" x14ac:dyDescent="0.2">
      <c r="B208" s="9"/>
      <c r="C208" s="8"/>
      <c r="D208" s="8"/>
      <c r="E208" s="1"/>
      <c r="F208" s="1"/>
      <c r="G208" s="1"/>
      <c r="H208" s="1"/>
      <c r="I208" s="1"/>
      <c r="J208" s="1"/>
      <c r="K208" s="1"/>
      <c r="L208" s="1"/>
      <c r="M208" s="1"/>
      <c r="N208" s="1"/>
      <c r="O208" s="1"/>
      <c r="P208" s="1"/>
      <c r="Q208" s="1"/>
      <c r="R208" s="1"/>
      <c r="S208" s="1"/>
      <c r="T208" s="1"/>
      <c r="U208" s="1"/>
      <c r="V208" s="1"/>
      <c r="W208" s="8"/>
      <c r="X208" s="1"/>
      <c r="Y208" s="1"/>
      <c r="Z208" s="1"/>
      <c r="AA208" s="1"/>
      <c r="AB208" s="1"/>
      <c r="AC208" s="1"/>
      <c r="AD208" s="11"/>
      <c r="AE208" s="11"/>
      <c r="AF208" s="11"/>
      <c r="AG208" s="11"/>
      <c r="AH208" s="10">
        <v>43795</v>
      </c>
      <c r="AJ208" s="2"/>
    </row>
    <row r="209" spans="1:36" ht="18.75" customHeight="1" x14ac:dyDescent="0.2">
      <c r="AD209" s="11"/>
      <c r="AE209" s="11"/>
      <c r="AF209" s="11"/>
      <c r="AG209" s="11"/>
      <c r="AH209" s="10">
        <v>43796</v>
      </c>
    </row>
    <row r="210" spans="1:36" ht="18.75" customHeight="1" x14ac:dyDescent="0.2">
      <c r="AD210" s="11"/>
      <c r="AE210" s="11"/>
      <c r="AF210" s="11"/>
      <c r="AG210" s="11"/>
      <c r="AH210" s="10">
        <v>43797</v>
      </c>
    </row>
    <row r="211" spans="1:36" ht="18.75" customHeight="1" x14ac:dyDescent="0.2">
      <c r="AD211" s="11"/>
      <c r="AE211" s="11"/>
      <c r="AF211" s="11"/>
      <c r="AG211" s="11"/>
      <c r="AH211" s="10">
        <v>43798</v>
      </c>
    </row>
    <row r="212" spans="1:36" s="12" customFormat="1" x14ac:dyDescent="0.2">
      <c r="A212" s="18"/>
      <c r="B212" s="9"/>
      <c r="C212" s="8"/>
      <c r="D212" s="8"/>
      <c r="E212" s="1"/>
      <c r="F212" s="1"/>
      <c r="G212" s="1"/>
      <c r="H212" s="1"/>
      <c r="I212" s="1"/>
      <c r="J212" s="1"/>
      <c r="K212" s="1"/>
      <c r="L212" s="1"/>
      <c r="M212" s="1"/>
      <c r="N212" s="1"/>
      <c r="O212" s="1"/>
      <c r="P212" s="1"/>
      <c r="Q212" s="1"/>
      <c r="R212" s="1"/>
      <c r="S212" s="1"/>
      <c r="T212" s="1"/>
      <c r="U212" s="1"/>
      <c r="V212" s="1"/>
      <c r="W212" s="8"/>
      <c r="X212" s="1"/>
      <c r="Y212" s="1"/>
      <c r="Z212" s="1"/>
      <c r="AA212" s="1"/>
      <c r="AB212" s="1"/>
      <c r="AC212" s="1"/>
      <c r="AD212" s="11"/>
      <c r="AE212" s="11"/>
      <c r="AF212" s="11"/>
      <c r="AG212" s="11"/>
      <c r="AH212" s="10">
        <v>43799</v>
      </c>
      <c r="AI212" s="14"/>
      <c r="AJ212" s="13"/>
    </row>
    <row r="213" spans="1:36" s="12" customFormat="1" x14ac:dyDescent="0.2">
      <c r="A213" s="18"/>
      <c r="B213" s="9"/>
      <c r="C213" s="8"/>
      <c r="D213" s="8"/>
      <c r="E213" s="1"/>
      <c r="F213" s="1"/>
      <c r="G213" s="1"/>
      <c r="H213" s="1"/>
      <c r="I213" s="1"/>
      <c r="J213" s="1"/>
      <c r="K213" s="1"/>
      <c r="L213" s="1"/>
      <c r="M213" s="1"/>
      <c r="N213" s="1"/>
      <c r="O213" s="1"/>
      <c r="P213" s="1"/>
      <c r="Q213" s="1"/>
      <c r="R213" s="1"/>
      <c r="S213" s="1"/>
      <c r="T213" s="1"/>
      <c r="U213" s="1"/>
      <c r="V213" s="1"/>
      <c r="W213" s="8"/>
      <c r="X213" s="1"/>
      <c r="Y213" s="1"/>
      <c r="Z213" s="1"/>
      <c r="AA213" s="1"/>
      <c r="AB213" s="1"/>
      <c r="AC213" s="1"/>
      <c r="AD213" s="11"/>
      <c r="AE213" s="11"/>
      <c r="AF213" s="11"/>
      <c r="AG213" s="11"/>
      <c r="AH213" s="10">
        <v>43800</v>
      </c>
      <c r="AI213" s="14"/>
      <c r="AJ213" s="13"/>
    </row>
    <row r="214" spans="1:36" s="12" customFormat="1" x14ac:dyDescent="0.2">
      <c r="A214" s="18"/>
      <c r="B214" s="9"/>
      <c r="C214" s="8"/>
      <c r="D214" s="8"/>
      <c r="E214" s="1"/>
      <c r="F214" s="1"/>
      <c r="G214" s="1"/>
      <c r="H214" s="1"/>
      <c r="I214" s="1"/>
      <c r="J214" s="1"/>
      <c r="K214" s="1"/>
      <c r="L214" s="1"/>
      <c r="M214" s="1"/>
      <c r="N214" s="1"/>
      <c r="O214" s="1"/>
      <c r="P214" s="1"/>
      <c r="Q214" s="1"/>
      <c r="R214" s="1"/>
      <c r="S214" s="1"/>
      <c r="T214" s="1"/>
      <c r="U214" s="1"/>
      <c r="V214" s="1"/>
      <c r="W214" s="8"/>
      <c r="X214" s="1"/>
      <c r="Y214" s="1"/>
      <c r="Z214" s="1"/>
      <c r="AA214" s="1"/>
      <c r="AB214" s="1"/>
      <c r="AC214" s="1"/>
      <c r="AD214" s="11"/>
      <c r="AE214" s="11"/>
      <c r="AF214" s="11"/>
      <c r="AG214" s="11"/>
      <c r="AH214" s="10">
        <v>43801</v>
      </c>
      <c r="AI214" s="14"/>
      <c r="AJ214" s="13"/>
    </row>
    <row r="215" spans="1:36" s="12" customFormat="1" x14ac:dyDescent="0.2">
      <c r="A215" s="18"/>
      <c r="B215" s="9"/>
      <c r="C215" s="8"/>
      <c r="D215" s="8"/>
      <c r="E215" s="1"/>
      <c r="F215" s="1"/>
      <c r="G215" s="1"/>
      <c r="H215" s="1"/>
      <c r="I215" s="1"/>
      <c r="J215" s="1"/>
      <c r="K215" s="1"/>
      <c r="L215" s="1"/>
      <c r="M215" s="1"/>
      <c r="N215" s="1"/>
      <c r="O215" s="1"/>
      <c r="P215" s="1"/>
      <c r="Q215" s="1"/>
      <c r="R215" s="1"/>
      <c r="S215" s="1"/>
      <c r="T215" s="1"/>
      <c r="U215" s="1"/>
      <c r="V215" s="1"/>
      <c r="W215" s="8"/>
      <c r="X215" s="1"/>
      <c r="Y215" s="1"/>
      <c r="Z215" s="1"/>
      <c r="AA215" s="1"/>
      <c r="AB215" s="1"/>
      <c r="AC215" s="1"/>
      <c r="AD215" s="11"/>
      <c r="AE215" s="11"/>
      <c r="AF215" s="11"/>
      <c r="AG215" s="11"/>
      <c r="AH215" s="10">
        <v>43802</v>
      </c>
      <c r="AI215" s="14"/>
      <c r="AJ215" s="13"/>
    </row>
    <row r="216" spans="1:36" s="12" customFormat="1" x14ac:dyDescent="0.2">
      <c r="A216" s="18"/>
      <c r="B216" s="9"/>
      <c r="C216" s="8"/>
      <c r="D216" s="8"/>
      <c r="E216" s="1"/>
      <c r="F216" s="1"/>
      <c r="G216" s="1"/>
      <c r="H216" s="1"/>
      <c r="I216" s="1"/>
      <c r="J216" s="1"/>
      <c r="K216" s="1"/>
      <c r="L216" s="1"/>
      <c r="M216" s="1"/>
      <c r="N216" s="1"/>
      <c r="O216" s="1"/>
      <c r="P216" s="1"/>
      <c r="Q216" s="1"/>
      <c r="R216" s="1"/>
      <c r="S216" s="1"/>
      <c r="T216" s="1"/>
      <c r="U216" s="1"/>
      <c r="V216" s="1"/>
      <c r="W216" s="8"/>
      <c r="X216" s="1"/>
      <c r="Y216" s="1"/>
      <c r="Z216" s="1"/>
      <c r="AA216" s="1"/>
      <c r="AB216" s="1"/>
      <c r="AC216" s="1"/>
      <c r="AD216" s="11"/>
      <c r="AE216" s="11"/>
      <c r="AF216" s="11"/>
      <c r="AG216" s="11"/>
      <c r="AH216" s="10">
        <v>43803</v>
      </c>
      <c r="AI216" s="14"/>
      <c r="AJ216" s="13"/>
    </row>
    <row r="217" spans="1:36" s="12" customFormat="1" x14ac:dyDescent="0.2">
      <c r="A217" s="18"/>
      <c r="B217" s="9"/>
      <c r="C217" s="8"/>
      <c r="D217" s="8"/>
      <c r="E217" s="1"/>
      <c r="F217" s="1"/>
      <c r="G217" s="1"/>
      <c r="H217" s="1"/>
      <c r="I217" s="1"/>
      <c r="J217" s="1"/>
      <c r="K217" s="1"/>
      <c r="L217" s="1"/>
      <c r="M217" s="1"/>
      <c r="N217" s="1"/>
      <c r="O217" s="1"/>
      <c r="P217" s="1"/>
      <c r="Q217" s="1"/>
      <c r="R217" s="1"/>
      <c r="S217" s="1"/>
      <c r="T217" s="1"/>
      <c r="U217" s="1"/>
      <c r="V217" s="1"/>
      <c r="W217" s="8"/>
      <c r="X217" s="1"/>
      <c r="Y217" s="1"/>
      <c r="Z217" s="1"/>
      <c r="AA217" s="1"/>
      <c r="AB217" s="1"/>
      <c r="AC217" s="1"/>
      <c r="AD217" s="11"/>
      <c r="AE217" s="11"/>
      <c r="AF217" s="11"/>
      <c r="AG217" s="11"/>
      <c r="AH217" s="10">
        <v>43804</v>
      </c>
      <c r="AI217" s="14"/>
      <c r="AJ217" s="13"/>
    </row>
    <row r="218" spans="1:36" s="12" customFormat="1" x14ac:dyDescent="0.2">
      <c r="A218" s="18"/>
      <c r="B218" s="9"/>
      <c r="C218" s="8"/>
      <c r="D218" s="8"/>
      <c r="E218" s="1"/>
      <c r="F218" s="1"/>
      <c r="G218" s="1"/>
      <c r="H218" s="1"/>
      <c r="I218" s="1"/>
      <c r="J218" s="1"/>
      <c r="K218" s="1"/>
      <c r="L218" s="1"/>
      <c r="M218" s="1"/>
      <c r="N218" s="1"/>
      <c r="O218" s="1"/>
      <c r="P218" s="1"/>
      <c r="Q218" s="1"/>
      <c r="R218" s="1"/>
      <c r="S218" s="1"/>
      <c r="T218" s="1"/>
      <c r="U218" s="1"/>
      <c r="V218" s="1"/>
      <c r="W218" s="8"/>
      <c r="X218" s="1"/>
      <c r="Y218" s="1"/>
      <c r="Z218" s="1"/>
      <c r="AA218" s="1"/>
      <c r="AB218" s="1"/>
      <c r="AC218" s="1"/>
      <c r="AD218" s="11"/>
      <c r="AE218" s="11"/>
      <c r="AF218" s="11"/>
      <c r="AG218" s="11"/>
      <c r="AH218" s="10">
        <v>43805</v>
      </c>
      <c r="AI218" s="14"/>
      <c r="AJ218" s="13"/>
    </row>
    <row r="219" spans="1:36" s="12" customFormat="1" x14ac:dyDescent="0.2">
      <c r="A219" s="18"/>
      <c r="B219" s="9"/>
      <c r="C219" s="8"/>
      <c r="D219" s="8"/>
      <c r="E219" s="1"/>
      <c r="F219" s="1"/>
      <c r="G219" s="1"/>
      <c r="H219" s="1"/>
      <c r="I219" s="1"/>
      <c r="J219" s="1"/>
      <c r="K219" s="1"/>
      <c r="L219" s="1"/>
      <c r="M219" s="1"/>
      <c r="N219" s="1"/>
      <c r="O219" s="1"/>
      <c r="P219" s="1"/>
      <c r="Q219" s="1"/>
      <c r="R219" s="1"/>
      <c r="S219" s="1"/>
      <c r="T219" s="1"/>
      <c r="U219" s="1"/>
      <c r="V219" s="1"/>
      <c r="W219" s="8"/>
      <c r="X219" s="1"/>
      <c r="Y219" s="1"/>
      <c r="Z219" s="1"/>
      <c r="AA219" s="1"/>
      <c r="AB219" s="1"/>
      <c r="AC219" s="1"/>
      <c r="AD219" s="11"/>
      <c r="AE219" s="11"/>
      <c r="AF219" s="11"/>
      <c r="AG219" s="11"/>
      <c r="AH219" s="10">
        <v>43806</v>
      </c>
      <c r="AI219" s="14"/>
      <c r="AJ219" s="13"/>
    </row>
    <row r="220" spans="1:36" s="12" customFormat="1" x14ac:dyDescent="0.2">
      <c r="A220" s="18"/>
      <c r="B220" s="9"/>
      <c r="C220" s="8"/>
      <c r="D220" s="8"/>
      <c r="E220" s="1"/>
      <c r="F220" s="1"/>
      <c r="G220" s="1"/>
      <c r="H220" s="1"/>
      <c r="I220" s="1"/>
      <c r="J220" s="1"/>
      <c r="K220" s="1"/>
      <c r="L220" s="1"/>
      <c r="M220" s="1"/>
      <c r="N220" s="1"/>
      <c r="O220" s="1"/>
      <c r="P220" s="1"/>
      <c r="Q220" s="1"/>
      <c r="R220" s="1"/>
      <c r="S220" s="1"/>
      <c r="T220" s="1"/>
      <c r="U220" s="1"/>
      <c r="V220" s="1"/>
      <c r="W220" s="8"/>
      <c r="X220" s="1"/>
      <c r="Y220" s="1"/>
      <c r="Z220" s="1"/>
      <c r="AA220" s="1"/>
      <c r="AB220" s="1"/>
      <c r="AC220" s="1"/>
      <c r="AD220" s="11"/>
      <c r="AE220" s="11"/>
      <c r="AF220" s="11"/>
      <c r="AG220" s="11"/>
      <c r="AH220" s="10">
        <v>43807</v>
      </c>
      <c r="AI220" s="14"/>
      <c r="AJ220" s="13"/>
    </row>
    <row r="221" spans="1:36" s="12" customFormat="1" x14ac:dyDescent="0.2">
      <c r="A221" s="18"/>
      <c r="B221" s="9"/>
      <c r="C221" s="8"/>
      <c r="D221" s="8"/>
      <c r="E221" s="1"/>
      <c r="F221" s="1"/>
      <c r="G221" s="1"/>
      <c r="H221" s="1"/>
      <c r="I221" s="1"/>
      <c r="J221" s="1"/>
      <c r="K221" s="1"/>
      <c r="L221" s="1"/>
      <c r="M221" s="1"/>
      <c r="N221" s="1"/>
      <c r="O221" s="1"/>
      <c r="P221" s="1"/>
      <c r="Q221" s="1"/>
      <c r="R221" s="1"/>
      <c r="S221" s="1"/>
      <c r="T221" s="1"/>
      <c r="U221" s="1"/>
      <c r="V221" s="1"/>
      <c r="W221" s="8"/>
      <c r="X221" s="1"/>
      <c r="Y221" s="1"/>
      <c r="Z221" s="1"/>
      <c r="AA221" s="1"/>
      <c r="AB221" s="1"/>
      <c r="AC221" s="1"/>
      <c r="AD221" s="11"/>
      <c r="AE221" s="11"/>
      <c r="AF221" s="11"/>
      <c r="AG221" s="11"/>
      <c r="AH221" s="10">
        <v>43808</v>
      </c>
      <c r="AI221" s="14"/>
      <c r="AJ221" s="13"/>
    </row>
    <row r="222" spans="1:36" s="12" customFormat="1" x14ac:dyDescent="0.2">
      <c r="A222" s="18"/>
      <c r="B222" s="9"/>
      <c r="C222" s="8"/>
      <c r="D222" s="8"/>
      <c r="E222" s="1"/>
      <c r="F222" s="1"/>
      <c r="G222" s="1"/>
      <c r="H222" s="1"/>
      <c r="I222" s="1"/>
      <c r="J222" s="1"/>
      <c r="K222" s="1"/>
      <c r="L222" s="1"/>
      <c r="M222" s="1"/>
      <c r="N222" s="1"/>
      <c r="O222" s="1"/>
      <c r="P222" s="1"/>
      <c r="Q222" s="1"/>
      <c r="R222" s="1"/>
      <c r="S222" s="1"/>
      <c r="T222" s="1"/>
      <c r="U222" s="1"/>
      <c r="V222" s="1"/>
      <c r="W222" s="8"/>
      <c r="X222" s="1"/>
      <c r="Y222" s="1"/>
      <c r="Z222" s="1"/>
      <c r="AA222" s="1"/>
      <c r="AB222" s="1"/>
      <c r="AC222" s="1"/>
      <c r="AD222" s="11"/>
      <c r="AE222" s="11"/>
      <c r="AF222" s="11"/>
      <c r="AG222" s="11"/>
      <c r="AH222" s="10">
        <v>43809</v>
      </c>
      <c r="AI222" s="14"/>
      <c r="AJ222" s="13"/>
    </row>
    <row r="223" spans="1:36" s="12" customFormat="1" x14ac:dyDescent="0.2">
      <c r="A223" s="18"/>
      <c r="B223" s="9"/>
      <c r="C223" s="8"/>
      <c r="D223" s="8"/>
      <c r="E223" s="1"/>
      <c r="F223" s="1"/>
      <c r="G223" s="1"/>
      <c r="H223" s="1"/>
      <c r="I223" s="1"/>
      <c r="J223" s="1"/>
      <c r="K223" s="1"/>
      <c r="L223" s="1"/>
      <c r="M223" s="1"/>
      <c r="N223" s="1"/>
      <c r="O223" s="1"/>
      <c r="P223" s="1"/>
      <c r="Q223" s="1"/>
      <c r="R223" s="1"/>
      <c r="S223" s="1"/>
      <c r="T223" s="1"/>
      <c r="U223" s="1"/>
      <c r="V223" s="1"/>
      <c r="W223" s="8"/>
      <c r="X223" s="1"/>
      <c r="Y223" s="1"/>
      <c r="Z223" s="1"/>
      <c r="AA223" s="1"/>
      <c r="AB223" s="1"/>
      <c r="AC223" s="1"/>
      <c r="AD223" s="11"/>
      <c r="AE223" s="11"/>
      <c r="AF223" s="11"/>
      <c r="AG223" s="11"/>
      <c r="AH223" s="10">
        <v>43810</v>
      </c>
      <c r="AI223" s="14"/>
      <c r="AJ223" s="13"/>
    </row>
    <row r="224" spans="1:36" s="12" customFormat="1" x14ac:dyDescent="0.2">
      <c r="A224" s="18"/>
      <c r="B224" s="9"/>
      <c r="C224" s="8"/>
      <c r="D224" s="8"/>
      <c r="E224" s="1"/>
      <c r="F224" s="1"/>
      <c r="G224" s="1"/>
      <c r="H224" s="1"/>
      <c r="I224" s="1"/>
      <c r="J224" s="1"/>
      <c r="K224" s="1"/>
      <c r="L224" s="1"/>
      <c r="M224" s="1"/>
      <c r="N224" s="1"/>
      <c r="O224" s="1"/>
      <c r="P224" s="1"/>
      <c r="Q224" s="1"/>
      <c r="R224" s="1"/>
      <c r="S224" s="1"/>
      <c r="T224" s="1"/>
      <c r="U224" s="1"/>
      <c r="V224" s="1"/>
      <c r="W224" s="8"/>
      <c r="X224" s="1"/>
      <c r="Y224" s="1"/>
      <c r="Z224" s="1"/>
      <c r="AA224" s="1"/>
      <c r="AB224" s="1"/>
      <c r="AC224" s="1"/>
      <c r="AD224" s="11"/>
      <c r="AE224" s="11"/>
      <c r="AF224" s="11"/>
      <c r="AG224" s="11"/>
      <c r="AH224" s="10">
        <v>43811</v>
      </c>
      <c r="AI224" s="14"/>
      <c r="AJ224" s="13"/>
    </row>
    <row r="225" spans="1:36" s="12" customFormat="1" x14ac:dyDescent="0.2">
      <c r="A225" s="18"/>
      <c r="B225" s="9"/>
      <c r="C225" s="8"/>
      <c r="D225" s="8"/>
      <c r="E225" s="1"/>
      <c r="F225" s="1"/>
      <c r="G225" s="1"/>
      <c r="H225" s="1"/>
      <c r="I225" s="1"/>
      <c r="J225" s="1"/>
      <c r="K225" s="1"/>
      <c r="L225" s="1"/>
      <c r="M225" s="1"/>
      <c r="N225" s="1"/>
      <c r="O225" s="1"/>
      <c r="P225" s="1"/>
      <c r="Q225" s="1"/>
      <c r="R225" s="1"/>
      <c r="S225" s="1"/>
      <c r="T225" s="1"/>
      <c r="U225" s="1"/>
      <c r="V225" s="1"/>
      <c r="W225" s="8"/>
      <c r="X225" s="1"/>
      <c r="Y225" s="1"/>
      <c r="Z225" s="1"/>
      <c r="AA225" s="1"/>
      <c r="AB225" s="1"/>
      <c r="AC225" s="1"/>
      <c r="AD225" s="11"/>
      <c r="AE225" s="11"/>
      <c r="AF225" s="11"/>
      <c r="AG225" s="11"/>
      <c r="AH225" s="10">
        <v>43812</v>
      </c>
      <c r="AI225" s="14"/>
      <c r="AJ225" s="13"/>
    </row>
    <row r="226" spans="1:36" s="12" customFormat="1" x14ac:dyDescent="0.2">
      <c r="A226" s="18"/>
      <c r="B226" s="9"/>
      <c r="C226" s="8"/>
      <c r="D226" s="8"/>
      <c r="E226" s="1"/>
      <c r="F226" s="1"/>
      <c r="G226" s="1"/>
      <c r="H226" s="1"/>
      <c r="I226" s="1"/>
      <c r="J226" s="1"/>
      <c r="K226" s="1"/>
      <c r="L226" s="1"/>
      <c r="M226" s="1"/>
      <c r="N226" s="1"/>
      <c r="O226" s="1"/>
      <c r="P226" s="1"/>
      <c r="Q226" s="1"/>
      <c r="R226" s="1"/>
      <c r="S226" s="1"/>
      <c r="T226" s="1"/>
      <c r="U226" s="1"/>
      <c r="V226" s="1"/>
      <c r="W226" s="8"/>
      <c r="X226" s="1"/>
      <c r="Y226" s="1"/>
      <c r="Z226" s="1"/>
      <c r="AA226" s="1"/>
      <c r="AB226" s="1"/>
      <c r="AC226" s="1"/>
      <c r="AD226" s="11"/>
      <c r="AE226" s="11"/>
      <c r="AF226" s="11"/>
      <c r="AG226" s="11"/>
      <c r="AH226" s="10">
        <v>43813</v>
      </c>
      <c r="AI226" s="14"/>
      <c r="AJ226" s="13"/>
    </row>
    <row r="227" spans="1:36" s="12" customFormat="1" x14ac:dyDescent="0.2">
      <c r="A227" s="18"/>
      <c r="B227" s="9"/>
      <c r="C227" s="8"/>
      <c r="D227" s="8"/>
      <c r="E227" s="1"/>
      <c r="F227" s="1"/>
      <c r="G227" s="1"/>
      <c r="H227" s="1"/>
      <c r="I227" s="1"/>
      <c r="J227" s="1"/>
      <c r="K227" s="1"/>
      <c r="L227" s="1"/>
      <c r="M227" s="1"/>
      <c r="N227" s="1"/>
      <c r="O227" s="1"/>
      <c r="P227" s="1"/>
      <c r="Q227" s="1"/>
      <c r="R227" s="1"/>
      <c r="S227" s="1"/>
      <c r="T227" s="1"/>
      <c r="U227" s="1"/>
      <c r="V227" s="1"/>
      <c r="W227" s="8"/>
      <c r="X227" s="1"/>
      <c r="Y227" s="1"/>
      <c r="Z227" s="1"/>
      <c r="AA227" s="1"/>
      <c r="AB227" s="1"/>
      <c r="AC227" s="1"/>
      <c r="AD227" s="11"/>
      <c r="AE227" s="11"/>
      <c r="AF227" s="11"/>
      <c r="AG227" s="11"/>
      <c r="AH227" s="10">
        <v>43814</v>
      </c>
      <c r="AI227" s="14"/>
      <c r="AJ227" s="13"/>
    </row>
    <row r="228" spans="1:36" s="12" customFormat="1" x14ac:dyDescent="0.2">
      <c r="A228" s="18"/>
      <c r="B228" s="9"/>
      <c r="C228" s="8"/>
      <c r="D228" s="8"/>
      <c r="E228" s="1"/>
      <c r="F228" s="1"/>
      <c r="G228" s="1"/>
      <c r="H228" s="1"/>
      <c r="I228" s="1"/>
      <c r="J228" s="1"/>
      <c r="K228" s="1"/>
      <c r="L228" s="1"/>
      <c r="M228" s="1"/>
      <c r="N228" s="1"/>
      <c r="O228" s="1"/>
      <c r="P228" s="1"/>
      <c r="Q228" s="1"/>
      <c r="R228" s="1"/>
      <c r="S228" s="1"/>
      <c r="T228" s="1"/>
      <c r="U228" s="1"/>
      <c r="V228" s="1"/>
      <c r="W228" s="8"/>
      <c r="X228" s="1"/>
      <c r="Y228" s="1"/>
      <c r="Z228" s="1"/>
      <c r="AA228" s="1"/>
      <c r="AB228" s="1"/>
      <c r="AC228" s="1"/>
      <c r="AD228" s="11"/>
      <c r="AE228" s="11"/>
      <c r="AF228" s="11"/>
      <c r="AG228" s="11"/>
      <c r="AH228" s="10">
        <v>43815</v>
      </c>
      <c r="AI228" s="14"/>
      <c r="AJ228" s="13"/>
    </row>
    <row r="229" spans="1:36" s="12" customFormat="1" x14ac:dyDescent="0.2">
      <c r="A229" s="18"/>
      <c r="B229" s="9"/>
      <c r="C229" s="8"/>
      <c r="D229" s="8"/>
      <c r="E229" s="1"/>
      <c r="F229" s="1"/>
      <c r="G229" s="1"/>
      <c r="H229" s="1"/>
      <c r="I229" s="1"/>
      <c r="J229" s="1"/>
      <c r="K229" s="1"/>
      <c r="L229" s="1"/>
      <c r="M229" s="1"/>
      <c r="N229" s="1"/>
      <c r="O229" s="1"/>
      <c r="P229" s="1"/>
      <c r="Q229" s="1"/>
      <c r="R229" s="1"/>
      <c r="S229" s="1"/>
      <c r="T229" s="1"/>
      <c r="U229" s="1"/>
      <c r="V229" s="1"/>
      <c r="W229" s="8"/>
      <c r="X229" s="1"/>
      <c r="Y229" s="1"/>
      <c r="Z229" s="1"/>
      <c r="AA229" s="1"/>
      <c r="AB229" s="1"/>
      <c r="AC229" s="1"/>
      <c r="AD229" s="11"/>
      <c r="AE229" s="11"/>
      <c r="AF229" s="11"/>
      <c r="AG229" s="11"/>
      <c r="AH229" s="10">
        <v>43816</v>
      </c>
      <c r="AI229" s="14"/>
      <c r="AJ229" s="13"/>
    </row>
    <row r="230" spans="1:36" s="12" customFormat="1" x14ac:dyDescent="0.2">
      <c r="A230" s="18"/>
      <c r="B230" s="9"/>
      <c r="C230" s="8"/>
      <c r="D230" s="8"/>
      <c r="E230" s="1"/>
      <c r="F230" s="1"/>
      <c r="G230" s="1"/>
      <c r="H230" s="1"/>
      <c r="I230" s="1"/>
      <c r="J230" s="1"/>
      <c r="K230" s="1"/>
      <c r="L230" s="1"/>
      <c r="M230" s="1"/>
      <c r="N230" s="1"/>
      <c r="O230" s="1"/>
      <c r="P230" s="1"/>
      <c r="Q230" s="1"/>
      <c r="R230" s="1"/>
      <c r="S230" s="1"/>
      <c r="T230" s="1"/>
      <c r="U230" s="1"/>
      <c r="V230" s="1"/>
      <c r="W230" s="8"/>
      <c r="X230" s="1"/>
      <c r="Y230" s="1"/>
      <c r="Z230" s="1"/>
      <c r="AA230" s="1"/>
      <c r="AB230" s="1"/>
      <c r="AC230" s="1"/>
      <c r="AD230" s="11"/>
      <c r="AE230" s="11"/>
      <c r="AF230" s="11"/>
      <c r="AG230" s="11"/>
      <c r="AH230" s="10">
        <v>43817</v>
      </c>
      <c r="AI230" s="14"/>
      <c r="AJ230" s="13"/>
    </row>
    <row r="231" spans="1:36" s="12" customFormat="1" x14ac:dyDescent="0.2">
      <c r="A231" s="18"/>
      <c r="B231" s="9"/>
      <c r="C231" s="8"/>
      <c r="D231" s="8"/>
      <c r="E231" s="1"/>
      <c r="F231" s="1"/>
      <c r="G231" s="1"/>
      <c r="H231" s="1"/>
      <c r="I231" s="1"/>
      <c r="J231" s="1"/>
      <c r="K231" s="1"/>
      <c r="L231" s="1"/>
      <c r="M231" s="1"/>
      <c r="N231" s="1"/>
      <c r="O231" s="1"/>
      <c r="P231" s="1"/>
      <c r="Q231" s="1"/>
      <c r="R231" s="1"/>
      <c r="S231" s="1"/>
      <c r="T231" s="1"/>
      <c r="U231" s="1"/>
      <c r="V231" s="1"/>
      <c r="W231" s="8"/>
      <c r="X231" s="1"/>
      <c r="Y231" s="1"/>
      <c r="Z231" s="1"/>
      <c r="AA231" s="1"/>
      <c r="AB231" s="1"/>
      <c r="AC231" s="1"/>
      <c r="AD231" s="11"/>
      <c r="AE231" s="11"/>
      <c r="AF231" s="11"/>
      <c r="AG231" s="11"/>
      <c r="AH231" s="10">
        <v>43818</v>
      </c>
      <c r="AI231" s="14"/>
      <c r="AJ231" s="13"/>
    </row>
    <row r="232" spans="1:36" s="12" customFormat="1" x14ac:dyDescent="0.2">
      <c r="A232" s="18"/>
      <c r="B232" s="9"/>
      <c r="C232" s="8"/>
      <c r="D232" s="8"/>
      <c r="E232" s="1"/>
      <c r="F232" s="1"/>
      <c r="G232" s="1"/>
      <c r="H232" s="1"/>
      <c r="I232" s="1"/>
      <c r="J232" s="1"/>
      <c r="K232" s="1"/>
      <c r="L232" s="1"/>
      <c r="M232" s="1"/>
      <c r="N232" s="1"/>
      <c r="O232" s="1"/>
      <c r="P232" s="1"/>
      <c r="Q232" s="1"/>
      <c r="R232" s="1"/>
      <c r="S232" s="1"/>
      <c r="T232" s="1"/>
      <c r="U232" s="1"/>
      <c r="V232" s="1"/>
      <c r="W232" s="8"/>
      <c r="X232" s="1"/>
      <c r="Y232" s="1"/>
      <c r="Z232" s="1"/>
      <c r="AA232" s="1"/>
      <c r="AB232" s="1"/>
      <c r="AC232" s="1"/>
      <c r="AD232" s="11"/>
      <c r="AE232" s="11"/>
      <c r="AF232" s="11"/>
      <c r="AG232" s="11"/>
      <c r="AH232" s="10">
        <v>43819</v>
      </c>
      <c r="AI232" s="14"/>
      <c r="AJ232" s="13"/>
    </row>
    <row r="233" spans="1:36" s="12" customFormat="1" x14ac:dyDescent="0.2">
      <c r="A233" s="18"/>
      <c r="B233" s="9"/>
      <c r="C233" s="8"/>
      <c r="D233" s="8"/>
      <c r="E233" s="1"/>
      <c r="F233" s="1"/>
      <c r="G233" s="1"/>
      <c r="H233" s="1"/>
      <c r="I233" s="1"/>
      <c r="J233" s="1"/>
      <c r="K233" s="1"/>
      <c r="L233" s="1"/>
      <c r="M233" s="1"/>
      <c r="N233" s="1"/>
      <c r="O233" s="1"/>
      <c r="P233" s="1"/>
      <c r="Q233" s="1"/>
      <c r="R233" s="1"/>
      <c r="S233" s="1"/>
      <c r="T233" s="1"/>
      <c r="U233" s="1"/>
      <c r="V233" s="1"/>
      <c r="W233" s="8"/>
      <c r="X233" s="1"/>
      <c r="Y233" s="1"/>
      <c r="Z233" s="1"/>
      <c r="AA233" s="1"/>
      <c r="AB233" s="1"/>
      <c r="AC233" s="1"/>
      <c r="AD233" s="11"/>
      <c r="AE233" s="11"/>
      <c r="AF233" s="11"/>
      <c r="AG233" s="11"/>
      <c r="AH233" s="10">
        <v>43820</v>
      </c>
      <c r="AI233" s="14"/>
      <c r="AJ233" s="13"/>
    </row>
    <row r="234" spans="1:36" s="12" customFormat="1" x14ac:dyDescent="0.2">
      <c r="A234" s="18"/>
      <c r="B234" s="9"/>
      <c r="C234" s="8"/>
      <c r="D234" s="8"/>
      <c r="E234" s="1"/>
      <c r="F234" s="1"/>
      <c r="G234" s="1"/>
      <c r="H234" s="1"/>
      <c r="I234" s="1"/>
      <c r="J234" s="1"/>
      <c r="K234" s="1"/>
      <c r="L234" s="1"/>
      <c r="M234" s="1"/>
      <c r="N234" s="1"/>
      <c r="O234" s="1"/>
      <c r="P234" s="1"/>
      <c r="Q234" s="1"/>
      <c r="R234" s="1"/>
      <c r="S234" s="1"/>
      <c r="T234" s="1"/>
      <c r="U234" s="1"/>
      <c r="V234" s="1"/>
      <c r="W234" s="8"/>
      <c r="X234" s="1"/>
      <c r="Y234" s="1"/>
      <c r="Z234" s="1"/>
      <c r="AA234" s="1"/>
      <c r="AB234" s="1"/>
      <c r="AC234" s="1"/>
      <c r="AD234" s="11"/>
      <c r="AE234" s="11"/>
      <c r="AF234" s="11"/>
      <c r="AG234" s="11"/>
      <c r="AH234" s="10">
        <v>43821</v>
      </c>
      <c r="AI234" s="14"/>
      <c r="AJ234" s="13"/>
    </row>
    <row r="235" spans="1:36" s="12" customFormat="1" x14ac:dyDescent="0.2">
      <c r="A235" s="18"/>
      <c r="B235" s="9"/>
      <c r="C235" s="8"/>
      <c r="D235" s="8"/>
      <c r="E235" s="1"/>
      <c r="F235" s="1"/>
      <c r="G235" s="1"/>
      <c r="H235" s="1"/>
      <c r="I235" s="1"/>
      <c r="J235" s="1"/>
      <c r="K235" s="1"/>
      <c r="L235" s="1"/>
      <c r="M235" s="1"/>
      <c r="N235" s="1"/>
      <c r="O235" s="1"/>
      <c r="P235" s="1"/>
      <c r="Q235" s="1"/>
      <c r="R235" s="1"/>
      <c r="S235" s="1"/>
      <c r="T235" s="1"/>
      <c r="U235" s="1"/>
      <c r="V235" s="1"/>
      <c r="W235" s="8"/>
      <c r="X235" s="1"/>
      <c r="Y235" s="1"/>
      <c r="Z235" s="1"/>
      <c r="AA235" s="1"/>
      <c r="AB235" s="1"/>
      <c r="AC235" s="1"/>
      <c r="AD235" s="11"/>
      <c r="AE235" s="11"/>
      <c r="AF235" s="11"/>
      <c r="AG235" s="11"/>
      <c r="AH235" s="10">
        <v>43822</v>
      </c>
      <c r="AI235" s="14"/>
      <c r="AJ235" s="13"/>
    </row>
    <row r="236" spans="1:36" s="12" customFormat="1" x14ac:dyDescent="0.2">
      <c r="A236" s="18"/>
      <c r="B236" s="9"/>
      <c r="C236" s="8"/>
      <c r="D236" s="8"/>
      <c r="E236" s="1"/>
      <c r="F236" s="1"/>
      <c r="G236" s="1"/>
      <c r="H236" s="1"/>
      <c r="I236" s="1"/>
      <c r="J236" s="1"/>
      <c r="K236" s="1"/>
      <c r="L236" s="1"/>
      <c r="M236" s="1"/>
      <c r="N236" s="1"/>
      <c r="O236" s="1"/>
      <c r="P236" s="1"/>
      <c r="Q236" s="1"/>
      <c r="R236" s="1"/>
      <c r="S236" s="1"/>
      <c r="T236" s="1"/>
      <c r="U236" s="1"/>
      <c r="V236" s="1"/>
      <c r="W236" s="8"/>
      <c r="X236" s="1"/>
      <c r="Y236" s="1"/>
      <c r="Z236" s="1"/>
      <c r="AA236" s="1"/>
      <c r="AB236" s="1"/>
      <c r="AC236" s="1"/>
      <c r="AD236" s="11"/>
      <c r="AE236" s="11"/>
      <c r="AF236" s="11"/>
      <c r="AG236" s="11"/>
      <c r="AH236" s="10">
        <v>43823</v>
      </c>
      <c r="AI236" s="14"/>
      <c r="AJ236" s="13"/>
    </row>
    <row r="237" spans="1:36" s="12" customFormat="1" x14ac:dyDescent="0.2">
      <c r="A237" s="18"/>
      <c r="B237" s="9"/>
      <c r="C237" s="8"/>
      <c r="D237" s="8"/>
      <c r="E237" s="1"/>
      <c r="F237" s="1"/>
      <c r="G237" s="1"/>
      <c r="H237" s="1"/>
      <c r="I237" s="1"/>
      <c r="J237" s="1"/>
      <c r="K237" s="1"/>
      <c r="L237" s="1"/>
      <c r="M237" s="1"/>
      <c r="N237" s="1"/>
      <c r="O237" s="1"/>
      <c r="P237" s="1"/>
      <c r="Q237" s="1"/>
      <c r="R237" s="1"/>
      <c r="S237" s="1"/>
      <c r="T237" s="1"/>
      <c r="U237" s="1"/>
      <c r="V237" s="1"/>
      <c r="W237" s="8"/>
      <c r="X237" s="1"/>
      <c r="Y237" s="1"/>
      <c r="Z237" s="1"/>
      <c r="AA237" s="1"/>
      <c r="AB237" s="1"/>
      <c r="AC237" s="1"/>
      <c r="AD237" s="11"/>
      <c r="AE237" s="11"/>
      <c r="AF237" s="11"/>
      <c r="AG237" s="11"/>
      <c r="AH237" s="10">
        <v>43824</v>
      </c>
      <c r="AI237" s="14"/>
      <c r="AJ237" s="13"/>
    </row>
    <row r="238" spans="1:36" s="12" customFormat="1" x14ac:dyDescent="0.2">
      <c r="A238" s="18"/>
      <c r="B238" s="9"/>
      <c r="C238" s="8"/>
      <c r="D238" s="8"/>
      <c r="E238" s="1"/>
      <c r="F238" s="1"/>
      <c r="G238" s="1"/>
      <c r="H238" s="1"/>
      <c r="I238" s="1"/>
      <c r="J238" s="1"/>
      <c r="K238" s="1"/>
      <c r="L238" s="1"/>
      <c r="M238" s="1"/>
      <c r="N238" s="1"/>
      <c r="O238" s="1"/>
      <c r="P238" s="1"/>
      <c r="Q238" s="1"/>
      <c r="R238" s="1"/>
      <c r="S238" s="1"/>
      <c r="T238" s="1"/>
      <c r="U238" s="1"/>
      <c r="V238" s="1"/>
      <c r="W238" s="8"/>
      <c r="X238" s="1"/>
      <c r="Y238" s="1"/>
      <c r="Z238" s="1"/>
      <c r="AA238" s="1"/>
      <c r="AB238" s="1"/>
      <c r="AC238" s="1"/>
      <c r="AD238" s="11"/>
      <c r="AE238" s="11"/>
      <c r="AF238" s="11"/>
      <c r="AG238" s="11"/>
      <c r="AH238" s="10">
        <v>43825</v>
      </c>
      <c r="AI238" s="14"/>
      <c r="AJ238" s="13"/>
    </row>
    <row r="239" spans="1:36" s="12" customFormat="1" x14ac:dyDescent="0.2">
      <c r="A239" s="18"/>
      <c r="B239" s="9"/>
      <c r="C239" s="8"/>
      <c r="D239" s="8"/>
      <c r="E239" s="1"/>
      <c r="F239" s="1"/>
      <c r="G239" s="1"/>
      <c r="H239" s="1"/>
      <c r="I239" s="1"/>
      <c r="J239" s="1"/>
      <c r="K239" s="1"/>
      <c r="L239" s="1"/>
      <c r="M239" s="1"/>
      <c r="N239" s="1"/>
      <c r="O239" s="1"/>
      <c r="P239" s="1"/>
      <c r="Q239" s="1"/>
      <c r="R239" s="1"/>
      <c r="S239" s="1"/>
      <c r="T239" s="1"/>
      <c r="U239" s="1"/>
      <c r="V239" s="1"/>
      <c r="W239" s="8"/>
      <c r="X239" s="1"/>
      <c r="Y239" s="1"/>
      <c r="Z239" s="1"/>
      <c r="AA239" s="1"/>
      <c r="AB239" s="1"/>
      <c r="AC239" s="1"/>
      <c r="AD239" s="11"/>
      <c r="AE239" s="11"/>
      <c r="AF239" s="11"/>
      <c r="AG239" s="11"/>
      <c r="AH239" s="10">
        <v>43826</v>
      </c>
      <c r="AI239" s="14"/>
      <c r="AJ239" s="13"/>
    </row>
    <row r="240" spans="1:36" s="12" customFormat="1" x14ac:dyDescent="0.2">
      <c r="A240" s="18"/>
      <c r="B240" s="9"/>
      <c r="C240" s="8"/>
      <c r="D240" s="8"/>
      <c r="E240" s="1"/>
      <c r="F240" s="1"/>
      <c r="G240" s="1"/>
      <c r="H240" s="1"/>
      <c r="I240" s="1"/>
      <c r="J240" s="1"/>
      <c r="K240" s="1"/>
      <c r="L240" s="1"/>
      <c r="M240" s="1"/>
      <c r="N240" s="1"/>
      <c r="O240" s="1"/>
      <c r="P240" s="1"/>
      <c r="Q240" s="1"/>
      <c r="R240" s="1"/>
      <c r="S240" s="1"/>
      <c r="T240" s="1"/>
      <c r="U240" s="1"/>
      <c r="V240" s="1"/>
      <c r="W240" s="8"/>
      <c r="X240" s="1"/>
      <c r="Y240" s="1"/>
      <c r="Z240" s="1"/>
      <c r="AA240" s="1"/>
      <c r="AB240" s="1"/>
      <c r="AC240" s="1"/>
      <c r="AD240" s="11"/>
      <c r="AE240" s="11"/>
      <c r="AF240" s="11"/>
      <c r="AG240" s="11"/>
      <c r="AH240" s="10">
        <v>43827</v>
      </c>
      <c r="AI240" s="14"/>
      <c r="AJ240" s="13"/>
    </row>
    <row r="241" spans="1:36" s="12" customFormat="1" x14ac:dyDescent="0.2">
      <c r="A241" s="18"/>
      <c r="B241" s="9"/>
      <c r="C241" s="8"/>
      <c r="D241" s="8"/>
      <c r="E241" s="1"/>
      <c r="F241" s="1"/>
      <c r="G241" s="1"/>
      <c r="H241" s="1"/>
      <c r="I241" s="1"/>
      <c r="J241" s="1"/>
      <c r="K241" s="1"/>
      <c r="L241" s="1"/>
      <c r="M241" s="1"/>
      <c r="N241" s="1"/>
      <c r="O241" s="1"/>
      <c r="P241" s="1"/>
      <c r="Q241" s="1"/>
      <c r="R241" s="1"/>
      <c r="S241" s="1"/>
      <c r="T241" s="1"/>
      <c r="U241" s="1"/>
      <c r="V241" s="1"/>
      <c r="W241" s="8"/>
      <c r="X241" s="1"/>
      <c r="Y241" s="1"/>
      <c r="Z241" s="1"/>
      <c r="AA241" s="1"/>
      <c r="AB241" s="1"/>
      <c r="AC241" s="1"/>
      <c r="AD241" s="11"/>
      <c r="AE241" s="11"/>
      <c r="AF241" s="11"/>
      <c r="AG241" s="11"/>
      <c r="AH241" s="10">
        <v>43828</v>
      </c>
      <c r="AI241" s="14"/>
      <c r="AJ241" s="13"/>
    </row>
    <row r="242" spans="1:36" s="12" customFormat="1" x14ac:dyDescent="0.2">
      <c r="A242" s="18"/>
      <c r="B242" s="9"/>
      <c r="C242" s="8"/>
      <c r="D242" s="8"/>
      <c r="E242" s="1"/>
      <c r="F242" s="1"/>
      <c r="G242" s="1"/>
      <c r="H242" s="1"/>
      <c r="I242" s="1"/>
      <c r="J242" s="1"/>
      <c r="K242" s="1"/>
      <c r="L242" s="1"/>
      <c r="M242" s="1"/>
      <c r="N242" s="1"/>
      <c r="O242" s="1"/>
      <c r="P242" s="1"/>
      <c r="Q242" s="1"/>
      <c r="R242" s="1"/>
      <c r="S242" s="1"/>
      <c r="T242" s="1"/>
      <c r="U242" s="1"/>
      <c r="V242" s="1"/>
      <c r="W242" s="8"/>
      <c r="X242" s="1"/>
      <c r="Y242" s="1"/>
      <c r="Z242" s="1"/>
      <c r="AA242" s="1"/>
      <c r="AB242" s="1"/>
      <c r="AC242" s="1"/>
      <c r="AD242" s="11"/>
      <c r="AE242" s="11"/>
      <c r="AF242" s="11"/>
      <c r="AG242" s="11"/>
      <c r="AH242" s="10">
        <v>43829</v>
      </c>
      <c r="AI242" s="14"/>
      <c r="AJ242" s="13"/>
    </row>
    <row r="243" spans="1:36" s="12" customFormat="1" x14ac:dyDescent="0.2">
      <c r="A243" s="18"/>
      <c r="B243" s="9"/>
      <c r="C243" s="8"/>
      <c r="D243" s="8"/>
      <c r="E243" s="1"/>
      <c r="F243" s="1"/>
      <c r="G243" s="1"/>
      <c r="H243" s="1"/>
      <c r="I243" s="1"/>
      <c r="J243" s="1"/>
      <c r="K243" s="1"/>
      <c r="L243" s="1"/>
      <c r="M243" s="1"/>
      <c r="N243" s="1"/>
      <c r="O243" s="1"/>
      <c r="P243" s="1"/>
      <c r="Q243" s="1"/>
      <c r="R243" s="1"/>
      <c r="S243" s="1"/>
      <c r="T243" s="1"/>
      <c r="U243" s="1"/>
      <c r="V243" s="1"/>
      <c r="W243" s="8"/>
      <c r="X243" s="1"/>
      <c r="Y243" s="1"/>
      <c r="Z243" s="1"/>
      <c r="AA243" s="1"/>
      <c r="AB243" s="1"/>
      <c r="AC243" s="1"/>
      <c r="AD243" s="11"/>
      <c r="AE243" s="11"/>
      <c r="AF243" s="11"/>
      <c r="AG243" s="11"/>
      <c r="AH243" s="10">
        <v>43830</v>
      </c>
      <c r="AI243" s="14"/>
      <c r="AJ243" s="13"/>
    </row>
    <row r="244" spans="1:36" s="12" customFormat="1" x14ac:dyDescent="0.2">
      <c r="A244" s="18"/>
      <c r="B244" s="9"/>
      <c r="C244" s="8"/>
      <c r="D244" s="8"/>
      <c r="E244" s="1"/>
      <c r="F244" s="1"/>
      <c r="G244" s="1"/>
      <c r="H244" s="1"/>
      <c r="I244" s="1"/>
      <c r="J244" s="1"/>
      <c r="K244" s="1"/>
      <c r="L244" s="1"/>
      <c r="M244" s="1"/>
      <c r="N244" s="1"/>
      <c r="O244" s="1"/>
      <c r="P244" s="1"/>
      <c r="Q244" s="1"/>
      <c r="R244" s="1"/>
      <c r="S244" s="1"/>
      <c r="T244" s="1"/>
      <c r="U244" s="1"/>
      <c r="V244" s="1"/>
      <c r="W244" s="8"/>
      <c r="X244" s="1"/>
      <c r="Y244" s="1"/>
      <c r="Z244" s="1"/>
      <c r="AA244" s="1"/>
      <c r="AB244" s="1"/>
      <c r="AC244" s="1"/>
      <c r="AD244" s="11"/>
      <c r="AE244" s="11"/>
      <c r="AF244" s="11"/>
      <c r="AG244" s="11"/>
      <c r="AH244" s="10">
        <v>43831</v>
      </c>
      <c r="AI244" s="14"/>
      <c r="AJ244" s="13"/>
    </row>
    <row r="245" spans="1:36" s="12" customFormat="1" x14ac:dyDescent="0.2">
      <c r="A245" s="18"/>
      <c r="B245" s="9"/>
      <c r="C245" s="8"/>
      <c r="D245" s="8"/>
      <c r="E245" s="1"/>
      <c r="F245" s="1"/>
      <c r="G245" s="1"/>
      <c r="H245" s="1"/>
      <c r="I245" s="1"/>
      <c r="J245" s="1"/>
      <c r="K245" s="1"/>
      <c r="L245" s="1"/>
      <c r="M245" s="1"/>
      <c r="N245" s="1"/>
      <c r="O245" s="1"/>
      <c r="P245" s="1"/>
      <c r="Q245" s="1"/>
      <c r="R245" s="1"/>
      <c r="S245" s="1"/>
      <c r="T245" s="1"/>
      <c r="U245" s="1"/>
      <c r="V245" s="1"/>
      <c r="W245" s="8"/>
      <c r="X245" s="1"/>
      <c r="Y245" s="1"/>
      <c r="Z245" s="1"/>
      <c r="AA245" s="1"/>
      <c r="AB245" s="1"/>
      <c r="AC245" s="1"/>
      <c r="AD245" s="11"/>
      <c r="AE245" s="11"/>
      <c r="AF245" s="11"/>
      <c r="AG245" s="11"/>
      <c r="AH245" s="10">
        <v>43832</v>
      </c>
      <c r="AI245" s="14"/>
      <c r="AJ245" s="13"/>
    </row>
    <row r="246" spans="1:36" s="12" customFormat="1" x14ac:dyDescent="0.2">
      <c r="A246" s="18"/>
      <c r="B246" s="9"/>
      <c r="C246" s="8"/>
      <c r="D246" s="8"/>
      <c r="E246" s="1"/>
      <c r="F246" s="1"/>
      <c r="G246" s="1"/>
      <c r="H246" s="1"/>
      <c r="I246" s="1"/>
      <c r="J246" s="1"/>
      <c r="K246" s="1"/>
      <c r="L246" s="1"/>
      <c r="M246" s="1"/>
      <c r="N246" s="1"/>
      <c r="O246" s="1"/>
      <c r="P246" s="1"/>
      <c r="Q246" s="1"/>
      <c r="R246" s="1"/>
      <c r="S246" s="1"/>
      <c r="T246" s="1"/>
      <c r="U246" s="1"/>
      <c r="V246" s="1"/>
      <c r="W246" s="8"/>
      <c r="X246" s="1"/>
      <c r="Y246" s="1"/>
      <c r="Z246" s="1"/>
      <c r="AA246" s="1"/>
      <c r="AB246" s="1"/>
      <c r="AC246" s="1"/>
      <c r="AD246" s="11"/>
      <c r="AE246" s="11"/>
      <c r="AF246" s="11"/>
      <c r="AG246" s="11"/>
      <c r="AH246" s="10">
        <v>43833</v>
      </c>
      <c r="AI246" s="14"/>
      <c r="AJ246" s="13"/>
    </row>
    <row r="247" spans="1:36" s="12" customFormat="1" x14ac:dyDescent="0.2">
      <c r="A247" s="18"/>
      <c r="B247" s="9"/>
      <c r="C247" s="8"/>
      <c r="D247" s="8"/>
      <c r="E247" s="1"/>
      <c r="F247" s="1"/>
      <c r="G247" s="1"/>
      <c r="H247" s="1"/>
      <c r="I247" s="1"/>
      <c r="J247" s="1"/>
      <c r="K247" s="1"/>
      <c r="L247" s="1"/>
      <c r="M247" s="1"/>
      <c r="N247" s="1"/>
      <c r="O247" s="1"/>
      <c r="P247" s="1"/>
      <c r="Q247" s="1"/>
      <c r="R247" s="1"/>
      <c r="S247" s="1"/>
      <c r="T247" s="1"/>
      <c r="U247" s="1"/>
      <c r="V247" s="1"/>
      <c r="W247" s="8"/>
      <c r="X247" s="1"/>
      <c r="Y247" s="1"/>
      <c r="Z247" s="1"/>
      <c r="AA247" s="1"/>
      <c r="AB247" s="1"/>
      <c r="AC247" s="1"/>
      <c r="AD247" s="11"/>
      <c r="AE247" s="11"/>
      <c r="AF247" s="11"/>
      <c r="AG247" s="11"/>
      <c r="AH247" s="10">
        <v>43834</v>
      </c>
      <c r="AI247" s="14"/>
      <c r="AJ247" s="13"/>
    </row>
    <row r="248" spans="1:36" s="12" customFormat="1" x14ac:dyDescent="0.2">
      <c r="A248" s="18"/>
      <c r="B248" s="9"/>
      <c r="C248" s="8"/>
      <c r="D248" s="8"/>
      <c r="E248" s="1"/>
      <c r="F248" s="1"/>
      <c r="G248" s="1"/>
      <c r="H248" s="1"/>
      <c r="I248" s="1"/>
      <c r="J248" s="1"/>
      <c r="K248" s="1"/>
      <c r="L248" s="1"/>
      <c r="M248" s="1"/>
      <c r="N248" s="1"/>
      <c r="O248" s="1"/>
      <c r="P248" s="1"/>
      <c r="Q248" s="1"/>
      <c r="R248" s="1"/>
      <c r="S248" s="1"/>
      <c r="T248" s="1"/>
      <c r="U248" s="1"/>
      <c r="V248" s="1"/>
      <c r="W248" s="8"/>
      <c r="X248" s="1"/>
      <c r="Y248" s="1"/>
      <c r="Z248" s="1"/>
      <c r="AA248" s="1"/>
      <c r="AB248" s="1"/>
      <c r="AC248" s="1"/>
      <c r="AD248" s="11"/>
      <c r="AE248" s="11"/>
      <c r="AF248" s="11"/>
      <c r="AG248" s="11"/>
      <c r="AH248" s="10">
        <v>43835</v>
      </c>
      <c r="AI248" s="14"/>
      <c r="AJ248" s="13"/>
    </row>
    <row r="249" spans="1:36" s="12" customFormat="1" x14ac:dyDescent="0.2">
      <c r="A249" s="18"/>
      <c r="B249" s="9"/>
      <c r="C249" s="8"/>
      <c r="D249" s="8"/>
      <c r="E249" s="1"/>
      <c r="F249" s="1"/>
      <c r="G249" s="1"/>
      <c r="H249" s="1"/>
      <c r="I249" s="1"/>
      <c r="J249" s="1"/>
      <c r="K249" s="1"/>
      <c r="L249" s="1"/>
      <c r="M249" s="1"/>
      <c r="N249" s="1"/>
      <c r="O249" s="1"/>
      <c r="P249" s="1"/>
      <c r="Q249" s="1"/>
      <c r="R249" s="1"/>
      <c r="S249" s="1"/>
      <c r="T249" s="1"/>
      <c r="U249" s="1"/>
      <c r="V249" s="1"/>
      <c r="W249" s="8"/>
      <c r="X249" s="1"/>
      <c r="Y249" s="1"/>
      <c r="Z249" s="1"/>
      <c r="AA249" s="1"/>
      <c r="AB249" s="1"/>
      <c r="AC249" s="1"/>
      <c r="AD249" s="11"/>
      <c r="AE249" s="11"/>
      <c r="AF249" s="11"/>
      <c r="AG249" s="11"/>
      <c r="AH249" s="10">
        <v>43836</v>
      </c>
      <c r="AI249" s="14"/>
      <c r="AJ249" s="13"/>
    </row>
    <row r="250" spans="1:36" s="12" customFormat="1" x14ac:dyDescent="0.2">
      <c r="A250" s="18"/>
      <c r="B250" s="9"/>
      <c r="C250" s="8"/>
      <c r="D250" s="8"/>
      <c r="E250" s="1"/>
      <c r="F250" s="1"/>
      <c r="G250" s="1"/>
      <c r="H250" s="1"/>
      <c r="I250" s="1"/>
      <c r="J250" s="1"/>
      <c r="K250" s="1"/>
      <c r="L250" s="1"/>
      <c r="M250" s="1"/>
      <c r="N250" s="1"/>
      <c r="O250" s="1"/>
      <c r="P250" s="1"/>
      <c r="Q250" s="1"/>
      <c r="R250" s="1"/>
      <c r="S250" s="1"/>
      <c r="T250" s="1"/>
      <c r="U250" s="1"/>
      <c r="V250" s="1"/>
      <c r="W250" s="8"/>
      <c r="X250" s="1"/>
      <c r="Y250" s="1"/>
      <c r="Z250" s="1"/>
      <c r="AA250" s="1"/>
      <c r="AB250" s="1"/>
      <c r="AC250" s="1"/>
      <c r="AD250" s="11"/>
      <c r="AE250" s="11"/>
      <c r="AF250" s="11"/>
      <c r="AG250" s="11"/>
      <c r="AH250" s="10">
        <v>43837</v>
      </c>
      <c r="AI250" s="14"/>
      <c r="AJ250" s="13"/>
    </row>
    <row r="251" spans="1:36" s="12" customFormat="1" x14ac:dyDescent="0.2">
      <c r="A251" s="18"/>
      <c r="B251" s="9"/>
      <c r="C251" s="8"/>
      <c r="D251" s="8"/>
      <c r="E251" s="1"/>
      <c r="F251" s="1"/>
      <c r="G251" s="1"/>
      <c r="H251" s="1"/>
      <c r="I251" s="1"/>
      <c r="J251" s="1"/>
      <c r="K251" s="1"/>
      <c r="L251" s="1"/>
      <c r="M251" s="1"/>
      <c r="N251" s="1"/>
      <c r="O251" s="1"/>
      <c r="P251" s="1"/>
      <c r="Q251" s="1"/>
      <c r="R251" s="1"/>
      <c r="S251" s="1"/>
      <c r="T251" s="1"/>
      <c r="U251" s="1"/>
      <c r="V251" s="1"/>
      <c r="W251" s="8"/>
      <c r="X251" s="1"/>
      <c r="Y251" s="1"/>
      <c r="Z251" s="1"/>
      <c r="AA251" s="1"/>
      <c r="AB251" s="1"/>
      <c r="AC251" s="1"/>
      <c r="AD251" s="11"/>
      <c r="AE251" s="11"/>
      <c r="AF251" s="11"/>
      <c r="AG251" s="11"/>
      <c r="AH251" s="10">
        <v>43838</v>
      </c>
      <c r="AI251" s="14"/>
      <c r="AJ251" s="13"/>
    </row>
    <row r="252" spans="1:36" s="12" customFormat="1" x14ac:dyDescent="0.2">
      <c r="A252" s="18"/>
      <c r="B252" s="9"/>
      <c r="C252" s="8"/>
      <c r="D252" s="8"/>
      <c r="E252" s="1"/>
      <c r="F252" s="1"/>
      <c r="G252" s="1"/>
      <c r="H252" s="1"/>
      <c r="I252" s="1"/>
      <c r="J252" s="1"/>
      <c r="K252" s="1"/>
      <c r="L252" s="1"/>
      <c r="M252" s="1"/>
      <c r="N252" s="1"/>
      <c r="O252" s="1"/>
      <c r="P252" s="1"/>
      <c r="Q252" s="1"/>
      <c r="R252" s="1"/>
      <c r="S252" s="1"/>
      <c r="T252" s="1"/>
      <c r="U252" s="1"/>
      <c r="V252" s="1"/>
      <c r="W252" s="8"/>
      <c r="X252" s="1"/>
      <c r="Y252" s="1"/>
      <c r="Z252" s="1"/>
      <c r="AA252" s="1"/>
      <c r="AB252" s="1"/>
      <c r="AC252" s="1"/>
      <c r="AD252" s="11"/>
      <c r="AE252" s="11"/>
      <c r="AF252" s="11"/>
      <c r="AG252" s="11"/>
      <c r="AH252" s="10">
        <v>43839</v>
      </c>
      <c r="AI252" s="14"/>
      <c r="AJ252" s="13"/>
    </row>
    <row r="253" spans="1:36" s="12" customFormat="1" x14ac:dyDescent="0.2">
      <c r="A253" s="18"/>
      <c r="B253" s="9"/>
      <c r="C253" s="8"/>
      <c r="D253" s="8"/>
      <c r="E253" s="1"/>
      <c r="F253" s="1"/>
      <c r="G253" s="1"/>
      <c r="H253" s="1"/>
      <c r="I253" s="1"/>
      <c r="J253" s="1"/>
      <c r="K253" s="1"/>
      <c r="L253" s="1"/>
      <c r="M253" s="1"/>
      <c r="N253" s="1"/>
      <c r="O253" s="1"/>
      <c r="P253" s="1"/>
      <c r="Q253" s="1"/>
      <c r="R253" s="1"/>
      <c r="S253" s="1"/>
      <c r="T253" s="1"/>
      <c r="U253" s="1"/>
      <c r="V253" s="1"/>
      <c r="W253" s="8"/>
      <c r="X253" s="1"/>
      <c r="Y253" s="1"/>
      <c r="Z253" s="1"/>
      <c r="AA253" s="1"/>
      <c r="AB253" s="1"/>
      <c r="AC253" s="1"/>
      <c r="AD253" s="11"/>
      <c r="AE253" s="11"/>
      <c r="AF253" s="11"/>
      <c r="AG253" s="11"/>
      <c r="AH253" s="10">
        <v>43840</v>
      </c>
      <c r="AI253" s="14"/>
      <c r="AJ253" s="13"/>
    </row>
    <row r="254" spans="1:36" s="12" customFormat="1" x14ac:dyDescent="0.2">
      <c r="A254" s="18"/>
      <c r="B254" s="9"/>
      <c r="C254" s="8"/>
      <c r="D254" s="8"/>
      <c r="E254" s="1"/>
      <c r="F254" s="1"/>
      <c r="G254" s="1"/>
      <c r="H254" s="1"/>
      <c r="I254" s="1"/>
      <c r="J254" s="1"/>
      <c r="K254" s="1"/>
      <c r="L254" s="1"/>
      <c r="M254" s="1"/>
      <c r="N254" s="1"/>
      <c r="O254" s="1"/>
      <c r="P254" s="1"/>
      <c r="Q254" s="1"/>
      <c r="R254" s="1"/>
      <c r="S254" s="1"/>
      <c r="T254" s="1"/>
      <c r="U254" s="1"/>
      <c r="V254" s="1"/>
      <c r="W254" s="8"/>
      <c r="X254" s="1"/>
      <c r="Y254" s="1"/>
      <c r="Z254" s="1"/>
      <c r="AA254" s="1"/>
      <c r="AB254" s="1"/>
      <c r="AC254" s="1"/>
      <c r="AD254" s="11"/>
      <c r="AE254" s="11"/>
      <c r="AF254" s="11"/>
      <c r="AG254" s="11"/>
      <c r="AH254" s="10">
        <v>43841</v>
      </c>
      <c r="AI254" s="14"/>
      <c r="AJ254" s="13"/>
    </row>
    <row r="255" spans="1:36" s="12" customFormat="1" x14ac:dyDescent="0.2">
      <c r="A255" s="18"/>
      <c r="B255" s="9"/>
      <c r="C255" s="8"/>
      <c r="D255" s="8"/>
      <c r="E255" s="1"/>
      <c r="F255" s="1"/>
      <c r="G255" s="1"/>
      <c r="H255" s="1"/>
      <c r="I255" s="1"/>
      <c r="J255" s="1"/>
      <c r="K255" s="1"/>
      <c r="L255" s="1"/>
      <c r="M255" s="1"/>
      <c r="N255" s="1"/>
      <c r="O255" s="1"/>
      <c r="P255" s="1"/>
      <c r="Q255" s="1"/>
      <c r="R255" s="1"/>
      <c r="S255" s="1"/>
      <c r="T255" s="1"/>
      <c r="U255" s="1"/>
      <c r="V255" s="1"/>
      <c r="W255" s="8"/>
      <c r="X255" s="1"/>
      <c r="Y255" s="1"/>
      <c r="Z255" s="1"/>
      <c r="AA255" s="1"/>
      <c r="AB255" s="1"/>
      <c r="AC255" s="1"/>
      <c r="AD255" s="11"/>
      <c r="AE255" s="11"/>
      <c r="AF255" s="11"/>
      <c r="AG255" s="11"/>
      <c r="AH255" s="10">
        <v>43842</v>
      </c>
      <c r="AI255" s="14"/>
      <c r="AJ255" s="13"/>
    </row>
    <row r="256" spans="1:36" s="12" customFormat="1" x14ac:dyDescent="0.2">
      <c r="A256" s="18"/>
      <c r="B256" s="9"/>
      <c r="C256" s="8"/>
      <c r="D256" s="8"/>
      <c r="E256" s="1"/>
      <c r="F256" s="1"/>
      <c r="G256" s="1"/>
      <c r="H256" s="1"/>
      <c r="I256" s="1"/>
      <c r="J256" s="1"/>
      <c r="K256" s="1"/>
      <c r="L256" s="1"/>
      <c r="M256" s="1"/>
      <c r="N256" s="1"/>
      <c r="O256" s="1"/>
      <c r="P256" s="1"/>
      <c r="Q256" s="1"/>
      <c r="R256" s="1"/>
      <c r="S256" s="1"/>
      <c r="T256" s="1"/>
      <c r="U256" s="1"/>
      <c r="V256" s="1"/>
      <c r="W256" s="8"/>
      <c r="X256" s="1"/>
      <c r="Y256" s="1"/>
      <c r="Z256" s="1"/>
      <c r="AA256" s="1"/>
      <c r="AB256" s="1"/>
      <c r="AC256" s="1"/>
      <c r="AD256" s="11"/>
      <c r="AE256" s="11"/>
      <c r="AF256" s="11"/>
      <c r="AG256" s="11"/>
      <c r="AH256" s="10">
        <v>43843</v>
      </c>
      <c r="AI256" s="14"/>
      <c r="AJ256" s="13"/>
    </row>
    <row r="257" spans="1:36" s="12" customFormat="1" x14ac:dyDescent="0.2">
      <c r="A257" s="18"/>
      <c r="B257" s="9"/>
      <c r="C257" s="8"/>
      <c r="D257" s="8"/>
      <c r="E257" s="1"/>
      <c r="F257" s="1"/>
      <c r="G257" s="1"/>
      <c r="H257" s="1"/>
      <c r="I257" s="1"/>
      <c r="J257" s="1"/>
      <c r="K257" s="1"/>
      <c r="L257" s="1"/>
      <c r="M257" s="1"/>
      <c r="N257" s="1"/>
      <c r="O257" s="1"/>
      <c r="P257" s="1"/>
      <c r="Q257" s="1"/>
      <c r="R257" s="1"/>
      <c r="S257" s="1"/>
      <c r="T257" s="1"/>
      <c r="U257" s="1"/>
      <c r="V257" s="1"/>
      <c r="W257" s="8"/>
      <c r="X257" s="1"/>
      <c r="Y257" s="1"/>
      <c r="Z257" s="1"/>
      <c r="AA257" s="1"/>
      <c r="AB257" s="1"/>
      <c r="AC257" s="1"/>
      <c r="AD257" s="11"/>
      <c r="AE257" s="11"/>
      <c r="AF257" s="11"/>
      <c r="AG257" s="11"/>
      <c r="AH257" s="10">
        <v>43844</v>
      </c>
      <c r="AI257" s="14"/>
      <c r="AJ257" s="13"/>
    </row>
    <row r="258" spans="1:36" s="12" customFormat="1" x14ac:dyDescent="0.2">
      <c r="A258" s="18"/>
      <c r="B258" s="9"/>
      <c r="C258" s="8"/>
      <c r="D258" s="8"/>
      <c r="E258" s="1"/>
      <c r="F258" s="1"/>
      <c r="G258" s="1"/>
      <c r="H258" s="1"/>
      <c r="I258" s="1"/>
      <c r="J258" s="1"/>
      <c r="K258" s="1"/>
      <c r="L258" s="1"/>
      <c r="M258" s="1"/>
      <c r="N258" s="1"/>
      <c r="O258" s="1"/>
      <c r="P258" s="1"/>
      <c r="Q258" s="1"/>
      <c r="R258" s="1"/>
      <c r="S258" s="1"/>
      <c r="T258" s="1"/>
      <c r="U258" s="1"/>
      <c r="V258" s="1"/>
      <c r="W258" s="8"/>
      <c r="X258" s="1"/>
      <c r="Y258" s="1"/>
      <c r="Z258" s="1"/>
      <c r="AA258" s="1"/>
      <c r="AB258" s="1"/>
      <c r="AC258" s="1"/>
      <c r="AD258" s="11"/>
      <c r="AE258" s="11"/>
      <c r="AF258" s="11"/>
      <c r="AG258" s="11"/>
      <c r="AH258" s="10">
        <v>43845</v>
      </c>
      <c r="AI258" s="14"/>
      <c r="AJ258" s="13"/>
    </row>
    <row r="259" spans="1:36" s="12" customFormat="1" x14ac:dyDescent="0.2">
      <c r="A259" s="18"/>
      <c r="B259" s="9"/>
      <c r="C259" s="8"/>
      <c r="D259" s="8"/>
      <c r="E259" s="1"/>
      <c r="F259" s="1"/>
      <c r="G259" s="1"/>
      <c r="H259" s="1"/>
      <c r="I259" s="1"/>
      <c r="J259" s="1"/>
      <c r="K259" s="1"/>
      <c r="L259" s="1"/>
      <c r="M259" s="1"/>
      <c r="N259" s="1"/>
      <c r="O259" s="1"/>
      <c r="P259" s="1"/>
      <c r="Q259" s="1"/>
      <c r="R259" s="1"/>
      <c r="S259" s="1"/>
      <c r="T259" s="1"/>
      <c r="U259" s="1"/>
      <c r="V259" s="1"/>
      <c r="W259" s="8"/>
      <c r="X259" s="1"/>
      <c r="Y259" s="1"/>
      <c r="Z259" s="1"/>
      <c r="AA259" s="1"/>
      <c r="AB259" s="1"/>
      <c r="AC259" s="1"/>
      <c r="AD259" s="11"/>
      <c r="AE259" s="11"/>
      <c r="AF259" s="11"/>
      <c r="AG259" s="11"/>
      <c r="AH259" s="10">
        <v>43846</v>
      </c>
      <c r="AI259" s="14"/>
      <c r="AJ259" s="13"/>
    </row>
    <row r="260" spans="1:36" s="12" customFormat="1" x14ac:dyDescent="0.2">
      <c r="A260" s="18"/>
      <c r="B260" s="9"/>
      <c r="C260" s="8"/>
      <c r="D260" s="8"/>
      <c r="E260" s="1"/>
      <c r="F260" s="1"/>
      <c r="G260" s="1"/>
      <c r="H260" s="1"/>
      <c r="I260" s="1"/>
      <c r="J260" s="1"/>
      <c r="K260" s="1"/>
      <c r="L260" s="1"/>
      <c r="M260" s="1"/>
      <c r="N260" s="1"/>
      <c r="O260" s="1"/>
      <c r="P260" s="1"/>
      <c r="Q260" s="1"/>
      <c r="R260" s="1"/>
      <c r="S260" s="1"/>
      <c r="T260" s="1"/>
      <c r="U260" s="1"/>
      <c r="V260" s="1"/>
      <c r="W260" s="8"/>
      <c r="X260" s="1"/>
      <c r="Y260" s="1"/>
      <c r="Z260" s="1"/>
      <c r="AA260" s="1"/>
      <c r="AB260" s="1"/>
      <c r="AC260" s="1"/>
      <c r="AD260" s="11"/>
      <c r="AE260" s="11"/>
      <c r="AF260" s="11"/>
      <c r="AG260" s="11"/>
      <c r="AH260" s="10">
        <v>43847</v>
      </c>
      <c r="AI260" s="14"/>
      <c r="AJ260" s="13"/>
    </row>
    <row r="261" spans="1:36" s="12" customFormat="1" x14ac:dyDescent="0.2">
      <c r="A261" s="18"/>
      <c r="B261" s="9"/>
      <c r="C261" s="8"/>
      <c r="D261" s="8"/>
      <c r="E261" s="1"/>
      <c r="F261" s="1"/>
      <c r="G261" s="1"/>
      <c r="H261" s="1"/>
      <c r="I261" s="1"/>
      <c r="J261" s="1"/>
      <c r="K261" s="1"/>
      <c r="L261" s="1"/>
      <c r="M261" s="1"/>
      <c r="N261" s="1"/>
      <c r="O261" s="1"/>
      <c r="P261" s="1"/>
      <c r="Q261" s="1"/>
      <c r="R261" s="1"/>
      <c r="S261" s="1"/>
      <c r="T261" s="1"/>
      <c r="U261" s="1"/>
      <c r="V261" s="1"/>
      <c r="W261" s="8"/>
      <c r="X261" s="1"/>
      <c r="Y261" s="1"/>
      <c r="Z261" s="1"/>
      <c r="AA261" s="1"/>
      <c r="AB261" s="1"/>
      <c r="AC261" s="1"/>
      <c r="AD261" s="11"/>
      <c r="AE261" s="11"/>
      <c r="AF261" s="11"/>
      <c r="AG261" s="11"/>
      <c r="AH261" s="10">
        <v>43848</v>
      </c>
      <c r="AI261" s="14"/>
      <c r="AJ261" s="13"/>
    </row>
    <row r="262" spans="1:36" s="12" customFormat="1" x14ac:dyDescent="0.2">
      <c r="A262" s="18"/>
      <c r="B262" s="9"/>
      <c r="C262" s="8"/>
      <c r="D262" s="8"/>
      <c r="E262" s="1"/>
      <c r="F262" s="1"/>
      <c r="G262" s="1"/>
      <c r="H262" s="1"/>
      <c r="I262" s="1"/>
      <c r="J262" s="1"/>
      <c r="K262" s="1"/>
      <c r="L262" s="1"/>
      <c r="M262" s="1"/>
      <c r="N262" s="1"/>
      <c r="O262" s="1"/>
      <c r="P262" s="1"/>
      <c r="Q262" s="1"/>
      <c r="R262" s="1"/>
      <c r="S262" s="1"/>
      <c r="T262" s="1"/>
      <c r="U262" s="1"/>
      <c r="V262" s="1"/>
      <c r="W262" s="8"/>
      <c r="X262" s="1"/>
      <c r="Y262" s="1"/>
      <c r="Z262" s="1"/>
      <c r="AA262" s="1"/>
      <c r="AB262" s="1"/>
      <c r="AC262" s="1"/>
      <c r="AD262" s="11"/>
      <c r="AE262" s="11"/>
      <c r="AF262" s="11"/>
      <c r="AG262" s="11"/>
      <c r="AH262" s="10">
        <v>43849</v>
      </c>
      <c r="AI262" s="14"/>
      <c r="AJ262" s="13"/>
    </row>
    <row r="263" spans="1:36" s="12" customFormat="1" x14ac:dyDescent="0.2">
      <c r="A263" s="18"/>
      <c r="B263" s="9"/>
      <c r="C263" s="8"/>
      <c r="D263" s="8"/>
      <c r="E263" s="1"/>
      <c r="F263" s="1"/>
      <c r="G263" s="1"/>
      <c r="H263" s="1"/>
      <c r="I263" s="1"/>
      <c r="J263" s="1"/>
      <c r="K263" s="1"/>
      <c r="L263" s="1"/>
      <c r="M263" s="1"/>
      <c r="N263" s="1"/>
      <c r="O263" s="1"/>
      <c r="P263" s="1"/>
      <c r="Q263" s="1"/>
      <c r="R263" s="1"/>
      <c r="S263" s="1"/>
      <c r="T263" s="1"/>
      <c r="U263" s="1"/>
      <c r="V263" s="1"/>
      <c r="W263" s="8"/>
      <c r="X263" s="1"/>
      <c r="Y263" s="1"/>
      <c r="Z263" s="1"/>
      <c r="AA263" s="1"/>
      <c r="AB263" s="1"/>
      <c r="AC263" s="1"/>
      <c r="AD263" s="11"/>
      <c r="AE263" s="11"/>
      <c r="AF263" s="11"/>
      <c r="AG263" s="11"/>
      <c r="AH263" s="10">
        <v>43850</v>
      </c>
      <c r="AI263" s="14"/>
      <c r="AJ263" s="13"/>
    </row>
    <row r="264" spans="1:36" s="12" customFormat="1" x14ac:dyDescent="0.2">
      <c r="A264" s="18"/>
      <c r="B264" s="9"/>
      <c r="C264" s="8"/>
      <c r="D264" s="8"/>
      <c r="E264" s="1"/>
      <c r="F264" s="1"/>
      <c r="G264" s="1"/>
      <c r="H264" s="1"/>
      <c r="I264" s="1"/>
      <c r="J264" s="1"/>
      <c r="K264" s="1"/>
      <c r="L264" s="1"/>
      <c r="M264" s="1"/>
      <c r="N264" s="1"/>
      <c r="O264" s="1"/>
      <c r="P264" s="1"/>
      <c r="Q264" s="1"/>
      <c r="R264" s="1"/>
      <c r="S264" s="1"/>
      <c r="T264" s="1"/>
      <c r="U264" s="1"/>
      <c r="V264" s="1"/>
      <c r="W264" s="8"/>
      <c r="X264" s="1"/>
      <c r="Y264" s="1"/>
      <c r="Z264" s="1"/>
      <c r="AA264" s="1"/>
      <c r="AB264" s="1"/>
      <c r="AC264" s="1"/>
      <c r="AD264" s="11"/>
      <c r="AE264" s="11"/>
      <c r="AF264" s="11"/>
      <c r="AG264" s="11"/>
      <c r="AH264" s="10">
        <v>43851</v>
      </c>
      <c r="AI264" s="14"/>
      <c r="AJ264" s="13"/>
    </row>
    <row r="265" spans="1:36" s="12" customFormat="1" x14ac:dyDescent="0.2">
      <c r="A265" s="18"/>
      <c r="B265" s="9"/>
      <c r="C265" s="8"/>
      <c r="D265" s="8"/>
      <c r="E265" s="1"/>
      <c r="F265" s="1"/>
      <c r="G265" s="1"/>
      <c r="H265" s="1"/>
      <c r="I265" s="1"/>
      <c r="J265" s="1"/>
      <c r="K265" s="1"/>
      <c r="L265" s="1"/>
      <c r="M265" s="1"/>
      <c r="N265" s="1"/>
      <c r="O265" s="1"/>
      <c r="P265" s="1"/>
      <c r="Q265" s="1"/>
      <c r="R265" s="1"/>
      <c r="S265" s="1"/>
      <c r="T265" s="1"/>
      <c r="U265" s="1"/>
      <c r="V265" s="1"/>
      <c r="W265" s="8"/>
      <c r="X265" s="1"/>
      <c r="Y265" s="1"/>
      <c r="Z265" s="1"/>
      <c r="AA265" s="1"/>
      <c r="AB265" s="1"/>
      <c r="AC265" s="1"/>
      <c r="AD265" s="11"/>
      <c r="AE265" s="11"/>
      <c r="AF265" s="11"/>
      <c r="AG265" s="11"/>
      <c r="AH265" s="10">
        <v>43852</v>
      </c>
      <c r="AI265" s="14"/>
      <c r="AJ265" s="13"/>
    </row>
    <row r="266" spans="1:36" s="12" customFormat="1" x14ac:dyDescent="0.2">
      <c r="A266" s="18"/>
      <c r="B266" s="9"/>
      <c r="C266" s="8"/>
      <c r="D266" s="8"/>
      <c r="E266" s="1"/>
      <c r="F266" s="1"/>
      <c r="G266" s="1"/>
      <c r="H266" s="1"/>
      <c r="I266" s="1"/>
      <c r="J266" s="1"/>
      <c r="K266" s="1"/>
      <c r="L266" s="1"/>
      <c r="M266" s="1"/>
      <c r="N266" s="1"/>
      <c r="O266" s="1"/>
      <c r="P266" s="1"/>
      <c r="Q266" s="1"/>
      <c r="R266" s="1"/>
      <c r="S266" s="1"/>
      <c r="T266" s="1"/>
      <c r="U266" s="1"/>
      <c r="V266" s="1"/>
      <c r="W266" s="8"/>
      <c r="X266" s="1"/>
      <c r="Y266" s="1"/>
      <c r="Z266" s="1"/>
      <c r="AA266" s="1"/>
      <c r="AB266" s="1"/>
      <c r="AC266" s="1"/>
      <c r="AD266" s="11"/>
      <c r="AE266" s="11"/>
      <c r="AF266" s="11"/>
      <c r="AG266" s="11"/>
      <c r="AH266" s="10">
        <v>43853</v>
      </c>
      <c r="AI266" s="14"/>
      <c r="AJ266" s="13"/>
    </row>
    <row r="267" spans="1:36" s="12" customFormat="1" x14ac:dyDescent="0.2">
      <c r="A267" s="18"/>
      <c r="B267" s="9"/>
      <c r="C267" s="8"/>
      <c r="D267" s="8"/>
      <c r="E267" s="1"/>
      <c r="F267" s="1"/>
      <c r="G267" s="1"/>
      <c r="H267" s="1"/>
      <c r="I267" s="1"/>
      <c r="J267" s="1"/>
      <c r="K267" s="1"/>
      <c r="L267" s="1"/>
      <c r="M267" s="1"/>
      <c r="N267" s="1"/>
      <c r="O267" s="1"/>
      <c r="P267" s="1"/>
      <c r="Q267" s="1"/>
      <c r="R267" s="1"/>
      <c r="S267" s="1"/>
      <c r="T267" s="1"/>
      <c r="U267" s="1"/>
      <c r="V267" s="1"/>
      <c r="W267" s="8"/>
      <c r="X267" s="1"/>
      <c r="Y267" s="1"/>
      <c r="Z267" s="1"/>
      <c r="AA267" s="1"/>
      <c r="AB267" s="1"/>
      <c r="AC267" s="1"/>
      <c r="AD267" s="11"/>
      <c r="AE267" s="11"/>
      <c r="AF267" s="11"/>
      <c r="AG267" s="11"/>
      <c r="AH267" s="10">
        <v>43854</v>
      </c>
      <c r="AI267" s="14"/>
      <c r="AJ267" s="13"/>
    </row>
    <row r="268" spans="1:36" s="12" customFormat="1" x14ac:dyDescent="0.2">
      <c r="A268" s="18"/>
      <c r="B268" s="9"/>
      <c r="C268" s="8"/>
      <c r="D268" s="8"/>
      <c r="E268" s="1"/>
      <c r="F268" s="1"/>
      <c r="G268" s="1"/>
      <c r="H268" s="1"/>
      <c r="I268" s="1"/>
      <c r="J268" s="1"/>
      <c r="K268" s="1"/>
      <c r="L268" s="1"/>
      <c r="M268" s="1"/>
      <c r="N268" s="1"/>
      <c r="O268" s="1"/>
      <c r="P268" s="1"/>
      <c r="Q268" s="1"/>
      <c r="R268" s="1"/>
      <c r="S268" s="1"/>
      <c r="T268" s="1"/>
      <c r="U268" s="1"/>
      <c r="V268" s="1"/>
      <c r="W268" s="8"/>
      <c r="X268" s="1"/>
      <c r="Y268" s="1"/>
      <c r="Z268" s="1"/>
      <c r="AA268" s="1"/>
      <c r="AB268" s="1"/>
      <c r="AC268" s="1"/>
      <c r="AD268" s="11"/>
      <c r="AE268" s="11"/>
      <c r="AF268" s="11"/>
      <c r="AG268" s="11"/>
      <c r="AH268" s="10">
        <v>43855</v>
      </c>
      <c r="AI268" s="14"/>
      <c r="AJ268" s="13"/>
    </row>
    <row r="269" spans="1:36" s="12" customFormat="1" x14ac:dyDescent="0.2">
      <c r="A269" s="18"/>
      <c r="B269" s="9"/>
      <c r="C269" s="8"/>
      <c r="D269" s="8"/>
      <c r="E269" s="1"/>
      <c r="F269" s="1"/>
      <c r="G269" s="1"/>
      <c r="H269" s="1"/>
      <c r="I269" s="1"/>
      <c r="J269" s="1"/>
      <c r="K269" s="1"/>
      <c r="L269" s="1"/>
      <c r="M269" s="1"/>
      <c r="N269" s="1"/>
      <c r="O269" s="1"/>
      <c r="P269" s="1"/>
      <c r="Q269" s="1"/>
      <c r="R269" s="1"/>
      <c r="S269" s="1"/>
      <c r="T269" s="1"/>
      <c r="U269" s="1"/>
      <c r="V269" s="1"/>
      <c r="W269" s="8"/>
      <c r="X269" s="1"/>
      <c r="Y269" s="1"/>
      <c r="Z269" s="1"/>
      <c r="AA269" s="1"/>
      <c r="AB269" s="1"/>
      <c r="AC269" s="1"/>
      <c r="AD269" s="11"/>
      <c r="AE269" s="11"/>
      <c r="AF269" s="11"/>
      <c r="AG269" s="11"/>
      <c r="AH269" s="10">
        <v>43856</v>
      </c>
      <c r="AI269" s="14"/>
      <c r="AJ269" s="13"/>
    </row>
    <row r="270" spans="1:36" s="12" customFormat="1" x14ac:dyDescent="0.2">
      <c r="A270" s="18"/>
      <c r="B270" s="9"/>
      <c r="C270" s="8"/>
      <c r="D270" s="8"/>
      <c r="E270" s="1"/>
      <c r="F270" s="1"/>
      <c r="G270" s="1"/>
      <c r="H270" s="1"/>
      <c r="I270" s="1"/>
      <c r="J270" s="1"/>
      <c r="K270" s="1"/>
      <c r="L270" s="1"/>
      <c r="M270" s="1"/>
      <c r="N270" s="1"/>
      <c r="O270" s="1"/>
      <c r="P270" s="1"/>
      <c r="Q270" s="1"/>
      <c r="R270" s="1"/>
      <c r="S270" s="1"/>
      <c r="T270" s="1"/>
      <c r="U270" s="1"/>
      <c r="V270" s="1"/>
      <c r="W270" s="8"/>
      <c r="X270" s="1"/>
      <c r="Y270" s="1"/>
      <c r="Z270" s="1"/>
      <c r="AA270" s="1"/>
      <c r="AB270" s="1"/>
      <c r="AC270" s="1"/>
      <c r="AD270" s="11"/>
      <c r="AE270" s="11"/>
      <c r="AF270" s="11"/>
      <c r="AG270" s="11"/>
      <c r="AH270" s="10">
        <v>43857</v>
      </c>
      <c r="AI270" s="14"/>
      <c r="AJ270" s="13"/>
    </row>
    <row r="271" spans="1:36" s="12" customFormat="1" x14ac:dyDescent="0.2">
      <c r="A271" s="18"/>
      <c r="B271" s="9"/>
      <c r="C271" s="8"/>
      <c r="D271" s="8"/>
      <c r="E271" s="1"/>
      <c r="F271" s="1"/>
      <c r="G271" s="1"/>
      <c r="H271" s="1"/>
      <c r="I271" s="1"/>
      <c r="J271" s="1"/>
      <c r="K271" s="1"/>
      <c r="L271" s="1"/>
      <c r="M271" s="1"/>
      <c r="N271" s="1"/>
      <c r="O271" s="1"/>
      <c r="P271" s="1"/>
      <c r="Q271" s="1"/>
      <c r="R271" s="1"/>
      <c r="S271" s="1"/>
      <c r="T271" s="1"/>
      <c r="U271" s="1"/>
      <c r="V271" s="1"/>
      <c r="W271" s="8"/>
      <c r="X271" s="1"/>
      <c r="Y271" s="1"/>
      <c r="Z271" s="1"/>
      <c r="AA271" s="1"/>
      <c r="AB271" s="1"/>
      <c r="AC271" s="1"/>
      <c r="AD271" s="11"/>
      <c r="AE271" s="11"/>
      <c r="AF271" s="11"/>
      <c r="AG271" s="11"/>
      <c r="AH271" s="10">
        <v>43858</v>
      </c>
      <c r="AI271" s="14"/>
      <c r="AJ271" s="13"/>
    </row>
    <row r="272" spans="1:36" s="12" customFormat="1" x14ac:dyDescent="0.2">
      <c r="A272" s="18"/>
      <c r="B272" s="9"/>
      <c r="C272" s="8"/>
      <c r="D272" s="8"/>
      <c r="E272" s="1"/>
      <c r="F272" s="1"/>
      <c r="G272" s="1"/>
      <c r="H272" s="1"/>
      <c r="I272" s="1"/>
      <c r="J272" s="1"/>
      <c r="K272" s="1"/>
      <c r="L272" s="1"/>
      <c r="M272" s="1"/>
      <c r="N272" s="1"/>
      <c r="O272" s="1"/>
      <c r="P272" s="1"/>
      <c r="Q272" s="1"/>
      <c r="R272" s="1"/>
      <c r="S272" s="1"/>
      <c r="T272" s="1"/>
      <c r="U272" s="1"/>
      <c r="V272" s="1"/>
      <c r="W272" s="8"/>
      <c r="X272" s="1"/>
      <c r="Y272" s="1"/>
      <c r="Z272" s="1"/>
      <c r="AA272" s="1"/>
      <c r="AB272" s="1"/>
      <c r="AC272" s="1"/>
      <c r="AD272" s="11"/>
      <c r="AE272" s="11"/>
      <c r="AF272" s="11"/>
      <c r="AG272" s="11"/>
      <c r="AH272" s="10">
        <v>43859</v>
      </c>
      <c r="AI272" s="14"/>
      <c r="AJ272" s="13"/>
    </row>
    <row r="273" spans="1:36" s="12" customFormat="1" x14ac:dyDescent="0.2">
      <c r="A273" s="18"/>
      <c r="B273" s="9"/>
      <c r="C273" s="8"/>
      <c r="D273" s="8"/>
      <c r="E273" s="1"/>
      <c r="F273" s="1"/>
      <c r="G273" s="1"/>
      <c r="H273" s="1"/>
      <c r="I273" s="1"/>
      <c r="J273" s="1"/>
      <c r="K273" s="1"/>
      <c r="L273" s="1"/>
      <c r="M273" s="1"/>
      <c r="N273" s="1"/>
      <c r="O273" s="1"/>
      <c r="P273" s="1"/>
      <c r="Q273" s="1"/>
      <c r="R273" s="1"/>
      <c r="S273" s="1"/>
      <c r="T273" s="1"/>
      <c r="U273" s="1"/>
      <c r="V273" s="1"/>
      <c r="W273" s="8"/>
      <c r="X273" s="1"/>
      <c r="Y273" s="1"/>
      <c r="Z273" s="1"/>
      <c r="AA273" s="1"/>
      <c r="AB273" s="1"/>
      <c r="AC273" s="1"/>
      <c r="AD273" s="11"/>
      <c r="AE273" s="11"/>
      <c r="AF273" s="11"/>
      <c r="AG273" s="11"/>
      <c r="AH273" s="10">
        <v>43860</v>
      </c>
      <c r="AI273" s="14"/>
      <c r="AJ273" s="13"/>
    </row>
    <row r="274" spans="1:36" s="12" customFormat="1" x14ac:dyDescent="0.2">
      <c r="A274" s="18"/>
      <c r="B274" s="9"/>
      <c r="C274" s="8"/>
      <c r="D274" s="8"/>
      <c r="E274" s="1"/>
      <c r="F274" s="1"/>
      <c r="G274" s="1"/>
      <c r="H274" s="1"/>
      <c r="I274" s="1"/>
      <c r="J274" s="1"/>
      <c r="K274" s="1"/>
      <c r="L274" s="1"/>
      <c r="M274" s="1"/>
      <c r="N274" s="1"/>
      <c r="O274" s="1"/>
      <c r="P274" s="1"/>
      <c r="Q274" s="1"/>
      <c r="R274" s="1"/>
      <c r="S274" s="1"/>
      <c r="T274" s="1"/>
      <c r="U274" s="1"/>
      <c r="V274" s="1"/>
      <c r="W274" s="8"/>
      <c r="X274" s="1"/>
      <c r="Y274" s="1"/>
      <c r="Z274" s="1"/>
      <c r="AA274" s="1"/>
      <c r="AB274" s="1"/>
      <c r="AC274" s="1"/>
      <c r="AD274" s="11"/>
      <c r="AE274" s="11"/>
      <c r="AF274" s="11"/>
      <c r="AG274" s="11"/>
      <c r="AH274" s="10">
        <v>43861</v>
      </c>
      <c r="AI274" s="14"/>
      <c r="AJ274" s="13"/>
    </row>
    <row r="275" spans="1:36" s="12" customFormat="1" x14ac:dyDescent="0.2">
      <c r="A275" s="18"/>
      <c r="B275" s="9"/>
      <c r="C275" s="8"/>
      <c r="D275" s="8"/>
      <c r="E275" s="1"/>
      <c r="F275" s="1"/>
      <c r="G275" s="1"/>
      <c r="H275" s="1"/>
      <c r="I275" s="1"/>
      <c r="J275" s="1"/>
      <c r="K275" s="1"/>
      <c r="L275" s="1"/>
      <c r="M275" s="1"/>
      <c r="N275" s="1"/>
      <c r="O275" s="1"/>
      <c r="P275" s="1"/>
      <c r="Q275" s="1"/>
      <c r="R275" s="1"/>
      <c r="S275" s="1"/>
      <c r="T275" s="1"/>
      <c r="U275" s="1"/>
      <c r="V275" s="1"/>
      <c r="W275" s="8"/>
      <c r="X275" s="1"/>
      <c r="Y275" s="1"/>
      <c r="Z275" s="1"/>
      <c r="AA275" s="1"/>
      <c r="AB275" s="1"/>
      <c r="AC275" s="1"/>
      <c r="AD275" s="11"/>
      <c r="AE275" s="11"/>
      <c r="AF275" s="11"/>
      <c r="AG275" s="11"/>
      <c r="AH275" s="10">
        <v>43862</v>
      </c>
      <c r="AI275" s="14"/>
      <c r="AJ275" s="13"/>
    </row>
    <row r="276" spans="1:36" s="12" customFormat="1" x14ac:dyDescent="0.2">
      <c r="A276" s="18"/>
      <c r="B276" s="9"/>
      <c r="C276" s="8"/>
      <c r="D276" s="8"/>
      <c r="E276" s="1"/>
      <c r="F276" s="1"/>
      <c r="G276" s="1"/>
      <c r="H276" s="1"/>
      <c r="I276" s="1"/>
      <c r="J276" s="1"/>
      <c r="K276" s="1"/>
      <c r="L276" s="1"/>
      <c r="M276" s="1"/>
      <c r="N276" s="1"/>
      <c r="O276" s="1"/>
      <c r="P276" s="1"/>
      <c r="Q276" s="1"/>
      <c r="R276" s="1"/>
      <c r="S276" s="1"/>
      <c r="T276" s="1"/>
      <c r="U276" s="1"/>
      <c r="V276" s="1"/>
      <c r="W276" s="8"/>
      <c r="X276" s="1"/>
      <c r="Y276" s="1"/>
      <c r="Z276" s="1"/>
      <c r="AA276" s="1"/>
      <c r="AB276" s="1"/>
      <c r="AC276" s="1"/>
      <c r="AD276" s="11"/>
      <c r="AE276" s="11"/>
      <c r="AF276" s="11"/>
      <c r="AG276" s="11"/>
      <c r="AH276" s="10">
        <v>43863</v>
      </c>
      <c r="AI276" s="14"/>
      <c r="AJ276" s="13"/>
    </row>
    <row r="277" spans="1:36" s="12" customFormat="1" x14ac:dyDescent="0.2">
      <c r="A277" s="18"/>
      <c r="B277" s="9"/>
      <c r="C277" s="8"/>
      <c r="D277" s="8"/>
      <c r="E277" s="1"/>
      <c r="F277" s="1"/>
      <c r="G277" s="1"/>
      <c r="H277" s="1"/>
      <c r="I277" s="1"/>
      <c r="J277" s="1"/>
      <c r="K277" s="1"/>
      <c r="L277" s="1"/>
      <c r="M277" s="1"/>
      <c r="N277" s="1"/>
      <c r="O277" s="1"/>
      <c r="P277" s="1"/>
      <c r="Q277" s="1"/>
      <c r="R277" s="1"/>
      <c r="S277" s="1"/>
      <c r="T277" s="1"/>
      <c r="U277" s="1"/>
      <c r="V277" s="1"/>
      <c r="W277" s="8"/>
      <c r="X277" s="1"/>
      <c r="Y277" s="1"/>
      <c r="Z277" s="1"/>
      <c r="AA277" s="1"/>
      <c r="AB277" s="1"/>
      <c r="AC277" s="1"/>
      <c r="AD277" s="11"/>
      <c r="AE277" s="11"/>
      <c r="AF277" s="11"/>
      <c r="AG277" s="11"/>
      <c r="AH277" s="10">
        <v>43864</v>
      </c>
      <c r="AI277" s="14"/>
      <c r="AJ277" s="13"/>
    </row>
    <row r="278" spans="1:36" s="12" customFormat="1" x14ac:dyDescent="0.2">
      <c r="A278" s="18"/>
      <c r="B278" s="9"/>
      <c r="C278" s="8"/>
      <c r="D278" s="8"/>
      <c r="E278" s="1"/>
      <c r="F278" s="1"/>
      <c r="G278" s="1"/>
      <c r="H278" s="1"/>
      <c r="I278" s="1"/>
      <c r="J278" s="1"/>
      <c r="K278" s="1"/>
      <c r="L278" s="1"/>
      <c r="M278" s="1"/>
      <c r="N278" s="1"/>
      <c r="O278" s="1"/>
      <c r="P278" s="1"/>
      <c r="Q278" s="1"/>
      <c r="R278" s="1"/>
      <c r="S278" s="1"/>
      <c r="T278" s="1"/>
      <c r="U278" s="1"/>
      <c r="V278" s="1"/>
      <c r="W278" s="8"/>
      <c r="X278" s="1"/>
      <c r="Y278" s="1"/>
      <c r="Z278" s="1"/>
      <c r="AA278" s="1"/>
      <c r="AB278" s="1"/>
      <c r="AC278" s="1"/>
      <c r="AD278" s="11"/>
      <c r="AE278" s="11"/>
      <c r="AF278" s="11"/>
      <c r="AG278" s="11"/>
      <c r="AH278" s="10">
        <v>43865</v>
      </c>
      <c r="AI278" s="14"/>
      <c r="AJ278" s="13"/>
    </row>
    <row r="279" spans="1:36" s="12" customFormat="1" x14ac:dyDescent="0.2">
      <c r="A279" s="17"/>
      <c r="B279" s="9"/>
      <c r="C279" s="8"/>
      <c r="D279" s="8"/>
      <c r="E279" s="1"/>
      <c r="F279" s="1"/>
      <c r="G279" s="1"/>
      <c r="H279" s="1"/>
      <c r="I279" s="1"/>
      <c r="J279" s="1"/>
      <c r="K279" s="1"/>
      <c r="L279" s="1"/>
      <c r="M279" s="1"/>
      <c r="N279" s="1"/>
      <c r="O279" s="1"/>
      <c r="P279" s="1"/>
      <c r="Q279" s="1"/>
      <c r="R279" s="1"/>
      <c r="S279" s="1"/>
      <c r="T279" s="1"/>
      <c r="U279" s="1"/>
      <c r="V279" s="1"/>
      <c r="W279" s="8"/>
      <c r="X279" s="1"/>
      <c r="Y279" s="1"/>
      <c r="Z279" s="1"/>
      <c r="AA279" s="1"/>
      <c r="AB279" s="1"/>
      <c r="AC279" s="1"/>
      <c r="AD279" s="11"/>
      <c r="AE279" s="11"/>
      <c r="AF279" s="11"/>
      <c r="AG279" s="11"/>
      <c r="AH279" s="10">
        <v>43866</v>
      </c>
      <c r="AI279" s="14"/>
      <c r="AJ279" s="13"/>
    </row>
    <row r="280" spans="1:36" s="12" customFormat="1" x14ac:dyDescent="0.2">
      <c r="A280" s="17"/>
      <c r="B280" s="9"/>
      <c r="C280" s="8"/>
      <c r="D280" s="8"/>
      <c r="E280" s="1"/>
      <c r="F280" s="1"/>
      <c r="G280" s="1"/>
      <c r="H280" s="1"/>
      <c r="I280" s="1"/>
      <c r="J280" s="1"/>
      <c r="K280" s="1"/>
      <c r="L280" s="1"/>
      <c r="M280" s="1"/>
      <c r="N280" s="1"/>
      <c r="O280" s="1"/>
      <c r="P280" s="1"/>
      <c r="Q280" s="1"/>
      <c r="R280" s="1"/>
      <c r="S280" s="1"/>
      <c r="T280" s="1"/>
      <c r="U280" s="1"/>
      <c r="V280" s="1"/>
      <c r="W280" s="8"/>
      <c r="X280" s="1"/>
      <c r="Y280" s="1"/>
      <c r="Z280" s="1"/>
      <c r="AA280" s="1"/>
      <c r="AB280" s="1"/>
      <c r="AC280" s="1"/>
      <c r="AD280" s="11"/>
      <c r="AE280" s="11"/>
      <c r="AF280" s="11"/>
      <c r="AG280" s="11"/>
      <c r="AH280" s="10">
        <v>43867</v>
      </c>
      <c r="AI280" s="14"/>
      <c r="AJ280" s="13"/>
    </row>
    <row r="281" spans="1:36" s="12" customFormat="1" x14ac:dyDescent="0.2">
      <c r="A281" s="9"/>
      <c r="B281" s="9"/>
      <c r="C281" s="8"/>
      <c r="D281" s="8"/>
      <c r="E281" s="1"/>
      <c r="F281" s="1"/>
      <c r="G281" s="1"/>
      <c r="H281" s="1"/>
      <c r="I281" s="1"/>
      <c r="J281" s="1"/>
      <c r="K281" s="1"/>
      <c r="L281" s="1"/>
      <c r="M281" s="1"/>
      <c r="N281" s="1"/>
      <c r="O281" s="1"/>
      <c r="P281" s="1"/>
      <c r="Q281" s="1"/>
      <c r="R281" s="1"/>
      <c r="S281" s="1"/>
      <c r="T281" s="1"/>
      <c r="U281" s="1"/>
      <c r="V281" s="1"/>
      <c r="W281" s="8"/>
      <c r="X281" s="1"/>
      <c r="Y281" s="1"/>
      <c r="Z281" s="1"/>
      <c r="AA281" s="1"/>
      <c r="AB281" s="1"/>
      <c r="AC281" s="1"/>
      <c r="AD281" s="11"/>
      <c r="AE281" s="11"/>
      <c r="AF281" s="11"/>
      <c r="AG281" s="11"/>
      <c r="AH281" s="10">
        <v>43868</v>
      </c>
      <c r="AI281" s="14"/>
      <c r="AJ281" s="13"/>
    </row>
    <row r="282" spans="1:36" s="12" customFormat="1" x14ac:dyDescent="0.2">
      <c r="A282" s="9"/>
      <c r="B282" s="9"/>
      <c r="C282" s="8"/>
      <c r="D282" s="8"/>
      <c r="E282" s="1"/>
      <c r="F282" s="1"/>
      <c r="G282" s="1"/>
      <c r="H282" s="1"/>
      <c r="I282" s="1"/>
      <c r="J282" s="1"/>
      <c r="K282" s="1"/>
      <c r="L282" s="1"/>
      <c r="M282" s="1"/>
      <c r="N282" s="1"/>
      <c r="O282" s="1"/>
      <c r="P282" s="1"/>
      <c r="Q282" s="1"/>
      <c r="R282" s="1"/>
      <c r="S282" s="1"/>
      <c r="T282" s="1"/>
      <c r="U282" s="1"/>
      <c r="V282" s="1"/>
      <c r="W282" s="8"/>
      <c r="X282" s="1"/>
      <c r="Y282" s="1"/>
      <c r="Z282" s="1"/>
      <c r="AA282" s="1"/>
      <c r="AB282" s="1"/>
      <c r="AC282" s="1"/>
      <c r="AD282" s="11"/>
      <c r="AE282" s="11"/>
      <c r="AF282" s="11"/>
      <c r="AG282" s="11"/>
      <c r="AH282" s="10">
        <v>43869</v>
      </c>
      <c r="AI282" s="14"/>
      <c r="AJ282" s="13"/>
    </row>
    <row r="283" spans="1:36" s="12" customFormat="1" x14ac:dyDescent="0.2">
      <c r="A283" s="9"/>
      <c r="B283" s="9"/>
      <c r="C283" s="8"/>
      <c r="D283" s="8"/>
      <c r="E283" s="1"/>
      <c r="F283" s="1"/>
      <c r="G283" s="1"/>
      <c r="H283" s="1"/>
      <c r="I283" s="1"/>
      <c r="J283" s="1"/>
      <c r="K283" s="1"/>
      <c r="L283" s="1"/>
      <c r="M283" s="1"/>
      <c r="N283" s="1"/>
      <c r="O283" s="1"/>
      <c r="P283" s="1"/>
      <c r="Q283" s="1"/>
      <c r="R283" s="1"/>
      <c r="S283" s="1"/>
      <c r="T283" s="1"/>
      <c r="U283" s="1"/>
      <c r="V283" s="1"/>
      <c r="W283" s="8"/>
      <c r="X283" s="1"/>
      <c r="Y283" s="1"/>
      <c r="Z283" s="1"/>
      <c r="AA283" s="1"/>
      <c r="AB283" s="1"/>
      <c r="AC283" s="1"/>
      <c r="AD283" s="11"/>
      <c r="AE283" s="11"/>
      <c r="AF283" s="11"/>
      <c r="AG283" s="11"/>
      <c r="AH283" s="10">
        <v>43870</v>
      </c>
      <c r="AI283" s="14"/>
      <c r="AJ283" s="13"/>
    </row>
    <row r="284" spans="1:36" s="12" customFormat="1" x14ac:dyDescent="0.2">
      <c r="A284" s="9"/>
      <c r="B284" s="9"/>
      <c r="C284" s="8"/>
      <c r="D284" s="8"/>
      <c r="E284" s="1"/>
      <c r="F284" s="1"/>
      <c r="G284" s="1"/>
      <c r="H284" s="1"/>
      <c r="I284" s="1"/>
      <c r="J284" s="1"/>
      <c r="K284" s="1"/>
      <c r="L284" s="1"/>
      <c r="M284" s="1"/>
      <c r="N284" s="1"/>
      <c r="O284" s="1"/>
      <c r="P284" s="1"/>
      <c r="Q284" s="1"/>
      <c r="R284" s="1"/>
      <c r="S284" s="1"/>
      <c r="T284" s="1"/>
      <c r="U284" s="1"/>
      <c r="V284" s="1"/>
      <c r="W284" s="8"/>
      <c r="X284" s="1"/>
      <c r="Y284" s="1"/>
      <c r="Z284" s="1"/>
      <c r="AA284" s="1"/>
      <c r="AB284" s="1"/>
      <c r="AC284" s="1"/>
      <c r="AD284" s="11"/>
      <c r="AE284" s="11"/>
      <c r="AF284" s="11"/>
      <c r="AG284" s="11"/>
      <c r="AH284" s="10">
        <v>43871</v>
      </c>
      <c r="AI284" s="14"/>
      <c r="AJ284" s="13"/>
    </row>
    <row r="285" spans="1:36" s="12" customFormat="1" x14ac:dyDescent="0.2">
      <c r="A285" s="9"/>
      <c r="B285" s="9"/>
      <c r="C285" s="8"/>
      <c r="D285" s="8"/>
      <c r="E285" s="1"/>
      <c r="F285" s="1"/>
      <c r="G285" s="1"/>
      <c r="H285" s="1"/>
      <c r="I285" s="1"/>
      <c r="J285" s="1"/>
      <c r="K285" s="1"/>
      <c r="L285" s="1"/>
      <c r="M285" s="1"/>
      <c r="N285" s="1"/>
      <c r="O285" s="1"/>
      <c r="P285" s="1"/>
      <c r="Q285" s="1"/>
      <c r="R285" s="1"/>
      <c r="S285" s="1"/>
      <c r="T285" s="1"/>
      <c r="U285" s="1"/>
      <c r="V285" s="1"/>
      <c r="W285" s="8"/>
      <c r="X285" s="1"/>
      <c r="Y285" s="1"/>
      <c r="Z285" s="1"/>
      <c r="AA285" s="1"/>
      <c r="AB285" s="1"/>
      <c r="AC285" s="1"/>
      <c r="AD285" s="11"/>
      <c r="AE285" s="11"/>
      <c r="AF285" s="11"/>
      <c r="AG285" s="11"/>
      <c r="AH285" s="10">
        <v>43872</v>
      </c>
      <c r="AI285" s="14"/>
      <c r="AJ285" s="13"/>
    </row>
    <row r="286" spans="1:36" s="12" customFormat="1" x14ac:dyDescent="0.2">
      <c r="A286" s="9"/>
      <c r="B286" s="9"/>
      <c r="C286" s="8"/>
      <c r="D286" s="8"/>
      <c r="E286" s="1"/>
      <c r="F286" s="1"/>
      <c r="G286" s="1"/>
      <c r="H286" s="1"/>
      <c r="I286" s="1"/>
      <c r="J286" s="1"/>
      <c r="K286" s="1"/>
      <c r="L286" s="1"/>
      <c r="M286" s="1"/>
      <c r="N286" s="1"/>
      <c r="O286" s="1"/>
      <c r="P286" s="1"/>
      <c r="Q286" s="1"/>
      <c r="R286" s="1"/>
      <c r="S286" s="1"/>
      <c r="T286" s="1"/>
      <c r="U286" s="1"/>
      <c r="V286" s="1"/>
      <c r="W286" s="8"/>
      <c r="X286" s="1"/>
      <c r="Y286" s="1"/>
      <c r="Z286" s="1"/>
      <c r="AA286" s="1"/>
      <c r="AB286" s="1"/>
      <c r="AC286" s="1"/>
      <c r="AD286" s="11"/>
      <c r="AE286" s="11"/>
      <c r="AF286" s="11"/>
      <c r="AG286" s="11"/>
      <c r="AH286" s="10">
        <v>43873</v>
      </c>
      <c r="AI286" s="14"/>
      <c r="AJ286" s="13"/>
    </row>
    <row r="287" spans="1:36" s="12" customFormat="1" x14ac:dyDescent="0.2">
      <c r="A287" s="9"/>
      <c r="B287" s="9"/>
      <c r="C287" s="8"/>
      <c r="D287" s="8"/>
      <c r="E287" s="1"/>
      <c r="F287" s="1"/>
      <c r="G287" s="1"/>
      <c r="H287" s="1"/>
      <c r="I287" s="1"/>
      <c r="J287" s="1"/>
      <c r="K287" s="1"/>
      <c r="L287" s="1"/>
      <c r="M287" s="1"/>
      <c r="N287" s="1"/>
      <c r="O287" s="1"/>
      <c r="P287" s="1"/>
      <c r="Q287" s="1"/>
      <c r="R287" s="1"/>
      <c r="S287" s="1"/>
      <c r="T287" s="1"/>
      <c r="U287" s="1"/>
      <c r="V287" s="1"/>
      <c r="W287" s="8"/>
      <c r="X287" s="1"/>
      <c r="Y287" s="1"/>
      <c r="Z287" s="1"/>
      <c r="AA287" s="1"/>
      <c r="AB287" s="1"/>
      <c r="AC287" s="1"/>
      <c r="AD287" s="11"/>
      <c r="AE287" s="11"/>
      <c r="AF287" s="11"/>
      <c r="AG287" s="11"/>
      <c r="AH287" s="10">
        <v>43874</v>
      </c>
      <c r="AI287" s="14"/>
      <c r="AJ287" s="13"/>
    </row>
    <row r="288" spans="1:36" s="12" customFormat="1" x14ac:dyDescent="0.2">
      <c r="A288" s="9"/>
      <c r="B288" s="9"/>
      <c r="C288" s="8"/>
      <c r="D288" s="8"/>
      <c r="E288" s="1"/>
      <c r="F288" s="1"/>
      <c r="G288" s="1"/>
      <c r="H288" s="1"/>
      <c r="I288" s="1"/>
      <c r="J288" s="1"/>
      <c r="K288" s="1"/>
      <c r="L288" s="1"/>
      <c r="M288" s="1"/>
      <c r="N288" s="1"/>
      <c r="O288" s="1"/>
      <c r="P288" s="1"/>
      <c r="Q288" s="1"/>
      <c r="R288" s="1"/>
      <c r="S288" s="1"/>
      <c r="T288" s="1"/>
      <c r="U288" s="1"/>
      <c r="V288" s="1"/>
      <c r="W288" s="8"/>
      <c r="X288" s="1"/>
      <c r="Y288" s="1"/>
      <c r="Z288" s="1"/>
      <c r="AA288" s="1"/>
      <c r="AB288" s="1"/>
      <c r="AC288" s="1"/>
      <c r="AD288" s="11"/>
      <c r="AE288" s="11"/>
      <c r="AF288" s="11"/>
      <c r="AG288" s="11"/>
      <c r="AH288" s="10">
        <v>43875</v>
      </c>
      <c r="AI288" s="14"/>
      <c r="AJ288" s="13"/>
    </row>
    <row r="289" spans="1:36" s="12" customFormat="1" x14ac:dyDescent="0.2">
      <c r="A289" s="9"/>
      <c r="B289" s="9"/>
      <c r="C289" s="8"/>
      <c r="D289" s="8"/>
      <c r="E289" s="1"/>
      <c r="F289" s="1"/>
      <c r="G289" s="1"/>
      <c r="H289" s="1"/>
      <c r="I289" s="1"/>
      <c r="J289" s="1"/>
      <c r="K289" s="1"/>
      <c r="L289" s="1"/>
      <c r="M289" s="1"/>
      <c r="N289" s="1"/>
      <c r="O289" s="1"/>
      <c r="P289" s="1"/>
      <c r="Q289" s="1"/>
      <c r="R289" s="1"/>
      <c r="S289" s="1"/>
      <c r="T289" s="1"/>
      <c r="U289" s="1"/>
      <c r="V289" s="1"/>
      <c r="W289" s="8"/>
      <c r="X289" s="1"/>
      <c r="Y289" s="1"/>
      <c r="Z289" s="1"/>
      <c r="AA289" s="1"/>
      <c r="AB289" s="1"/>
      <c r="AC289" s="1"/>
      <c r="AD289" s="11"/>
      <c r="AE289" s="11"/>
      <c r="AF289" s="11"/>
      <c r="AG289" s="11"/>
      <c r="AH289" s="10">
        <v>43876</v>
      </c>
      <c r="AI289" s="14"/>
      <c r="AJ289" s="13"/>
    </row>
    <row r="290" spans="1:36" s="12" customFormat="1" x14ac:dyDescent="0.2">
      <c r="A290" s="9"/>
      <c r="B290" s="9"/>
      <c r="C290" s="8"/>
      <c r="D290" s="8"/>
      <c r="E290" s="1"/>
      <c r="F290" s="1"/>
      <c r="G290" s="1"/>
      <c r="H290" s="1"/>
      <c r="I290" s="1"/>
      <c r="J290" s="1"/>
      <c r="K290" s="1"/>
      <c r="L290" s="1"/>
      <c r="M290" s="1"/>
      <c r="N290" s="1"/>
      <c r="O290" s="1"/>
      <c r="P290" s="1"/>
      <c r="Q290" s="1"/>
      <c r="R290" s="1"/>
      <c r="S290" s="1"/>
      <c r="T290" s="1"/>
      <c r="U290" s="1"/>
      <c r="V290" s="1"/>
      <c r="W290" s="8"/>
      <c r="X290" s="1"/>
      <c r="Y290" s="1"/>
      <c r="Z290" s="1"/>
      <c r="AA290" s="1"/>
      <c r="AB290" s="1"/>
      <c r="AC290" s="1"/>
      <c r="AD290" s="11"/>
      <c r="AE290" s="11"/>
      <c r="AF290" s="11"/>
      <c r="AG290" s="11"/>
      <c r="AH290" s="10">
        <v>43877</v>
      </c>
      <c r="AI290" s="14"/>
      <c r="AJ290" s="13"/>
    </row>
    <row r="291" spans="1:36" s="12" customFormat="1" x14ac:dyDescent="0.2">
      <c r="A291" s="9"/>
      <c r="B291" s="9"/>
      <c r="C291" s="8"/>
      <c r="D291" s="8"/>
      <c r="E291" s="1"/>
      <c r="F291" s="1"/>
      <c r="G291" s="1"/>
      <c r="H291" s="1"/>
      <c r="I291" s="1"/>
      <c r="J291" s="1"/>
      <c r="K291" s="1"/>
      <c r="L291" s="1"/>
      <c r="M291" s="1"/>
      <c r="N291" s="1"/>
      <c r="O291" s="1"/>
      <c r="P291" s="1"/>
      <c r="Q291" s="1"/>
      <c r="R291" s="1"/>
      <c r="S291" s="1"/>
      <c r="T291" s="1"/>
      <c r="U291" s="1"/>
      <c r="V291" s="1"/>
      <c r="W291" s="8"/>
      <c r="X291" s="1"/>
      <c r="Y291" s="1"/>
      <c r="Z291" s="1"/>
      <c r="AA291" s="1"/>
      <c r="AB291" s="1"/>
      <c r="AC291" s="1"/>
      <c r="AD291" s="11"/>
      <c r="AE291" s="11"/>
      <c r="AF291" s="11"/>
      <c r="AG291" s="11"/>
      <c r="AH291" s="10">
        <v>43878</v>
      </c>
      <c r="AI291" s="14"/>
      <c r="AJ291" s="13"/>
    </row>
    <row r="292" spans="1:36" s="12" customFormat="1" x14ac:dyDescent="0.2">
      <c r="A292" s="9"/>
      <c r="B292" s="9"/>
      <c r="C292" s="8"/>
      <c r="D292" s="8"/>
      <c r="E292" s="1"/>
      <c r="F292" s="1"/>
      <c r="G292" s="1"/>
      <c r="H292" s="1"/>
      <c r="I292" s="1"/>
      <c r="J292" s="1"/>
      <c r="K292" s="1"/>
      <c r="L292" s="1"/>
      <c r="M292" s="1"/>
      <c r="N292" s="1"/>
      <c r="O292" s="1"/>
      <c r="P292" s="1"/>
      <c r="Q292" s="1"/>
      <c r="R292" s="1"/>
      <c r="S292" s="1"/>
      <c r="T292" s="1"/>
      <c r="U292" s="1"/>
      <c r="V292" s="1"/>
      <c r="W292" s="8"/>
      <c r="X292" s="1"/>
      <c r="Y292" s="1"/>
      <c r="Z292" s="1"/>
      <c r="AA292" s="1"/>
      <c r="AB292" s="1"/>
      <c r="AC292" s="1"/>
      <c r="AD292" s="11"/>
      <c r="AE292" s="11"/>
      <c r="AF292" s="11"/>
      <c r="AG292" s="11"/>
      <c r="AH292" s="10">
        <v>43879</v>
      </c>
      <c r="AI292" s="14"/>
      <c r="AJ292" s="13"/>
    </row>
    <row r="293" spans="1:36" s="12" customFormat="1" x14ac:dyDescent="0.2">
      <c r="A293" s="9"/>
      <c r="B293" s="9"/>
      <c r="C293" s="8"/>
      <c r="D293" s="8"/>
      <c r="E293" s="1"/>
      <c r="F293" s="1"/>
      <c r="G293" s="1"/>
      <c r="H293" s="1"/>
      <c r="I293" s="1"/>
      <c r="J293" s="1"/>
      <c r="K293" s="1"/>
      <c r="L293" s="1"/>
      <c r="M293" s="1"/>
      <c r="N293" s="1"/>
      <c r="O293" s="1"/>
      <c r="P293" s="1"/>
      <c r="Q293" s="1"/>
      <c r="R293" s="1"/>
      <c r="S293" s="1"/>
      <c r="T293" s="1"/>
      <c r="U293" s="1"/>
      <c r="V293" s="1"/>
      <c r="W293" s="8"/>
      <c r="X293" s="1"/>
      <c r="Y293" s="1"/>
      <c r="Z293" s="1"/>
      <c r="AA293" s="1"/>
      <c r="AB293" s="1"/>
      <c r="AC293" s="1"/>
      <c r="AD293" s="11"/>
      <c r="AE293" s="11"/>
      <c r="AF293" s="11"/>
      <c r="AG293" s="11"/>
      <c r="AH293" s="10">
        <v>43880</v>
      </c>
      <c r="AI293" s="14"/>
      <c r="AJ293" s="13"/>
    </row>
    <row r="294" spans="1:36" s="12" customFormat="1" x14ac:dyDescent="0.2">
      <c r="A294" s="9"/>
      <c r="B294" s="9"/>
      <c r="C294" s="8"/>
      <c r="D294" s="8"/>
      <c r="E294" s="1"/>
      <c r="F294" s="1"/>
      <c r="G294" s="1"/>
      <c r="H294" s="1"/>
      <c r="I294" s="1"/>
      <c r="J294" s="1"/>
      <c r="K294" s="1"/>
      <c r="L294" s="1"/>
      <c r="M294" s="1"/>
      <c r="N294" s="1"/>
      <c r="O294" s="1"/>
      <c r="P294" s="1"/>
      <c r="Q294" s="1"/>
      <c r="R294" s="1"/>
      <c r="S294" s="1"/>
      <c r="T294" s="1"/>
      <c r="U294" s="1"/>
      <c r="V294" s="1"/>
      <c r="W294" s="8"/>
      <c r="X294" s="1"/>
      <c r="Y294" s="1"/>
      <c r="Z294" s="1"/>
      <c r="AA294" s="1"/>
      <c r="AB294" s="1"/>
      <c r="AC294" s="1"/>
      <c r="AD294" s="11"/>
      <c r="AE294" s="11"/>
      <c r="AF294" s="11"/>
      <c r="AG294" s="11"/>
      <c r="AH294" s="10">
        <v>43881</v>
      </c>
      <c r="AI294" s="14"/>
      <c r="AJ294" s="13"/>
    </row>
    <row r="295" spans="1:36" s="12" customFormat="1" x14ac:dyDescent="0.2">
      <c r="A295" s="9"/>
      <c r="B295" s="9"/>
      <c r="C295" s="8"/>
      <c r="D295" s="8"/>
      <c r="E295" s="1"/>
      <c r="F295" s="1"/>
      <c r="G295" s="1"/>
      <c r="H295" s="1"/>
      <c r="I295" s="1"/>
      <c r="J295" s="1"/>
      <c r="K295" s="1"/>
      <c r="L295" s="1"/>
      <c r="M295" s="1"/>
      <c r="N295" s="1"/>
      <c r="O295" s="1"/>
      <c r="P295" s="1"/>
      <c r="Q295" s="1"/>
      <c r="R295" s="1"/>
      <c r="S295" s="1"/>
      <c r="T295" s="1"/>
      <c r="U295" s="1"/>
      <c r="V295" s="1"/>
      <c r="W295" s="8"/>
      <c r="X295" s="1"/>
      <c r="Y295" s="1"/>
      <c r="Z295" s="1"/>
      <c r="AA295" s="1"/>
      <c r="AB295" s="1"/>
      <c r="AC295" s="1"/>
      <c r="AD295" s="11"/>
      <c r="AE295" s="11"/>
      <c r="AF295" s="11"/>
      <c r="AG295" s="11"/>
      <c r="AH295" s="10">
        <v>43882</v>
      </c>
      <c r="AI295" s="14"/>
      <c r="AJ295" s="13"/>
    </row>
    <row r="296" spans="1:36" s="12" customFormat="1" x14ac:dyDescent="0.2">
      <c r="A296" s="9"/>
      <c r="B296" s="9"/>
      <c r="C296" s="8"/>
      <c r="D296" s="8"/>
      <c r="E296" s="1"/>
      <c r="F296" s="1"/>
      <c r="G296" s="1"/>
      <c r="H296" s="1"/>
      <c r="I296" s="1"/>
      <c r="J296" s="1"/>
      <c r="K296" s="1"/>
      <c r="L296" s="1"/>
      <c r="M296" s="1"/>
      <c r="N296" s="1"/>
      <c r="O296" s="1"/>
      <c r="P296" s="1"/>
      <c r="Q296" s="1"/>
      <c r="R296" s="1"/>
      <c r="S296" s="1"/>
      <c r="T296" s="1"/>
      <c r="U296" s="1"/>
      <c r="V296" s="1"/>
      <c r="W296" s="8"/>
      <c r="X296" s="1"/>
      <c r="Y296" s="1"/>
      <c r="Z296" s="1"/>
      <c r="AA296" s="1"/>
      <c r="AB296" s="1"/>
      <c r="AC296" s="1"/>
      <c r="AD296" s="11"/>
      <c r="AE296" s="11"/>
      <c r="AF296" s="11"/>
      <c r="AG296" s="11"/>
      <c r="AH296" s="10">
        <v>43883</v>
      </c>
      <c r="AI296" s="14"/>
      <c r="AJ296" s="13"/>
    </row>
    <row r="297" spans="1:36" s="12" customFormat="1" x14ac:dyDescent="0.2">
      <c r="A297" s="9"/>
      <c r="B297" s="9"/>
      <c r="C297" s="8"/>
      <c r="D297" s="8"/>
      <c r="E297" s="1"/>
      <c r="F297" s="1"/>
      <c r="G297" s="1"/>
      <c r="H297" s="1"/>
      <c r="I297" s="1"/>
      <c r="J297" s="1"/>
      <c r="K297" s="1"/>
      <c r="L297" s="1"/>
      <c r="M297" s="1"/>
      <c r="N297" s="1"/>
      <c r="O297" s="1"/>
      <c r="P297" s="1"/>
      <c r="Q297" s="1"/>
      <c r="R297" s="1"/>
      <c r="S297" s="1"/>
      <c r="T297" s="1"/>
      <c r="U297" s="1"/>
      <c r="V297" s="1"/>
      <c r="W297" s="8"/>
      <c r="X297" s="1"/>
      <c r="Y297" s="1"/>
      <c r="Z297" s="1"/>
      <c r="AA297" s="1"/>
      <c r="AB297" s="1"/>
      <c r="AC297" s="1"/>
      <c r="AD297" s="11"/>
      <c r="AE297" s="11"/>
      <c r="AF297" s="11"/>
      <c r="AG297" s="11"/>
      <c r="AH297" s="10">
        <v>43884</v>
      </c>
      <c r="AI297" s="14"/>
      <c r="AJ297" s="13"/>
    </row>
    <row r="298" spans="1:36" s="12" customFormat="1" x14ac:dyDescent="0.2">
      <c r="A298" s="9"/>
      <c r="B298" s="9"/>
      <c r="C298" s="8"/>
      <c r="D298" s="8"/>
      <c r="E298" s="1"/>
      <c r="F298" s="1"/>
      <c r="G298" s="1"/>
      <c r="H298" s="1"/>
      <c r="I298" s="1"/>
      <c r="J298" s="1"/>
      <c r="K298" s="1"/>
      <c r="L298" s="1"/>
      <c r="M298" s="1"/>
      <c r="N298" s="1"/>
      <c r="O298" s="1"/>
      <c r="P298" s="1"/>
      <c r="Q298" s="1"/>
      <c r="R298" s="1"/>
      <c r="S298" s="1"/>
      <c r="T298" s="1"/>
      <c r="U298" s="1"/>
      <c r="V298" s="1"/>
      <c r="W298" s="8"/>
      <c r="X298" s="1"/>
      <c r="Y298" s="1"/>
      <c r="Z298" s="1"/>
      <c r="AA298" s="1"/>
      <c r="AB298" s="1"/>
      <c r="AC298" s="1"/>
      <c r="AD298" s="11"/>
      <c r="AE298" s="11"/>
      <c r="AF298" s="11"/>
      <c r="AG298" s="11"/>
      <c r="AH298" s="10">
        <v>43885</v>
      </c>
      <c r="AI298" s="14"/>
      <c r="AJ298" s="13"/>
    </row>
    <row r="299" spans="1:36" s="12" customFormat="1" x14ac:dyDescent="0.2">
      <c r="A299" s="9"/>
      <c r="B299" s="9"/>
      <c r="C299" s="8"/>
      <c r="D299" s="8"/>
      <c r="E299" s="1"/>
      <c r="F299" s="1"/>
      <c r="G299" s="1"/>
      <c r="H299" s="1"/>
      <c r="I299" s="1"/>
      <c r="J299" s="1"/>
      <c r="K299" s="1"/>
      <c r="L299" s="1"/>
      <c r="M299" s="1"/>
      <c r="N299" s="1"/>
      <c r="O299" s="1"/>
      <c r="P299" s="1"/>
      <c r="Q299" s="1"/>
      <c r="R299" s="1"/>
      <c r="S299" s="1"/>
      <c r="T299" s="1"/>
      <c r="U299" s="1"/>
      <c r="V299" s="1"/>
      <c r="W299" s="8"/>
      <c r="X299" s="1"/>
      <c r="Y299" s="1"/>
      <c r="Z299" s="1"/>
      <c r="AA299" s="1"/>
      <c r="AB299" s="1"/>
      <c r="AC299" s="1"/>
      <c r="AD299" s="11"/>
      <c r="AE299" s="11"/>
      <c r="AF299" s="11"/>
      <c r="AG299" s="11"/>
      <c r="AH299" s="10">
        <v>43886</v>
      </c>
      <c r="AI299" s="14"/>
      <c r="AJ299" s="13"/>
    </row>
    <row r="300" spans="1:36" s="12" customFormat="1" x14ac:dyDescent="0.2">
      <c r="A300" s="9"/>
      <c r="B300" s="9"/>
      <c r="C300" s="8"/>
      <c r="D300" s="8"/>
      <c r="E300" s="1"/>
      <c r="F300" s="1"/>
      <c r="G300" s="1"/>
      <c r="H300" s="1"/>
      <c r="I300" s="1"/>
      <c r="J300" s="1"/>
      <c r="K300" s="1"/>
      <c r="L300" s="1"/>
      <c r="M300" s="1"/>
      <c r="N300" s="1"/>
      <c r="O300" s="1"/>
      <c r="P300" s="1"/>
      <c r="Q300" s="1"/>
      <c r="R300" s="1"/>
      <c r="S300" s="1"/>
      <c r="T300" s="1"/>
      <c r="U300" s="1"/>
      <c r="V300" s="1"/>
      <c r="W300" s="8"/>
      <c r="X300" s="1"/>
      <c r="Y300" s="1"/>
      <c r="Z300" s="1"/>
      <c r="AA300" s="1"/>
      <c r="AB300" s="1"/>
      <c r="AC300" s="1"/>
      <c r="AD300" s="11"/>
      <c r="AE300" s="11"/>
      <c r="AF300" s="11"/>
      <c r="AG300" s="11"/>
      <c r="AH300" s="10">
        <v>43887</v>
      </c>
      <c r="AI300" s="14"/>
      <c r="AJ300" s="13"/>
    </row>
    <row r="301" spans="1:36" s="12" customFormat="1" x14ac:dyDescent="0.2">
      <c r="A301" s="9"/>
      <c r="B301" s="9"/>
      <c r="C301" s="8"/>
      <c r="D301" s="8"/>
      <c r="E301" s="1"/>
      <c r="F301" s="1"/>
      <c r="G301" s="1"/>
      <c r="H301" s="1"/>
      <c r="I301" s="1"/>
      <c r="J301" s="1"/>
      <c r="K301" s="1"/>
      <c r="L301" s="1"/>
      <c r="M301" s="1"/>
      <c r="N301" s="1"/>
      <c r="O301" s="1"/>
      <c r="P301" s="1"/>
      <c r="Q301" s="1"/>
      <c r="R301" s="1"/>
      <c r="S301" s="1"/>
      <c r="T301" s="1"/>
      <c r="U301" s="1"/>
      <c r="V301" s="1"/>
      <c r="W301" s="8"/>
      <c r="X301" s="1"/>
      <c r="Y301" s="1"/>
      <c r="Z301" s="1"/>
      <c r="AA301" s="1"/>
      <c r="AB301" s="1"/>
      <c r="AC301" s="1"/>
      <c r="AD301" s="11"/>
      <c r="AE301" s="11"/>
      <c r="AF301" s="11"/>
      <c r="AG301" s="11"/>
      <c r="AH301" s="10">
        <v>43888</v>
      </c>
      <c r="AI301" s="14"/>
      <c r="AJ301" s="13"/>
    </row>
    <row r="302" spans="1:36" s="12" customFormat="1" x14ac:dyDescent="0.2">
      <c r="A302" s="9"/>
      <c r="B302" s="9"/>
      <c r="C302" s="8"/>
      <c r="D302" s="8"/>
      <c r="E302" s="1"/>
      <c r="F302" s="1"/>
      <c r="G302" s="1"/>
      <c r="H302" s="1"/>
      <c r="I302" s="1"/>
      <c r="J302" s="1"/>
      <c r="K302" s="1"/>
      <c r="L302" s="1"/>
      <c r="M302" s="1"/>
      <c r="N302" s="1"/>
      <c r="O302" s="1"/>
      <c r="P302" s="1"/>
      <c r="Q302" s="1"/>
      <c r="R302" s="1"/>
      <c r="S302" s="1"/>
      <c r="T302" s="1"/>
      <c r="U302" s="1"/>
      <c r="V302" s="1"/>
      <c r="W302" s="8"/>
      <c r="X302" s="1"/>
      <c r="Y302" s="1"/>
      <c r="Z302" s="1"/>
      <c r="AA302" s="1"/>
      <c r="AB302" s="1"/>
      <c r="AC302" s="1"/>
      <c r="AD302" s="11"/>
      <c r="AE302" s="11"/>
      <c r="AF302" s="11"/>
      <c r="AG302" s="11"/>
      <c r="AH302" s="10">
        <v>43889</v>
      </c>
      <c r="AI302" s="14"/>
      <c r="AJ302" s="13"/>
    </row>
    <row r="303" spans="1:36" s="12" customFormat="1" x14ac:dyDescent="0.2">
      <c r="A303" s="9"/>
      <c r="B303" s="9"/>
      <c r="C303" s="8"/>
      <c r="D303" s="8"/>
      <c r="E303" s="1"/>
      <c r="F303" s="1"/>
      <c r="G303" s="1"/>
      <c r="H303" s="1"/>
      <c r="I303" s="1"/>
      <c r="J303" s="1"/>
      <c r="K303" s="1"/>
      <c r="L303" s="1"/>
      <c r="M303" s="1"/>
      <c r="N303" s="1"/>
      <c r="O303" s="1"/>
      <c r="P303" s="1"/>
      <c r="Q303" s="1"/>
      <c r="R303" s="1"/>
      <c r="S303" s="1"/>
      <c r="T303" s="1"/>
      <c r="U303" s="1"/>
      <c r="V303" s="1"/>
      <c r="W303" s="8"/>
      <c r="X303" s="1"/>
      <c r="Y303" s="1"/>
      <c r="Z303" s="1"/>
      <c r="AA303" s="1"/>
      <c r="AB303" s="1"/>
      <c r="AC303" s="1"/>
      <c r="AD303" s="11"/>
      <c r="AE303" s="11"/>
      <c r="AF303" s="11"/>
      <c r="AG303" s="11"/>
      <c r="AH303" s="10">
        <v>43890</v>
      </c>
      <c r="AI303" s="14"/>
      <c r="AJ303" s="13"/>
    </row>
    <row r="304" spans="1:36" s="12" customFormat="1" x14ac:dyDescent="0.2">
      <c r="A304" s="9"/>
      <c r="B304" s="9"/>
      <c r="C304" s="8"/>
      <c r="D304" s="8"/>
      <c r="E304" s="1"/>
      <c r="F304" s="1"/>
      <c r="G304" s="1"/>
      <c r="H304" s="1"/>
      <c r="I304" s="1"/>
      <c r="J304" s="1"/>
      <c r="K304" s="1"/>
      <c r="L304" s="1"/>
      <c r="M304" s="1"/>
      <c r="N304" s="1"/>
      <c r="O304" s="1"/>
      <c r="P304" s="1"/>
      <c r="Q304" s="1"/>
      <c r="R304" s="1"/>
      <c r="S304" s="1"/>
      <c r="T304" s="1"/>
      <c r="U304" s="1"/>
      <c r="V304" s="1"/>
      <c r="W304" s="8"/>
      <c r="X304" s="1"/>
      <c r="Y304" s="1"/>
      <c r="Z304" s="1"/>
      <c r="AA304" s="1"/>
      <c r="AB304" s="1"/>
      <c r="AC304" s="1"/>
      <c r="AD304" s="11"/>
      <c r="AE304" s="11"/>
      <c r="AF304" s="11"/>
      <c r="AG304" s="11"/>
      <c r="AH304" s="10">
        <v>43891</v>
      </c>
      <c r="AI304" s="14"/>
      <c r="AJ304" s="13"/>
    </row>
    <row r="305" spans="1:36" s="12" customFormat="1" x14ac:dyDescent="0.2">
      <c r="A305" s="9"/>
      <c r="B305" s="9"/>
      <c r="C305" s="8"/>
      <c r="D305" s="8"/>
      <c r="E305" s="1"/>
      <c r="F305" s="1"/>
      <c r="G305" s="1"/>
      <c r="H305" s="1"/>
      <c r="I305" s="1"/>
      <c r="J305" s="1"/>
      <c r="K305" s="1"/>
      <c r="L305" s="1"/>
      <c r="M305" s="1"/>
      <c r="N305" s="1"/>
      <c r="O305" s="1"/>
      <c r="P305" s="1"/>
      <c r="Q305" s="1"/>
      <c r="R305" s="1"/>
      <c r="S305" s="1"/>
      <c r="T305" s="1"/>
      <c r="U305" s="1"/>
      <c r="V305" s="1"/>
      <c r="W305" s="8"/>
      <c r="X305" s="1"/>
      <c r="Y305" s="1"/>
      <c r="Z305" s="1"/>
      <c r="AA305" s="1"/>
      <c r="AB305" s="1"/>
      <c r="AC305" s="1"/>
      <c r="AD305" s="11"/>
      <c r="AE305" s="11"/>
      <c r="AF305" s="11"/>
      <c r="AG305" s="11"/>
      <c r="AH305" s="10">
        <v>43892</v>
      </c>
      <c r="AI305" s="14"/>
      <c r="AJ305" s="13"/>
    </row>
    <row r="306" spans="1:36" s="12" customFormat="1" x14ac:dyDescent="0.2">
      <c r="A306" s="9"/>
      <c r="B306" s="9"/>
      <c r="C306" s="8"/>
      <c r="D306" s="8"/>
      <c r="E306" s="1"/>
      <c r="F306" s="1"/>
      <c r="G306" s="1"/>
      <c r="H306" s="1"/>
      <c r="I306" s="1"/>
      <c r="J306" s="1"/>
      <c r="K306" s="1"/>
      <c r="L306" s="1"/>
      <c r="M306" s="1"/>
      <c r="N306" s="1"/>
      <c r="O306" s="1"/>
      <c r="P306" s="1"/>
      <c r="Q306" s="1"/>
      <c r="R306" s="1"/>
      <c r="S306" s="1"/>
      <c r="T306" s="1"/>
      <c r="U306" s="1"/>
      <c r="V306" s="1"/>
      <c r="W306" s="8"/>
      <c r="X306" s="1"/>
      <c r="Y306" s="1"/>
      <c r="Z306" s="1"/>
      <c r="AA306" s="1"/>
      <c r="AB306" s="1"/>
      <c r="AC306" s="1"/>
      <c r="AD306" s="11"/>
      <c r="AE306" s="11"/>
      <c r="AF306" s="11"/>
      <c r="AG306" s="11"/>
      <c r="AH306" s="10">
        <v>43893</v>
      </c>
      <c r="AI306" s="14"/>
      <c r="AJ306" s="13"/>
    </row>
    <row r="307" spans="1:36" s="12" customFormat="1" x14ac:dyDescent="0.2">
      <c r="A307" s="9"/>
      <c r="B307" s="9"/>
      <c r="C307" s="8"/>
      <c r="D307" s="8"/>
      <c r="E307" s="1"/>
      <c r="F307" s="1"/>
      <c r="G307" s="1"/>
      <c r="H307" s="1"/>
      <c r="I307" s="1"/>
      <c r="J307" s="1"/>
      <c r="K307" s="1"/>
      <c r="L307" s="1"/>
      <c r="M307" s="1"/>
      <c r="N307" s="1"/>
      <c r="O307" s="1"/>
      <c r="P307" s="1"/>
      <c r="Q307" s="1"/>
      <c r="R307" s="1"/>
      <c r="S307" s="1"/>
      <c r="T307" s="1"/>
      <c r="U307" s="1"/>
      <c r="V307" s="1"/>
      <c r="W307" s="8"/>
      <c r="X307" s="1"/>
      <c r="Y307" s="1"/>
      <c r="Z307" s="1"/>
      <c r="AA307" s="1"/>
      <c r="AB307" s="1"/>
      <c r="AC307" s="1"/>
      <c r="AD307" s="11"/>
      <c r="AE307" s="11"/>
      <c r="AF307" s="11"/>
      <c r="AG307" s="11"/>
      <c r="AH307" s="10">
        <v>43894</v>
      </c>
      <c r="AI307" s="14"/>
      <c r="AJ307" s="13"/>
    </row>
    <row r="308" spans="1:36" s="12" customFormat="1" x14ac:dyDescent="0.2">
      <c r="A308" s="9"/>
      <c r="B308" s="9"/>
      <c r="C308" s="8"/>
      <c r="D308" s="8"/>
      <c r="E308" s="1"/>
      <c r="F308" s="1"/>
      <c r="G308" s="1"/>
      <c r="H308" s="1"/>
      <c r="I308" s="1"/>
      <c r="J308" s="1"/>
      <c r="K308" s="1"/>
      <c r="L308" s="1"/>
      <c r="M308" s="1"/>
      <c r="N308" s="1"/>
      <c r="O308" s="1"/>
      <c r="P308" s="1"/>
      <c r="Q308" s="1"/>
      <c r="R308" s="1"/>
      <c r="S308" s="1"/>
      <c r="T308" s="1"/>
      <c r="U308" s="1"/>
      <c r="V308" s="1"/>
      <c r="W308" s="8"/>
      <c r="X308" s="1"/>
      <c r="Y308" s="1"/>
      <c r="Z308" s="1"/>
      <c r="AA308" s="1"/>
      <c r="AB308" s="1"/>
      <c r="AC308" s="1"/>
      <c r="AD308" s="11"/>
      <c r="AE308" s="11"/>
      <c r="AF308" s="11"/>
      <c r="AG308" s="11"/>
      <c r="AH308" s="10">
        <v>43895</v>
      </c>
      <c r="AI308" s="14"/>
      <c r="AJ308" s="13"/>
    </row>
    <row r="309" spans="1:36" s="12" customFormat="1" x14ac:dyDescent="0.2">
      <c r="A309" s="9"/>
      <c r="B309" s="9"/>
      <c r="C309" s="8"/>
      <c r="D309" s="8"/>
      <c r="E309" s="1"/>
      <c r="F309" s="1"/>
      <c r="G309" s="1"/>
      <c r="H309" s="1"/>
      <c r="I309" s="1"/>
      <c r="J309" s="1"/>
      <c r="K309" s="1"/>
      <c r="L309" s="1"/>
      <c r="M309" s="1"/>
      <c r="N309" s="1"/>
      <c r="O309" s="1"/>
      <c r="P309" s="1"/>
      <c r="Q309" s="1"/>
      <c r="R309" s="1"/>
      <c r="S309" s="1"/>
      <c r="T309" s="1"/>
      <c r="U309" s="1"/>
      <c r="V309" s="1"/>
      <c r="W309" s="8"/>
      <c r="X309" s="1"/>
      <c r="Y309" s="1"/>
      <c r="Z309" s="1"/>
      <c r="AA309" s="1"/>
      <c r="AB309" s="1"/>
      <c r="AC309" s="1"/>
      <c r="AD309" s="11"/>
      <c r="AE309" s="11"/>
      <c r="AF309" s="11"/>
      <c r="AG309" s="11"/>
      <c r="AH309" s="10">
        <v>43896</v>
      </c>
      <c r="AI309" s="14"/>
      <c r="AJ309" s="13"/>
    </row>
    <row r="310" spans="1:36" s="12" customFormat="1" x14ac:dyDescent="0.2">
      <c r="A310" s="9"/>
      <c r="B310" s="9"/>
      <c r="C310" s="8"/>
      <c r="D310" s="8"/>
      <c r="E310" s="1"/>
      <c r="F310" s="1"/>
      <c r="G310" s="1"/>
      <c r="H310" s="1"/>
      <c r="I310" s="1"/>
      <c r="J310" s="1"/>
      <c r="K310" s="1"/>
      <c r="L310" s="1"/>
      <c r="M310" s="1"/>
      <c r="N310" s="1"/>
      <c r="O310" s="1"/>
      <c r="P310" s="1"/>
      <c r="Q310" s="1"/>
      <c r="R310" s="1"/>
      <c r="S310" s="1"/>
      <c r="T310" s="1"/>
      <c r="U310" s="1"/>
      <c r="V310" s="1"/>
      <c r="W310" s="8"/>
      <c r="X310" s="1"/>
      <c r="Y310" s="1"/>
      <c r="Z310" s="1"/>
      <c r="AA310" s="1"/>
      <c r="AB310" s="1"/>
      <c r="AC310" s="1"/>
      <c r="AD310" s="11"/>
      <c r="AE310" s="11"/>
      <c r="AF310" s="11"/>
      <c r="AG310" s="11"/>
      <c r="AH310" s="10">
        <v>43897</v>
      </c>
      <c r="AI310" s="14"/>
      <c r="AJ310" s="13"/>
    </row>
    <row r="311" spans="1:36" s="12" customFormat="1" x14ac:dyDescent="0.2">
      <c r="A311" s="9"/>
      <c r="B311" s="9"/>
      <c r="C311" s="8"/>
      <c r="D311" s="8"/>
      <c r="E311" s="1"/>
      <c r="F311" s="1"/>
      <c r="G311" s="1"/>
      <c r="H311" s="1"/>
      <c r="I311" s="1"/>
      <c r="J311" s="1"/>
      <c r="K311" s="1"/>
      <c r="L311" s="1"/>
      <c r="M311" s="1"/>
      <c r="N311" s="1"/>
      <c r="O311" s="1"/>
      <c r="P311" s="1"/>
      <c r="Q311" s="1"/>
      <c r="R311" s="1"/>
      <c r="S311" s="1"/>
      <c r="T311" s="1"/>
      <c r="U311" s="1"/>
      <c r="V311" s="1"/>
      <c r="W311" s="8"/>
      <c r="X311" s="1"/>
      <c r="Y311" s="1"/>
      <c r="Z311" s="1"/>
      <c r="AA311" s="1"/>
      <c r="AB311" s="1"/>
      <c r="AC311" s="1"/>
      <c r="AD311" s="11"/>
      <c r="AE311" s="11"/>
      <c r="AF311" s="11"/>
      <c r="AG311" s="11"/>
      <c r="AH311" s="10">
        <v>43898</v>
      </c>
      <c r="AI311" s="14"/>
      <c r="AJ311" s="13"/>
    </row>
    <row r="312" spans="1:36" s="12" customFormat="1" x14ac:dyDescent="0.2">
      <c r="A312" s="9"/>
      <c r="B312" s="9"/>
      <c r="C312" s="8"/>
      <c r="D312" s="8"/>
      <c r="E312" s="1"/>
      <c r="F312" s="1"/>
      <c r="G312" s="1"/>
      <c r="H312" s="1"/>
      <c r="I312" s="1"/>
      <c r="J312" s="1"/>
      <c r="K312" s="1"/>
      <c r="L312" s="1"/>
      <c r="M312" s="1"/>
      <c r="N312" s="1"/>
      <c r="O312" s="1"/>
      <c r="P312" s="1"/>
      <c r="Q312" s="1"/>
      <c r="R312" s="1"/>
      <c r="S312" s="1"/>
      <c r="T312" s="1"/>
      <c r="U312" s="1"/>
      <c r="V312" s="1"/>
      <c r="W312" s="8"/>
      <c r="X312" s="1"/>
      <c r="Y312" s="1"/>
      <c r="Z312" s="1"/>
      <c r="AA312" s="1"/>
      <c r="AB312" s="1"/>
      <c r="AC312" s="1"/>
      <c r="AD312" s="11"/>
      <c r="AE312" s="11"/>
      <c r="AF312" s="11"/>
      <c r="AG312" s="11"/>
      <c r="AH312" s="10">
        <v>43899</v>
      </c>
      <c r="AI312" s="14"/>
      <c r="AJ312" s="13"/>
    </row>
    <row r="313" spans="1:36" s="12" customFormat="1" x14ac:dyDescent="0.2">
      <c r="A313" s="9"/>
      <c r="B313" s="9"/>
      <c r="C313" s="8"/>
      <c r="D313" s="8"/>
      <c r="E313" s="1"/>
      <c r="F313" s="1"/>
      <c r="G313" s="1"/>
      <c r="H313" s="1"/>
      <c r="I313" s="1"/>
      <c r="J313" s="1"/>
      <c r="K313" s="1"/>
      <c r="L313" s="1"/>
      <c r="M313" s="1"/>
      <c r="N313" s="1"/>
      <c r="O313" s="1"/>
      <c r="P313" s="1"/>
      <c r="Q313" s="1"/>
      <c r="R313" s="1"/>
      <c r="S313" s="1"/>
      <c r="T313" s="1"/>
      <c r="U313" s="1"/>
      <c r="V313" s="1"/>
      <c r="W313" s="8"/>
      <c r="X313" s="1"/>
      <c r="Y313" s="1"/>
      <c r="Z313" s="1"/>
      <c r="AA313" s="1"/>
      <c r="AB313" s="1"/>
      <c r="AC313" s="1"/>
      <c r="AD313" s="11"/>
      <c r="AE313" s="11"/>
      <c r="AF313" s="11"/>
      <c r="AG313" s="11"/>
      <c r="AH313" s="10">
        <v>43900</v>
      </c>
      <c r="AI313" s="14"/>
      <c r="AJ313" s="13"/>
    </row>
    <row r="314" spans="1:36" s="12" customFormat="1" x14ac:dyDescent="0.2">
      <c r="A314" s="9"/>
      <c r="B314" s="9"/>
      <c r="C314" s="8"/>
      <c r="D314" s="8"/>
      <c r="E314" s="1"/>
      <c r="F314" s="1"/>
      <c r="G314" s="1"/>
      <c r="H314" s="1"/>
      <c r="I314" s="1"/>
      <c r="J314" s="1"/>
      <c r="K314" s="1"/>
      <c r="L314" s="1"/>
      <c r="M314" s="1"/>
      <c r="N314" s="1"/>
      <c r="O314" s="1"/>
      <c r="P314" s="1"/>
      <c r="Q314" s="1"/>
      <c r="R314" s="1"/>
      <c r="S314" s="1"/>
      <c r="T314" s="1"/>
      <c r="U314" s="1"/>
      <c r="V314" s="1"/>
      <c r="W314" s="8"/>
      <c r="X314" s="1"/>
      <c r="Y314" s="1"/>
      <c r="Z314" s="1"/>
      <c r="AA314" s="1"/>
      <c r="AB314" s="1"/>
      <c r="AC314" s="1"/>
      <c r="AD314" s="11"/>
      <c r="AE314" s="11"/>
      <c r="AF314" s="11"/>
      <c r="AG314" s="11"/>
      <c r="AH314" s="10">
        <v>43901</v>
      </c>
      <c r="AI314" s="14"/>
      <c r="AJ314" s="13"/>
    </row>
    <row r="315" spans="1:36" s="12" customFormat="1" x14ac:dyDescent="0.2">
      <c r="A315" s="9"/>
      <c r="B315" s="9"/>
      <c r="C315" s="8"/>
      <c r="D315" s="8"/>
      <c r="E315" s="1"/>
      <c r="F315" s="1"/>
      <c r="G315" s="1"/>
      <c r="H315" s="1"/>
      <c r="I315" s="1"/>
      <c r="J315" s="1"/>
      <c r="K315" s="1"/>
      <c r="L315" s="1"/>
      <c r="M315" s="1"/>
      <c r="N315" s="1"/>
      <c r="O315" s="1"/>
      <c r="P315" s="1"/>
      <c r="Q315" s="1"/>
      <c r="R315" s="1"/>
      <c r="S315" s="1"/>
      <c r="T315" s="1"/>
      <c r="U315" s="1"/>
      <c r="V315" s="1"/>
      <c r="W315" s="8"/>
      <c r="X315" s="1"/>
      <c r="Y315" s="1"/>
      <c r="Z315" s="1"/>
      <c r="AA315" s="1"/>
      <c r="AB315" s="1"/>
      <c r="AC315" s="1"/>
      <c r="AD315" s="11"/>
      <c r="AE315" s="11"/>
      <c r="AF315" s="11"/>
      <c r="AG315" s="11"/>
      <c r="AH315" s="10">
        <v>43902</v>
      </c>
      <c r="AI315" s="14"/>
      <c r="AJ315" s="13"/>
    </row>
    <row r="316" spans="1:36" s="12" customFormat="1" x14ac:dyDescent="0.2">
      <c r="A316" s="9"/>
      <c r="B316" s="9"/>
      <c r="C316" s="8"/>
      <c r="D316" s="8"/>
      <c r="E316" s="1"/>
      <c r="F316" s="1"/>
      <c r="G316" s="1"/>
      <c r="H316" s="1"/>
      <c r="I316" s="1"/>
      <c r="J316" s="1"/>
      <c r="K316" s="1"/>
      <c r="L316" s="1"/>
      <c r="M316" s="1"/>
      <c r="N316" s="1"/>
      <c r="O316" s="1"/>
      <c r="P316" s="1"/>
      <c r="Q316" s="1"/>
      <c r="R316" s="1"/>
      <c r="S316" s="1"/>
      <c r="T316" s="1"/>
      <c r="U316" s="1"/>
      <c r="V316" s="1"/>
      <c r="W316" s="8"/>
      <c r="X316" s="1"/>
      <c r="Y316" s="1"/>
      <c r="Z316" s="1"/>
      <c r="AA316" s="1"/>
      <c r="AB316" s="1"/>
      <c r="AC316" s="1"/>
      <c r="AD316" s="11"/>
      <c r="AE316" s="11"/>
      <c r="AF316" s="11"/>
      <c r="AG316" s="11"/>
      <c r="AH316" s="10">
        <v>43903</v>
      </c>
      <c r="AI316" s="14"/>
      <c r="AJ316" s="13"/>
    </row>
    <row r="317" spans="1:36" s="12" customFormat="1" x14ac:dyDescent="0.2">
      <c r="A317" s="9"/>
      <c r="B317" s="9"/>
      <c r="C317" s="8"/>
      <c r="D317" s="8"/>
      <c r="E317" s="1"/>
      <c r="F317" s="1"/>
      <c r="G317" s="1"/>
      <c r="H317" s="1"/>
      <c r="I317" s="1"/>
      <c r="J317" s="1"/>
      <c r="K317" s="1"/>
      <c r="L317" s="1"/>
      <c r="M317" s="1"/>
      <c r="N317" s="1"/>
      <c r="O317" s="1"/>
      <c r="P317" s="1"/>
      <c r="Q317" s="1"/>
      <c r="R317" s="1"/>
      <c r="S317" s="1"/>
      <c r="T317" s="1"/>
      <c r="U317" s="1"/>
      <c r="V317" s="1"/>
      <c r="W317" s="8"/>
      <c r="X317" s="1"/>
      <c r="Y317" s="1"/>
      <c r="Z317" s="1"/>
      <c r="AA317" s="1"/>
      <c r="AB317" s="1"/>
      <c r="AC317" s="1"/>
      <c r="AD317" s="11"/>
      <c r="AE317" s="11"/>
      <c r="AF317" s="11"/>
      <c r="AG317" s="11"/>
      <c r="AH317" s="10">
        <v>43904</v>
      </c>
      <c r="AI317" s="14"/>
      <c r="AJ317" s="13"/>
    </row>
    <row r="318" spans="1:36" s="12" customFormat="1" x14ac:dyDescent="0.2">
      <c r="A318" s="9"/>
      <c r="B318" s="9"/>
      <c r="C318" s="8"/>
      <c r="D318" s="8"/>
      <c r="E318" s="1"/>
      <c r="F318" s="1"/>
      <c r="G318" s="1"/>
      <c r="H318" s="1"/>
      <c r="I318" s="1"/>
      <c r="J318" s="1"/>
      <c r="K318" s="1"/>
      <c r="L318" s="1"/>
      <c r="M318" s="1"/>
      <c r="N318" s="1"/>
      <c r="O318" s="1"/>
      <c r="P318" s="1"/>
      <c r="Q318" s="1"/>
      <c r="R318" s="1"/>
      <c r="S318" s="1"/>
      <c r="T318" s="1"/>
      <c r="U318" s="1"/>
      <c r="V318" s="1"/>
      <c r="W318" s="8"/>
      <c r="X318" s="1"/>
      <c r="Y318" s="1"/>
      <c r="Z318" s="1"/>
      <c r="AA318" s="1"/>
      <c r="AB318" s="1"/>
      <c r="AC318" s="1"/>
      <c r="AD318" s="11"/>
      <c r="AE318" s="11"/>
      <c r="AF318" s="11"/>
      <c r="AG318" s="11"/>
      <c r="AH318" s="10">
        <v>43905</v>
      </c>
      <c r="AI318" s="14"/>
      <c r="AJ318" s="13"/>
    </row>
    <row r="319" spans="1:36" s="12" customFormat="1" x14ac:dyDescent="0.2">
      <c r="A319" s="9"/>
      <c r="B319" s="9"/>
      <c r="C319" s="8"/>
      <c r="D319" s="8"/>
      <c r="E319" s="1"/>
      <c r="F319" s="1"/>
      <c r="G319" s="1"/>
      <c r="H319" s="1"/>
      <c r="I319" s="1"/>
      <c r="J319" s="1"/>
      <c r="K319" s="1"/>
      <c r="L319" s="1"/>
      <c r="M319" s="1"/>
      <c r="N319" s="1"/>
      <c r="O319" s="1"/>
      <c r="P319" s="1"/>
      <c r="Q319" s="1"/>
      <c r="R319" s="1"/>
      <c r="S319" s="1"/>
      <c r="T319" s="1"/>
      <c r="U319" s="1"/>
      <c r="V319" s="1"/>
      <c r="W319" s="8"/>
      <c r="X319" s="1"/>
      <c r="Y319" s="1"/>
      <c r="Z319" s="1"/>
      <c r="AA319" s="1"/>
      <c r="AB319" s="1"/>
      <c r="AC319" s="1"/>
      <c r="AD319" s="11"/>
      <c r="AE319" s="11"/>
      <c r="AF319" s="11"/>
      <c r="AG319" s="11"/>
      <c r="AH319" s="10">
        <v>43906</v>
      </c>
      <c r="AI319" s="14"/>
      <c r="AJ319" s="13"/>
    </row>
    <row r="320" spans="1:36" s="12" customFormat="1" x14ac:dyDescent="0.2">
      <c r="A320" s="9"/>
      <c r="B320" s="9"/>
      <c r="C320" s="8"/>
      <c r="D320" s="8"/>
      <c r="E320" s="1"/>
      <c r="F320" s="1"/>
      <c r="G320" s="1"/>
      <c r="H320" s="1"/>
      <c r="I320" s="1"/>
      <c r="J320" s="1"/>
      <c r="K320" s="1"/>
      <c r="L320" s="1"/>
      <c r="M320" s="1"/>
      <c r="N320" s="1"/>
      <c r="O320" s="1"/>
      <c r="P320" s="1"/>
      <c r="Q320" s="1"/>
      <c r="R320" s="1"/>
      <c r="S320" s="1"/>
      <c r="T320" s="1"/>
      <c r="U320" s="1"/>
      <c r="V320" s="1"/>
      <c r="W320" s="8"/>
      <c r="X320" s="1"/>
      <c r="Y320" s="1"/>
      <c r="Z320" s="1"/>
      <c r="AA320" s="1"/>
      <c r="AB320" s="1"/>
      <c r="AC320" s="1"/>
      <c r="AD320" s="11"/>
      <c r="AE320" s="11"/>
      <c r="AF320" s="11"/>
      <c r="AG320" s="11"/>
      <c r="AH320" s="10">
        <v>43907</v>
      </c>
      <c r="AI320" s="14"/>
      <c r="AJ320" s="13"/>
    </row>
    <row r="321" spans="1:36" s="12" customFormat="1" x14ac:dyDescent="0.2">
      <c r="A321" s="9"/>
      <c r="B321" s="9"/>
      <c r="C321" s="8"/>
      <c r="D321" s="8"/>
      <c r="E321" s="1"/>
      <c r="F321" s="1"/>
      <c r="G321" s="1"/>
      <c r="H321" s="1"/>
      <c r="I321" s="1"/>
      <c r="J321" s="1"/>
      <c r="K321" s="1"/>
      <c r="L321" s="1"/>
      <c r="M321" s="1"/>
      <c r="N321" s="1"/>
      <c r="O321" s="1"/>
      <c r="P321" s="1"/>
      <c r="Q321" s="1"/>
      <c r="R321" s="1"/>
      <c r="S321" s="1"/>
      <c r="T321" s="1"/>
      <c r="U321" s="1"/>
      <c r="V321" s="1"/>
      <c r="W321" s="8"/>
      <c r="X321" s="1"/>
      <c r="Y321" s="1"/>
      <c r="Z321" s="1"/>
      <c r="AA321" s="1"/>
      <c r="AB321" s="1"/>
      <c r="AC321" s="1"/>
      <c r="AD321" s="11"/>
      <c r="AE321" s="11"/>
      <c r="AF321" s="11"/>
      <c r="AG321" s="11"/>
      <c r="AH321" s="10">
        <v>43908</v>
      </c>
      <c r="AI321" s="14"/>
      <c r="AJ321" s="13"/>
    </row>
    <row r="322" spans="1:36" s="12" customFormat="1" x14ac:dyDescent="0.2">
      <c r="A322" s="9"/>
      <c r="B322" s="9"/>
      <c r="C322" s="8"/>
      <c r="D322" s="8"/>
      <c r="E322" s="1"/>
      <c r="F322" s="1"/>
      <c r="G322" s="1"/>
      <c r="H322" s="1"/>
      <c r="I322" s="1"/>
      <c r="J322" s="1"/>
      <c r="K322" s="1"/>
      <c r="L322" s="1"/>
      <c r="M322" s="1"/>
      <c r="N322" s="1"/>
      <c r="O322" s="1"/>
      <c r="P322" s="1"/>
      <c r="Q322" s="1"/>
      <c r="R322" s="1"/>
      <c r="S322" s="1"/>
      <c r="T322" s="1"/>
      <c r="U322" s="1"/>
      <c r="V322" s="1"/>
      <c r="W322" s="8"/>
      <c r="X322" s="1"/>
      <c r="Y322" s="1"/>
      <c r="Z322" s="1"/>
      <c r="AA322" s="1"/>
      <c r="AB322" s="1"/>
      <c r="AC322" s="1"/>
      <c r="AD322" s="11"/>
      <c r="AE322" s="11"/>
      <c r="AF322" s="11"/>
      <c r="AG322" s="11"/>
      <c r="AH322" s="10">
        <v>43909</v>
      </c>
      <c r="AI322" s="14"/>
      <c r="AJ322" s="13"/>
    </row>
    <row r="323" spans="1:36" s="12" customFormat="1" x14ac:dyDescent="0.2">
      <c r="A323" s="9"/>
      <c r="B323" s="9"/>
      <c r="C323" s="8"/>
      <c r="D323" s="8"/>
      <c r="E323" s="1"/>
      <c r="F323" s="1"/>
      <c r="G323" s="1"/>
      <c r="H323" s="1"/>
      <c r="I323" s="1"/>
      <c r="J323" s="1"/>
      <c r="K323" s="1"/>
      <c r="L323" s="1"/>
      <c r="M323" s="1"/>
      <c r="N323" s="1"/>
      <c r="O323" s="1"/>
      <c r="P323" s="1"/>
      <c r="Q323" s="1"/>
      <c r="R323" s="1"/>
      <c r="S323" s="1"/>
      <c r="T323" s="1"/>
      <c r="U323" s="1"/>
      <c r="V323" s="1"/>
      <c r="W323" s="8"/>
      <c r="X323" s="1"/>
      <c r="Y323" s="1"/>
      <c r="Z323" s="1"/>
      <c r="AA323" s="1"/>
      <c r="AB323" s="1"/>
      <c r="AC323" s="1"/>
      <c r="AD323" s="11"/>
      <c r="AE323" s="11"/>
      <c r="AF323" s="11"/>
      <c r="AG323" s="11"/>
      <c r="AH323" s="10">
        <v>43910</v>
      </c>
      <c r="AI323" s="14"/>
      <c r="AJ323" s="13"/>
    </row>
    <row r="324" spans="1:36" s="12" customFormat="1" x14ac:dyDescent="0.2">
      <c r="A324" s="9"/>
      <c r="B324" s="9"/>
      <c r="C324" s="8"/>
      <c r="D324" s="8"/>
      <c r="E324" s="1"/>
      <c r="F324" s="1"/>
      <c r="G324" s="1"/>
      <c r="H324" s="1"/>
      <c r="I324" s="1"/>
      <c r="J324" s="1"/>
      <c r="K324" s="1"/>
      <c r="L324" s="1"/>
      <c r="M324" s="1"/>
      <c r="N324" s="1"/>
      <c r="O324" s="1"/>
      <c r="P324" s="1"/>
      <c r="Q324" s="1"/>
      <c r="R324" s="1"/>
      <c r="S324" s="1"/>
      <c r="T324" s="1"/>
      <c r="U324" s="1"/>
      <c r="V324" s="1"/>
      <c r="W324" s="8"/>
      <c r="X324" s="1"/>
      <c r="Y324" s="1"/>
      <c r="Z324" s="1"/>
      <c r="AA324" s="1"/>
      <c r="AB324" s="1"/>
      <c r="AC324" s="1"/>
      <c r="AD324" s="11"/>
      <c r="AE324" s="11"/>
      <c r="AF324" s="11"/>
      <c r="AG324" s="11"/>
      <c r="AH324" s="10">
        <v>43911</v>
      </c>
      <c r="AI324" s="14"/>
      <c r="AJ324" s="13"/>
    </row>
    <row r="325" spans="1:36" s="12" customFormat="1" x14ac:dyDescent="0.2">
      <c r="A325" s="9"/>
      <c r="B325" s="9"/>
      <c r="C325" s="8"/>
      <c r="D325" s="8"/>
      <c r="E325" s="1"/>
      <c r="F325" s="1"/>
      <c r="G325" s="1"/>
      <c r="H325" s="1"/>
      <c r="I325" s="1"/>
      <c r="J325" s="1"/>
      <c r="K325" s="1"/>
      <c r="L325" s="1"/>
      <c r="M325" s="1"/>
      <c r="N325" s="1"/>
      <c r="O325" s="1"/>
      <c r="P325" s="1"/>
      <c r="Q325" s="1"/>
      <c r="R325" s="1"/>
      <c r="S325" s="1"/>
      <c r="T325" s="1"/>
      <c r="U325" s="1"/>
      <c r="V325" s="1"/>
      <c r="W325" s="8"/>
      <c r="X325" s="1"/>
      <c r="Y325" s="1"/>
      <c r="Z325" s="1"/>
      <c r="AA325" s="1"/>
      <c r="AB325" s="1"/>
      <c r="AC325" s="1"/>
      <c r="AD325" s="11"/>
      <c r="AE325" s="11"/>
      <c r="AF325" s="11"/>
      <c r="AG325" s="11"/>
      <c r="AH325" s="10">
        <v>43912</v>
      </c>
      <c r="AI325" s="14"/>
      <c r="AJ325" s="13"/>
    </row>
    <row r="326" spans="1:36" s="12" customFormat="1" x14ac:dyDescent="0.2">
      <c r="A326" s="9"/>
      <c r="B326" s="9"/>
      <c r="C326" s="8"/>
      <c r="D326" s="8"/>
      <c r="E326" s="1"/>
      <c r="F326" s="1"/>
      <c r="G326" s="1"/>
      <c r="H326" s="1"/>
      <c r="I326" s="1"/>
      <c r="J326" s="1"/>
      <c r="K326" s="1"/>
      <c r="L326" s="1"/>
      <c r="M326" s="1"/>
      <c r="N326" s="1"/>
      <c r="O326" s="1"/>
      <c r="P326" s="1"/>
      <c r="Q326" s="1"/>
      <c r="R326" s="1"/>
      <c r="S326" s="1"/>
      <c r="T326" s="1"/>
      <c r="U326" s="1"/>
      <c r="V326" s="1"/>
      <c r="W326" s="8"/>
      <c r="X326" s="1"/>
      <c r="Y326" s="1"/>
      <c r="Z326" s="1"/>
      <c r="AA326" s="1"/>
      <c r="AB326" s="1"/>
      <c r="AC326" s="1"/>
      <c r="AD326" s="11"/>
      <c r="AE326" s="11"/>
      <c r="AF326" s="11"/>
      <c r="AG326" s="11"/>
      <c r="AH326" s="10">
        <v>43913</v>
      </c>
      <c r="AI326" s="14"/>
      <c r="AJ326" s="13"/>
    </row>
    <row r="327" spans="1:36" s="12" customFormat="1" x14ac:dyDescent="0.2">
      <c r="A327" s="9"/>
      <c r="B327" s="9"/>
      <c r="C327" s="8"/>
      <c r="D327" s="8"/>
      <c r="E327" s="1"/>
      <c r="F327" s="1"/>
      <c r="G327" s="1"/>
      <c r="H327" s="1"/>
      <c r="I327" s="1"/>
      <c r="J327" s="1"/>
      <c r="K327" s="1"/>
      <c r="L327" s="1"/>
      <c r="M327" s="1"/>
      <c r="N327" s="1"/>
      <c r="O327" s="1"/>
      <c r="P327" s="1"/>
      <c r="Q327" s="1"/>
      <c r="R327" s="1"/>
      <c r="S327" s="1"/>
      <c r="T327" s="1"/>
      <c r="U327" s="1"/>
      <c r="V327" s="1"/>
      <c r="W327" s="8"/>
      <c r="X327" s="1"/>
      <c r="Y327" s="1"/>
      <c r="Z327" s="1"/>
      <c r="AA327" s="1"/>
      <c r="AB327" s="1"/>
      <c r="AC327" s="1"/>
      <c r="AD327" s="11"/>
      <c r="AE327" s="11"/>
      <c r="AF327" s="11"/>
      <c r="AG327" s="11"/>
      <c r="AH327" s="10">
        <v>43914</v>
      </c>
      <c r="AI327" s="14"/>
      <c r="AJ327" s="13"/>
    </row>
    <row r="328" spans="1:36" s="12" customFormat="1" x14ac:dyDescent="0.2">
      <c r="A328" s="9"/>
      <c r="B328" s="9"/>
      <c r="C328" s="8"/>
      <c r="D328" s="8"/>
      <c r="E328" s="1"/>
      <c r="F328" s="1"/>
      <c r="G328" s="1"/>
      <c r="H328" s="1"/>
      <c r="I328" s="1"/>
      <c r="J328" s="1"/>
      <c r="K328" s="1"/>
      <c r="L328" s="1"/>
      <c r="M328" s="1"/>
      <c r="N328" s="1"/>
      <c r="O328" s="1"/>
      <c r="P328" s="1"/>
      <c r="Q328" s="1"/>
      <c r="R328" s="1"/>
      <c r="S328" s="1"/>
      <c r="T328" s="1"/>
      <c r="U328" s="1"/>
      <c r="V328" s="1"/>
      <c r="W328" s="8"/>
      <c r="X328" s="1"/>
      <c r="Y328" s="1"/>
      <c r="Z328" s="1"/>
      <c r="AA328" s="1"/>
      <c r="AB328" s="1"/>
      <c r="AC328" s="1"/>
      <c r="AD328" s="11"/>
      <c r="AE328" s="11"/>
      <c r="AF328" s="11"/>
      <c r="AG328" s="11"/>
      <c r="AH328" s="10">
        <v>43915</v>
      </c>
      <c r="AI328" s="14"/>
      <c r="AJ328" s="13"/>
    </row>
    <row r="329" spans="1:36" s="12" customFormat="1" x14ac:dyDescent="0.2">
      <c r="A329" s="9"/>
      <c r="B329" s="9"/>
      <c r="C329" s="8"/>
      <c r="D329" s="8"/>
      <c r="E329" s="1"/>
      <c r="F329" s="1"/>
      <c r="G329" s="1"/>
      <c r="H329" s="1"/>
      <c r="I329" s="1"/>
      <c r="J329" s="1"/>
      <c r="K329" s="1"/>
      <c r="L329" s="1"/>
      <c r="M329" s="1"/>
      <c r="N329" s="1"/>
      <c r="O329" s="1"/>
      <c r="P329" s="1"/>
      <c r="Q329" s="1"/>
      <c r="R329" s="1"/>
      <c r="S329" s="1"/>
      <c r="T329" s="1"/>
      <c r="U329" s="1"/>
      <c r="V329" s="1"/>
      <c r="W329" s="8"/>
      <c r="X329" s="1"/>
      <c r="Y329" s="1"/>
      <c r="Z329" s="1"/>
      <c r="AA329" s="1"/>
      <c r="AB329" s="1"/>
      <c r="AC329" s="1"/>
      <c r="AD329" s="11"/>
      <c r="AE329" s="11"/>
      <c r="AF329" s="11"/>
      <c r="AG329" s="11"/>
      <c r="AH329" s="10">
        <v>43916</v>
      </c>
      <c r="AI329" s="14"/>
      <c r="AJ329" s="13"/>
    </row>
    <row r="330" spans="1:36" s="12" customFormat="1" x14ac:dyDescent="0.2">
      <c r="A330" s="9"/>
      <c r="B330" s="9"/>
      <c r="C330" s="8"/>
      <c r="D330" s="8"/>
      <c r="E330" s="1"/>
      <c r="F330" s="1"/>
      <c r="G330" s="1"/>
      <c r="H330" s="1"/>
      <c r="I330" s="1"/>
      <c r="J330" s="1"/>
      <c r="K330" s="1"/>
      <c r="L330" s="1"/>
      <c r="M330" s="1"/>
      <c r="N330" s="1"/>
      <c r="O330" s="1"/>
      <c r="P330" s="1"/>
      <c r="Q330" s="1"/>
      <c r="R330" s="1"/>
      <c r="S330" s="1"/>
      <c r="T330" s="1"/>
      <c r="U330" s="1"/>
      <c r="V330" s="1"/>
      <c r="W330" s="8"/>
      <c r="X330" s="1"/>
      <c r="Y330" s="1"/>
      <c r="Z330" s="1"/>
      <c r="AA330" s="1"/>
      <c r="AB330" s="1"/>
      <c r="AC330" s="1"/>
      <c r="AD330" s="11"/>
      <c r="AE330" s="11"/>
      <c r="AF330" s="11"/>
      <c r="AG330" s="11"/>
      <c r="AH330" s="10">
        <v>43917</v>
      </c>
      <c r="AI330" s="14"/>
      <c r="AJ330" s="13"/>
    </row>
    <row r="331" spans="1:36" s="12" customFormat="1" x14ac:dyDescent="0.2">
      <c r="A331" s="9"/>
      <c r="B331" s="9"/>
      <c r="C331" s="8"/>
      <c r="D331" s="8"/>
      <c r="E331" s="1"/>
      <c r="F331" s="1"/>
      <c r="G331" s="1"/>
      <c r="H331" s="1"/>
      <c r="I331" s="1"/>
      <c r="J331" s="1"/>
      <c r="K331" s="1"/>
      <c r="L331" s="1"/>
      <c r="M331" s="1"/>
      <c r="N331" s="1"/>
      <c r="O331" s="1"/>
      <c r="P331" s="1"/>
      <c r="Q331" s="1"/>
      <c r="R331" s="1"/>
      <c r="S331" s="1"/>
      <c r="T331" s="1"/>
      <c r="U331" s="1"/>
      <c r="V331" s="1"/>
      <c r="W331" s="8"/>
      <c r="X331" s="1"/>
      <c r="Y331" s="1"/>
      <c r="Z331" s="1"/>
      <c r="AA331" s="1"/>
      <c r="AB331" s="1"/>
      <c r="AC331" s="1"/>
      <c r="AD331" s="11"/>
      <c r="AE331" s="11"/>
      <c r="AF331" s="11"/>
      <c r="AG331" s="11"/>
      <c r="AH331" s="10">
        <v>43918</v>
      </c>
      <c r="AI331" s="14"/>
      <c r="AJ331" s="13"/>
    </row>
    <row r="332" spans="1:36" x14ac:dyDescent="0.2">
      <c r="AD332" s="11"/>
      <c r="AE332" s="11"/>
      <c r="AF332" s="11"/>
      <c r="AG332" s="11"/>
      <c r="AH332" s="10">
        <v>43919</v>
      </c>
    </row>
    <row r="333" spans="1:36" s="12" customFormat="1" x14ac:dyDescent="0.2">
      <c r="A333" s="9"/>
      <c r="B333" s="9"/>
      <c r="C333" s="8"/>
      <c r="D333" s="8"/>
      <c r="E333" s="1"/>
      <c r="F333" s="1"/>
      <c r="G333" s="1"/>
      <c r="H333" s="1"/>
      <c r="I333" s="1"/>
      <c r="J333" s="1"/>
      <c r="K333" s="1"/>
      <c r="L333" s="1"/>
      <c r="M333" s="1"/>
      <c r="N333" s="1"/>
      <c r="O333" s="1"/>
      <c r="P333" s="1"/>
      <c r="Q333" s="1"/>
      <c r="R333" s="1"/>
      <c r="S333" s="1"/>
      <c r="T333" s="1"/>
      <c r="U333" s="1"/>
      <c r="V333" s="1"/>
      <c r="W333" s="8"/>
      <c r="X333" s="1"/>
      <c r="Y333" s="1"/>
      <c r="Z333" s="1"/>
      <c r="AA333" s="1"/>
      <c r="AB333" s="1"/>
      <c r="AC333" s="1"/>
      <c r="AD333" s="11"/>
      <c r="AE333" s="11"/>
      <c r="AF333" s="11"/>
      <c r="AG333" s="11"/>
      <c r="AH333" s="10">
        <v>43920</v>
      </c>
      <c r="AI333" s="14"/>
      <c r="AJ333" s="13"/>
    </row>
    <row r="334" spans="1:36" s="12" customFormat="1" x14ac:dyDescent="0.2">
      <c r="A334" s="9"/>
      <c r="B334" s="9"/>
      <c r="C334" s="8"/>
      <c r="D334" s="8"/>
      <c r="E334" s="1"/>
      <c r="F334" s="1"/>
      <c r="G334" s="1"/>
      <c r="H334" s="1"/>
      <c r="I334" s="1"/>
      <c r="J334" s="1"/>
      <c r="K334" s="1"/>
      <c r="L334" s="1"/>
      <c r="M334" s="1"/>
      <c r="N334" s="1"/>
      <c r="O334" s="1"/>
      <c r="P334" s="1"/>
      <c r="Q334" s="1"/>
      <c r="R334" s="1"/>
      <c r="S334" s="1"/>
      <c r="T334" s="1"/>
      <c r="U334" s="1"/>
      <c r="V334" s="1"/>
      <c r="W334" s="8"/>
      <c r="X334" s="1"/>
      <c r="Y334" s="1"/>
      <c r="Z334" s="1"/>
      <c r="AA334" s="1"/>
      <c r="AB334" s="1"/>
      <c r="AC334" s="1"/>
      <c r="AD334" s="11"/>
      <c r="AE334" s="11"/>
      <c r="AF334" s="11"/>
      <c r="AG334" s="11"/>
      <c r="AH334" s="10">
        <v>43921</v>
      </c>
      <c r="AI334" s="14"/>
      <c r="AJ334" s="13"/>
    </row>
    <row r="335" spans="1:36" s="12" customFormat="1" x14ac:dyDescent="0.2">
      <c r="A335" s="9"/>
      <c r="B335" s="9"/>
      <c r="C335" s="8"/>
      <c r="D335" s="8"/>
      <c r="E335" s="1"/>
      <c r="F335" s="1"/>
      <c r="G335" s="1"/>
      <c r="H335" s="1"/>
      <c r="I335" s="1"/>
      <c r="J335" s="1"/>
      <c r="K335" s="1"/>
      <c r="L335" s="1"/>
      <c r="M335" s="1"/>
      <c r="N335" s="1"/>
      <c r="O335" s="1"/>
      <c r="P335" s="1"/>
      <c r="Q335" s="1"/>
      <c r="R335" s="1"/>
      <c r="S335" s="1"/>
      <c r="T335" s="1"/>
      <c r="U335" s="1"/>
      <c r="V335" s="1"/>
      <c r="W335" s="8"/>
      <c r="X335" s="1"/>
      <c r="Y335" s="1"/>
      <c r="Z335" s="1"/>
      <c r="AA335" s="1"/>
      <c r="AB335" s="1"/>
      <c r="AC335" s="1"/>
      <c r="AD335" s="11"/>
      <c r="AE335" s="11"/>
      <c r="AF335" s="11"/>
      <c r="AG335" s="11"/>
      <c r="AH335" s="10">
        <v>43922</v>
      </c>
      <c r="AI335" s="14"/>
      <c r="AJ335" s="13"/>
    </row>
    <row r="336" spans="1:36" s="12" customFormat="1" x14ac:dyDescent="0.2">
      <c r="A336" s="9"/>
      <c r="B336" s="9"/>
      <c r="C336" s="8"/>
      <c r="D336" s="8"/>
      <c r="E336" s="1"/>
      <c r="F336" s="1"/>
      <c r="G336" s="1"/>
      <c r="H336" s="1"/>
      <c r="I336" s="1"/>
      <c r="J336" s="1"/>
      <c r="K336" s="1"/>
      <c r="L336" s="1"/>
      <c r="M336" s="1"/>
      <c r="N336" s="1"/>
      <c r="O336" s="1"/>
      <c r="P336" s="1"/>
      <c r="Q336" s="1"/>
      <c r="R336" s="1"/>
      <c r="S336" s="1"/>
      <c r="T336" s="1"/>
      <c r="U336" s="1"/>
      <c r="V336" s="1"/>
      <c r="W336" s="8"/>
      <c r="X336" s="1"/>
      <c r="Y336" s="1"/>
      <c r="Z336" s="1"/>
      <c r="AA336" s="1"/>
      <c r="AB336" s="1"/>
      <c r="AC336" s="1"/>
      <c r="AD336" s="11"/>
      <c r="AE336" s="11"/>
      <c r="AF336" s="11"/>
      <c r="AG336" s="11"/>
      <c r="AH336" s="10">
        <v>43923</v>
      </c>
      <c r="AI336" s="14"/>
      <c r="AJ336" s="13"/>
    </row>
    <row r="337" spans="1:36" s="12" customFormat="1" x14ac:dyDescent="0.2">
      <c r="A337" s="9"/>
      <c r="B337" s="9"/>
      <c r="C337" s="8"/>
      <c r="D337" s="8"/>
      <c r="E337" s="1"/>
      <c r="F337" s="1"/>
      <c r="G337" s="1"/>
      <c r="H337" s="1"/>
      <c r="I337" s="1"/>
      <c r="J337" s="1"/>
      <c r="K337" s="1"/>
      <c r="L337" s="1"/>
      <c r="M337" s="1"/>
      <c r="N337" s="1"/>
      <c r="O337" s="1"/>
      <c r="P337" s="1"/>
      <c r="Q337" s="1"/>
      <c r="R337" s="1"/>
      <c r="S337" s="1"/>
      <c r="T337" s="1"/>
      <c r="U337" s="1"/>
      <c r="V337" s="1"/>
      <c r="W337" s="8"/>
      <c r="X337" s="1"/>
      <c r="Y337" s="1"/>
      <c r="Z337" s="1"/>
      <c r="AA337" s="1"/>
      <c r="AB337" s="1"/>
      <c r="AC337" s="1"/>
      <c r="AD337" s="11"/>
      <c r="AE337" s="11"/>
      <c r="AF337" s="11"/>
      <c r="AG337" s="11"/>
      <c r="AH337" s="10">
        <v>43924</v>
      </c>
      <c r="AI337" s="14"/>
      <c r="AJ337" s="13"/>
    </row>
    <row r="338" spans="1:36" s="12" customFormat="1" x14ac:dyDescent="0.2">
      <c r="A338" s="9"/>
      <c r="B338" s="9"/>
      <c r="C338" s="8"/>
      <c r="D338" s="8"/>
      <c r="E338" s="1"/>
      <c r="F338" s="1"/>
      <c r="G338" s="1"/>
      <c r="H338" s="1"/>
      <c r="I338" s="1"/>
      <c r="J338" s="1"/>
      <c r="K338" s="1"/>
      <c r="L338" s="1"/>
      <c r="M338" s="1"/>
      <c r="N338" s="1"/>
      <c r="O338" s="1"/>
      <c r="P338" s="1"/>
      <c r="Q338" s="1"/>
      <c r="R338" s="1"/>
      <c r="S338" s="1"/>
      <c r="T338" s="1"/>
      <c r="U338" s="1"/>
      <c r="V338" s="1"/>
      <c r="W338" s="8"/>
      <c r="X338" s="1"/>
      <c r="Y338" s="1"/>
      <c r="Z338" s="1"/>
      <c r="AA338" s="1"/>
      <c r="AB338" s="1"/>
      <c r="AC338" s="1"/>
      <c r="AD338" s="11"/>
      <c r="AE338" s="11"/>
      <c r="AF338" s="11"/>
      <c r="AG338" s="11"/>
      <c r="AH338" s="10">
        <v>43925</v>
      </c>
      <c r="AI338" s="14"/>
      <c r="AJ338" s="13"/>
    </row>
    <row r="339" spans="1:36" s="12" customFormat="1" x14ac:dyDescent="0.2">
      <c r="A339" s="9"/>
      <c r="B339" s="9"/>
      <c r="C339" s="8"/>
      <c r="D339" s="8"/>
      <c r="E339" s="1"/>
      <c r="F339" s="1"/>
      <c r="G339" s="1"/>
      <c r="H339" s="1"/>
      <c r="I339" s="1"/>
      <c r="J339" s="1"/>
      <c r="K339" s="1"/>
      <c r="L339" s="1"/>
      <c r="M339" s="1"/>
      <c r="N339" s="1"/>
      <c r="O339" s="1"/>
      <c r="P339" s="1"/>
      <c r="Q339" s="1"/>
      <c r="R339" s="1"/>
      <c r="S339" s="1"/>
      <c r="T339" s="1"/>
      <c r="U339" s="1"/>
      <c r="V339" s="1"/>
      <c r="W339" s="8"/>
      <c r="X339" s="1"/>
      <c r="Y339" s="1"/>
      <c r="Z339" s="1"/>
      <c r="AA339" s="1"/>
      <c r="AB339" s="1"/>
      <c r="AC339" s="1"/>
      <c r="AD339" s="11"/>
      <c r="AE339" s="11"/>
      <c r="AF339" s="11"/>
      <c r="AG339" s="11"/>
      <c r="AH339" s="10">
        <v>43926</v>
      </c>
      <c r="AI339" s="14"/>
      <c r="AJ339" s="13"/>
    </row>
    <row r="340" spans="1:36" s="12" customFormat="1" x14ac:dyDescent="0.2">
      <c r="A340" s="9"/>
      <c r="B340" s="9"/>
      <c r="C340" s="8"/>
      <c r="D340" s="8"/>
      <c r="E340" s="1"/>
      <c r="F340" s="1"/>
      <c r="G340" s="1"/>
      <c r="H340" s="1"/>
      <c r="I340" s="1"/>
      <c r="J340" s="1"/>
      <c r="K340" s="1"/>
      <c r="L340" s="1"/>
      <c r="M340" s="1"/>
      <c r="N340" s="1"/>
      <c r="O340" s="1"/>
      <c r="P340" s="1"/>
      <c r="Q340" s="1"/>
      <c r="R340" s="1"/>
      <c r="S340" s="1"/>
      <c r="T340" s="1"/>
      <c r="U340" s="1"/>
      <c r="V340" s="1"/>
      <c r="W340" s="8"/>
      <c r="X340" s="1"/>
      <c r="Y340" s="1"/>
      <c r="Z340" s="1"/>
      <c r="AA340" s="1"/>
      <c r="AB340" s="1"/>
      <c r="AC340" s="1"/>
      <c r="AD340" s="11"/>
      <c r="AE340" s="11"/>
      <c r="AF340" s="11"/>
      <c r="AG340" s="11"/>
      <c r="AH340" s="10">
        <v>43927</v>
      </c>
      <c r="AI340" s="14"/>
      <c r="AJ340" s="13"/>
    </row>
    <row r="341" spans="1:36" s="12" customFormat="1" x14ac:dyDescent="0.2">
      <c r="A341" s="9"/>
      <c r="B341" s="9"/>
      <c r="C341" s="8"/>
      <c r="D341" s="8"/>
      <c r="E341" s="1"/>
      <c r="F341" s="1"/>
      <c r="G341" s="1"/>
      <c r="H341" s="1"/>
      <c r="I341" s="1"/>
      <c r="J341" s="1"/>
      <c r="K341" s="1"/>
      <c r="L341" s="1"/>
      <c r="M341" s="1"/>
      <c r="N341" s="1"/>
      <c r="O341" s="1"/>
      <c r="P341" s="1"/>
      <c r="Q341" s="1"/>
      <c r="R341" s="1"/>
      <c r="S341" s="1"/>
      <c r="T341" s="1"/>
      <c r="U341" s="1"/>
      <c r="V341" s="1"/>
      <c r="W341" s="8"/>
      <c r="X341" s="1"/>
      <c r="Y341" s="1"/>
      <c r="Z341" s="1"/>
      <c r="AA341" s="1"/>
      <c r="AB341" s="1"/>
      <c r="AC341" s="1"/>
      <c r="AD341" s="11"/>
      <c r="AE341" s="11"/>
      <c r="AF341" s="11"/>
      <c r="AG341" s="11"/>
      <c r="AH341" s="10">
        <v>43928</v>
      </c>
      <c r="AI341" s="14"/>
      <c r="AJ341" s="13"/>
    </row>
    <row r="342" spans="1:36" s="12" customFormat="1" x14ac:dyDescent="0.2">
      <c r="A342" s="9"/>
      <c r="B342" s="9"/>
      <c r="C342" s="8"/>
      <c r="D342" s="8"/>
      <c r="E342" s="1"/>
      <c r="F342" s="1"/>
      <c r="G342" s="1"/>
      <c r="H342" s="1"/>
      <c r="I342" s="1"/>
      <c r="J342" s="1"/>
      <c r="K342" s="1"/>
      <c r="L342" s="1"/>
      <c r="M342" s="1"/>
      <c r="N342" s="1"/>
      <c r="O342" s="1"/>
      <c r="P342" s="1"/>
      <c r="Q342" s="1"/>
      <c r="R342" s="1"/>
      <c r="S342" s="1"/>
      <c r="T342" s="1"/>
      <c r="U342" s="1"/>
      <c r="V342" s="1"/>
      <c r="W342" s="8"/>
      <c r="X342" s="1"/>
      <c r="Y342" s="1"/>
      <c r="Z342" s="1"/>
      <c r="AA342" s="1"/>
      <c r="AB342" s="1"/>
      <c r="AC342" s="1"/>
      <c r="AD342" s="11"/>
      <c r="AE342" s="11"/>
      <c r="AF342" s="11"/>
      <c r="AG342" s="11"/>
      <c r="AH342" s="10">
        <v>43929</v>
      </c>
      <c r="AI342" s="14"/>
      <c r="AJ342" s="13"/>
    </row>
    <row r="343" spans="1:36" s="12" customFormat="1" x14ac:dyDescent="0.2">
      <c r="A343" s="9"/>
      <c r="B343" s="9"/>
      <c r="C343" s="8"/>
      <c r="D343" s="8"/>
      <c r="E343" s="1"/>
      <c r="F343" s="1"/>
      <c r="G343" s="1"/>
      <c r="H343" s="1"/>
      <c r="I343" s="1"/>
      <c r="J343" s="1"/>
      <c r="K343" s="1"/>
      <c r="L343" s="1"/>
      <c r="M343" s="1"/>
      <c r="N343" s="1"/>
      <c r="O343" s="1"/>
      <c r="P343" s="1"/>
      <c r="Q343" s="1"/>
      <c r="R343" s="1"/>
      <c r="S343" s="1"/>
      <c r="T343" s="1"/>
      <c r="U343" s="1"/>
      <c r="V343" s="1"/>
      <c r="W343" s="8"/>
      <c r="X343" s="1"/>
      <c r="Y343" s="1"/>
      <c r="Z343" s="1"/>
      <c r="AA343" s="1"/>
      <c r="AB343" s="1"/>
      <c r="AC343" s="1"/>
      <c r="AD343" s="11"/>
      <c r="AE343" s="11"/>
      <c r="AF343" s="11"/>
      <c r="AG343" s="11"/>
      <c r="AH343" s="10">
        <v>43930</v>
      </c>
      <c r="AI343" s="14"/>
      <c r="AJ343" s="13"/>
    </row>
    <row r="344" spans="1:36" s="12" customFormat="1" x14ac:dyDescent="0.2">
      <c r="A344" s="9"/>
      <c r="B344" s="9"/>
      <c r="C344" s="8"/>
      <c r="D344" s="8"/>
      <c r="E344" s="1"/>
      <c r="F344" s="1"/>
      <c r="G344" s="1"/>
      <c r="H344" s="1"/>
      <c r="I344" s="1"/>
      <c r="J344" s="1"/>
      <c r="K344" s="1"/>
      <c r="L344" s="1"/>
      <c r="M344" s="1"/>
      <c r="N344" s="1"/>
      <c r="O344" s="1"/>
      <c r="P344" s="1"/>
      <c r="Q344" s="1"/>
      <c r="R344" s="1"/>
      <c r="S344" s="1"/>
      <c r="T344" s="1"/>
      <c r="U344" s="1"/>
      <c r="V344" s="1"/>
      <c r="W344" s="8"/>
      <c r="X344" s="1"/>
      <c r="Y344" s="1"/>
      <c r="Z344" s="1"/>
      <c r="AA344" s="1"/>
      <c r="AB344" s="1"/>
      <c r="AC344" s="1"/>
      <c r="AD344" s="11"/>
      <c r="AE344" s="11"/>
      <c r="AF344" s="11"/>
      <c r="AG344" s="11"/>
      <c r="AH344" s="10">
        <v>43931</v>
      </c>
      <c r="AI344" s="14"/>
      <c r="AJ344" s="13"/>
    </row>
    <row r="345" spans="1:36" s="12" customFormat="1" x14ac:dyDescent="0.2">
      <c r="A345" s="9"/>
      <c r="B345" s="9"/>
      <c r="C345" s="8"/>
      <c r="D345" s="8"/>
      <c r="E345" s="1"/>
      <c r="F345" s="1"/>
      <c r="G345" s="1"/>
      <c r="H345" s="1"/>
      <c r="I345" s="1"/>
      <c r="J345" s="1"/>
      <c r="K345" s="1"/>
      <c r="L345" s="1"/>
      <c r="M345" s="1"/>
      <c r="N345" s="1"/>
      <c r="O345" s="1"/>
      <c r="P345" s="1"/>
      <c r="Q345" s="1"/>
      <c r="R345" s="1"/>
      <c r="S345" s="1"/>
      <c r="T345" s="1"/>
      <c r="U345" s="1"/>
      <c r="V345" s="1"/>
      <c r="W345" s="8"/>
      <c r="X345" s="1"/>
      <c r="Y345" s="1"/>
      <c r="Z345" s="1"/>
      <c r="AA345" s="1"/>
      <c r="AB345" s="1"/>
      <c r="AC345" s="1"/>
      <c r="AD345" s="11"/>
      <c r="AE345" s="11"/>
      <c r="AF345" s="11"/>
      <c r="AG345" s="11"/>
      <c r="AH345" s="10">
        <v>43932</v>
      </c>
      <c r="AI345" s="14"/>
      <c r="AJ345" s="13"/>
    </row>
    <row r="346" spans="1:36" s="12" customFormat="1" x14ac:dyDescent="0.2">
      <c r="A346" s="9"/>
      <c r="B346" s="9"/>
      <c r="C346" s="8"/>
      <c r="D346" s="8"/>
      <c r="E346" s="1"/>
      <c r="F346" s="1"/>
      <c r="G346" s="1"/>
      <c r="H346" s="1"/>
      <c r="I346" s="1"/>
      <c r="J346" s="1"/>
      <c r="K346" s="1"/>
      <c r="L346" s="1"/>
      <c r="M346" s="1"/>
      <c r="N346" s="1"/>
      <c r="O346" s="1"/>
      <c r="P346" s="1"/>
      <c r="Q346" s="1"/>
      <c r="R346" s="1"/>
      <c r="S346" s="1"/>
      <c r="T346" s="1"/>
      <c r="U346" s="1"/>
      <c r="V346" s="1"/>
      <c r="W346" s="8"/>
      <c r="X346" s="1"/>
      <c r="Y346" s="1"/>
      <c r="Z346" s="1"/>
      <c r="AA346" s="1"/>
      <c r="AB346" s="1"/>
      <c r="AC346" s="1"/>
      <c r="AD346" s="11"/>
      <c r="AE346" s="11"/>
      <c r="AF346" s="11"/>
      <c r="AG346" s="11"/>
      <c r="AH346" s="10">
        <v>43933</v>
      </c>
      <c r="AI346" s="14"/>
      <c r="AJ346" s="13"/>
    </row>
    <row r="347" spans="1:36" s="12" customFormat="1" x14ac:dyDescent="0.2">
      <c r="A347" s="9"/>
      <c r="B347" s="9"/>
      <c r="C347" s="8"/>
      <c r="D347" s="8"/>
      <c r="E347" s="1"/>
      <c r="F347" s="1"/>
      <c r="G347" s="1"/>
      <c r="H347" s="1"/>
      <c r="I347" s="1"/>
      <c r="J347" s="1"/>
      <c r="K347" s="1"/>
      <c r="L347" s="1"/>
      <c r="M347" s="1"/>
      <c r="N347" s="1"/>
      <c r="O347" s="1"/>
      <c r="P347" s="1"/>
      <c r="Q347" s="1"/>
      <c r="R347" s="1"/>
      <c r="S347" s="1"/>
      <c r="T347" s="1"/>
      <c r="U347" s="1"/>
      <c r="V347" s="1"/>
      <c r="W347" s="8"/>
      <c r="X347" s="1"/>
      <c r="Y347" s="1"/>
      <c r="Z347" s="1"/>
      <c r="AA347" s="1"/>
      <c r="AB347" s="1"/>
      <c r="AC347" s="1"/>
      <c r="AD347" s="11"/>
      <c r="AE347" s="11"/>
      <c r="AF347" s="11"/>
      <c r="AG347" s="11"/>
      <c r="AH347" s="10">
        <v>43934</v>
      </c>
      <c r="AI347" s="14"/>
      <c r="AJ347" s="13"/>
    </row>
    <row r="348" spans="1:36" s="12" customFormat="1" x14ac:dyDescent="0.2">
      <c r="A348" s="9"/>
      <c r="B348" s="9"/>
      <c r="C348" s="8"/>
      <c r="D348" s="8"/>
      <c r="E348" s="1"/>
      <c r="F348" s="1"/>
      <c r="G348" s="1"/>
      <c r="H348" s="1"/>
      <c r="I348" s="1"/>
      <c r="J348" s="1"/>
      <c r="K348" s="1"/>
      <c r="L348" s="1"/>
      <c r="M348" s="1"/>
      <c r="N348" s="1"/>
      <c r="O348" s="1"/>
      <c r="P348" s="1"/>
      <c r="Q348" s="1"/>
      <c r="R348" s="1"/>
      <c r="S348" s="1"/>
      <c r="T348" s="1"/>
      <c r="U348" s="1"/>
      <c r="V348" s="1"/>
      <c r="W348" s="8"/>
      <c r="X348" s="1"/>
      <c r="Y348" s="1"/>
      <c r="Z348" s="1"/>
      <c r="AA348" s="1"/>
      <c r="AB348" s="1"/>
      <c r="AC348" s="1"/>
      <c r="AD348" s="11"/>
      <c r="AE348" s="11"/>
      <c r="AF348" s="11"/>
      <c r="AG348" s="11"/>
      <c r="AH348" s="10">
        <v>43935</v>
      </c>
      <c r="AI348" s="14"/>
      <c r="AJ348" s="13"/>
    </row>
    <row r="349" spans="1:36" s="12" customFormat="1" x14ac:dyDescent="0.2">
      <c r="A349" s="9"/>
      <c r="B349" s="9"/>
      <c r="C349" s="8"/>
      <c r="D349" s="8"/>
      <c r="E349" s="1"/>
      <c r="F349" s="1"/>
      <c r="G349" s="1"/>
      <c r="H349" s="1"/>
      <c r="I349" s="1"/>
      <c r="J349" s="1"/>
      <c r="K349" s="1"/>
      <c r="L349" s="1"/>
      <c r="M349" s="1"/>
      <c r="N349" s="1"/>
      <c r="O349" s="1"/>
      <c r="P349" s="1"/>
      <c r="Q349" s="1"/>
      <c r="R349" s="1"/>
      <c r="S349" s="1"/>
      <c r="T349" s="1"/>
      <c r="U349" s="1"/>
      <c r="V349" s="1"/>
      <c r="W349" s="8"/>
      <c r="X349" s="1"/>
      <c r="Y349" s="1"/>
      <c r="Z349" s="1"/>
      <c r="AA349" s="1"/>
      <c r="AB349" s="1"/>
      <c r="AC349" s="1"/>
      <c r="AD349" s="11"/>
      <c r="AE349" s="11"/>
      <c r="AF349" s="11"/>
      <c r="AG349" s="11"/>
      <c r="AH349" s="10">
        <v>43936</v>
      </c>
      <c r="AI349" s="14"/>
      <c r="AJ349" s="13"/>
    </row>
    <row r="350" spans="1:36" s="12" customFormat="1" x14ac:dyDescent="0.2">
      <c r="A350" s="9"/>
      <c r="B350" s="9"/>
      <c r="C350" s="8"/>
      <c r="D350" s="8"/>
      <c r="E350" s="1"/>
      <c r="F350" s="1"/>
      <c r="G350" s="1"/>
      <c r="H350" s="1"/>
      <c r="I350" s="1"/>
      <c r="J350" s="1"/>
      <c r="K350" s="1"/>
      <c r="L350" s="1"/>
      <c r="M350" s="1"/>
      <c r="N350" s="1"/>
      <c r="O350" s="1"/>
      <c r="P350" s="1"/>
      <c r="Q350" s="1"/>
      <c r="R350" s="1"/>
      <c r="S350" s="1"/>
      <c r="T350" s="1"/>
      <c r="U350" s="1"/>
      <c r="V350" s="1"/>
      <c r="W350" s="8"/>
      <c r="X350" s="1"/>
      <c r="Y350" s="1"/>
      <c r="Z350" s="1"/>
      <c r="AA350" s="1"/>
      <c r="AB350" s="1"/>
      <c r="AC350" s="1"/>
      <c r="AD350" s="11"/>
      <c r="AE350" s="11"/>
      <c r="AF350" s="11"/>
      <c r="AG350" s="11"/>
      <c r="AH350" s="10">
        <v>43937</v>
      </c>
      <c r="AI350" s="14"/>
      <c r="AJ350" s="13"/>
    </row>
    <row r="351" spans="1:36" s="12" customFormat="1" x14ac:dyDescent="0.2">
      <c r="A351" s="9"/>
      <c r="B351" s="9"/>
      <c r="C351" s="8"/>
      <c r="D351" s="8"/>
      <c r="E351" s="1"/>
      <c r="F351" s="1"/>
      <c r="G351" s="1"/>
      <c r="H351" s="1"/>
      <c r="I351" s="1"/>
      <c r="J351" s="1"/>
      <c r="K351" s="1"/>
      <c r="L351" s="1"/>
      <c r="M351" s="1"/>
      <c r="N351" s="1"/>
      <c r="O351" s="1"/>
      <c r="P351" s="1"/>
      <c r="Q351" s="1"/>
      <c r="R351" s="1"/>
      <c r="S351" s="1"/>
      <c r="T351" s="1"/>
      <c r="U351" s="1"/>
      <c r="V351" s="1"/>
      <c r="W351" s="8"/>
      <c r="X351" s="1"/>
      <c r="Y351" s="1"/>
      <c r="Z351" s="1"/>
      <c r="AA351" s="1"/>
      <c r="AB351" s="1"/>
      <c r="AC351" s="1"/>
      <c r="AD351" s="11"/>
      <c r="AE351" s="11"/>
      <c r="AF351" s="11"/>
      <c r="AG351" s="11"/>
      <c r="AH351" s="10">
        <v>43938</v>
      </c>
      <c r="AI351" s="14"/>
      <c r="AJ351" s="13"/>
    </row>
    <row r="352" spans="1:36" s="12" customFormat="1" x14ac:dyDescent="0.2">
      <c r="A352" s="9"/>
      <c r="B352" s="9"/>
      <c r="C352" s="8"/>
      <c r="D352" s="8"/>
      <c r="E352" s="1"/>
      <c r="F352" s="1"/>
      <c r="G352" s="1"/>
      <c r="H352" s="1"/>
      <c r="I352" s="1"/>
      <c r="J352" s="1"/>
      <c r="K352" s="1"/>
      <c r="L352" s="1"/>
      <c r="M352" s="1"/>
      <c r="N352" s="1"/>
      <c r="O352" s="1"/>
      <c r="P352" s="1"/>
      <c r="Q352" s="1"/>
      <c r="R352" s="1"/>
      <c r="S352" s="1"/>
      <c r="T352" s="1"/>
      <c r="U352" s="1"/>
      <c r="V352" s="1"/>
      <c r="W352" s="8"/>
      <c r="X352" s="1"/>
      <c r="Y352" s="1"/>
      <c r="Z352" s="1"/>
      <c r="AA352" s="1"/>
      <c r="AB352" s="1"/>
      <c r="AC352" s="1"/>
      <c r="AD352" s="11"/>
      <c r="AE352" s="11"/>
      <c r="AF352" s="11"/>
      <c r="AG352" s="11"/>
      <c r="AH352" s="10">
        <v>43939</v>
      </c>
      <c r="AI352" s="14"/>
      <c r="AJ352" s="13"/>
    </row>
    <row r="353" spans="1:36" s="12" customFormat="1" x14ac:dyDescent="0.2">
      <c r="A353" s="9"/>
      <c r="B353" s="9"/>
      <c r="C353" s="8"/>
      <c r="D353" s="8"/>
      <c r="E353" s="1"/>
      <c r="F353" s="1"/>
      <c r="G353" s="1"/>
      <c r="H353" s="1"/>
      <c r="I353" s="1"/>
      <c r="J353" s="1"/>
      <c r="K353" s="1"/>
      <c r="L353" s="1"/>
      <c r="M353" s="1"/>
      <c r="N353" s="1"/>
      <c r="O353" s="1"/>
      <c r="P353" s="1"/>
      <c r="Q353" s="1"/>
      <c r="R353" s="1"/>
      <c r="S353" s="1"/>
      <c r="T353" s="1"/>
      <c r="U353" s="1"/>
      <c r="V353" s="1"/>
      <c r="W353" s="8"/>
      <c r="X353" s="1"/>
      <c r="Y353" s="1"/>
      <c r="Z353" s="1"/>
      <c r="AA353" s="1"/>
      <c r="AB353" s="1"/>
      <c r="AC353" s="1"/>
      <c r="AD353" s="11"/>
      <c r="AE353" s="11"/>
      <c r="AF353" s="11"/>
      <c r="AG353" s="11"/>
      <c r="AH353" s="10">
        <v>43940</v>
      </c>
      <c r="AI353" s="14"/>
      <c r="AJ353" s="13"/>
    </row>
    <row r="354" spans="1:36" s="12" customFormat="1" x14ac:dyDescent="0.2">
      <c r="A354" s="9"/>
      <c r="B354" s="9"/>
      <c r="C354" s="8"/>
      <c r="D354" s="8"/>
      <c r="E354" s="1"/>
      <c r="F354" s="1"/>
      <c r="G354" s="1"/>
      <c r="H354" s="1"/>
      <c r="I354" s="1"/>
      <c r="J354" s="1"/>
      <c r="K354" s="1"/>
      <c r="L354" s="1"/>
      <c r="M354" s="1"/>
      <c r="N354" s="1"/>
      <c r="O354" s="1"/>
      <c r="P354" s="1"/>
      <c r="Q354" s="1"/>
      <c r="R354" s="1"/>
      <c r="S354" s="1"/>
      <c r="T354" s="1"/>
      <c r="U354" s="1"/>
      <c r="V354" s="1"/>
      <c r="W354" s="8"/>
      <c r="X354" s="1"/>
      <c r="Y354" s="1"/>
      <c r="Z354" s="1"/>
      <c r="AA354" s="1"/>
      <c r="AB354" s="1"/>
      <c r="AC354" s="1"/>
      <c r="AD354" s="11"/>
      <c r="AE354" s="11"/>
      <c r="AF354" s="11"/>
      <c r="AG354" s="11"/>
      <c r="AH354" s="10">
        <v>43941</v>
      </c>
      <c r="AI354" s="14"/>
      <c r="AJ354" s="13"/>
    </row>
    <row r="355" spans="1:36" s="12" customFormat="1" x14ac:dyDescent="0.2">
      <c r="A355" s="9"/>
      <c r="B355" s="9"/>
      <c r="C355" s="8"/>
      <c r="D355" s="8"/>
      <c r="E355" s="1"/>
      <c r="F355" s="1"/>
      <c r="G355" s="1"/>
      <c r="H355" s="1"/>
      <c r="I355" s="1"/>
      <c r="J355" s="1"/>
      <c r="K355" s="1"/>
      <c r="L355" s="1"/>
      <c r="M355" s="1"/>
      <c r="N355" s="1"/>
      <c r="O355" s="1"/>
      <c r="P355" s="1"/>
      <c r="Q355" s="1"/>
      <c r="R355" s="1"/>
      <c r="S355" s="1"/>
      <c r="T355" s="1"/>
      <c r="U355" s="1"/>
      <c r="V355" s="1"/>
      <c r="W355" s="8"/>
      <c r="X355" s="1"/>
      <c r="Y355" s="1"/>
      <c r="Z355" s="1"/>
      <c r="AA355" s="1"/>
      <c r="AB355" s="1"/>
      <c r="AC355" s="1"/>
      <c r="AD355" s="11"/>
      <c r="AE355" s="11"/>
      <c r="AF355" s="11"/>
      <c r="AG355" s="11"/>
      <c r="AH355" s="10">
        <v>43942</v>
      </c>
      <c r="AI355" s="14"/>
      <c r="AJ355" s="13"/>
    </row>
    <row r="356" spans="1:36" s="12" customFormat="1" x14ac:dyDescent="0.2">
      <c r="A356" s="9"/>
      <c r="B356" s="9"/>
      <c r="C356" s="8"/>
      <c r="D356" s="8"/>
      <c r="E356" s="1"/>
      <c r="F356" s="1"/>
      <c r="G356" s="1"/>
      <c r="H356" s="1"/>
      <c r="I356" s="1"/>
      <c r="J356" s="1"/>
      <c r="K356" s="1"/>
      <c r="L356" s="1"/>
      <c r="M356" s="1"/>
      <c r="N356" s="1"/>
      <c r="O356" s="1"/>
      <c r="P356" s="1"/>
      <c r="Q356" s="1"/>
      <c r="R356" s="1"/>
      <c r="S356" s="1"/>
      <c r="T356" s="1"/>
      <c r="U356" s="1"/>
      <c r="V356" s="1"/>
      <c r="W356" s="8"/>
      <c r="X356" s="1"/>
      <c r="Y356" s="1"/>
      <c r="Z356" s="1"/>
      <c r="AA356" s="1"/>
      <c r="AB356" s="1"/>
      <c r="AC356" s="1"/>
      <c r="AD356" s="11"/>
      <c r="AE356" s="11"/>
      <c r="AF356" s="11"/>
      <c r="AG356" s="11"/>
      <c r="AH356" s="10">
        <v>43943</v>
      </c>
      <c r="AI356" s="14"/>
      <c r="AJ356" s="13"/>
    </row>
    <row r="357" spans="1:36" s="12" customFormat="1" x14ac:dyDescent="0.2">
      <c r="A357" s="9"/>
      <c r="B357" s="9"/>
      <c r="C357" s="8"/>
      <c r="D357" s="8"/>
      <c r="E357" s="1"/>
      <c r="F357" s="1"/>
      <c r="G357" s="1"/>
      <c r="H357" s="1"/>
      <c r="I357" s="1"/>
      <c r="J357" s="1"/>
      <c r="K357" s="1"/>
      <c r="L357" s="1"/>
      <c r="M357" s="1"/>
      <c r="N357" s="1"/>
      <c r="O357" s="1"/>
      <c r="P357" s="1"/>
      <c r="Q357" s="1"/>
      <c r="R357" s="1"/>
      <c r="S357" s="1"/>
      <c r="T357" s="1"/>
      <c r="U357" s="1"/>
      <c r="V357" s="1"/>
      <c r="W357" s="8"/>
      <c r="X357" s="1"/>
      <c r="Y357" s="1"/>
      <c r="Z357" s="1"/>
      <c r="AA357" s="1"/>
      <c r="AB357" s="1"/>
      <c r="AC357" s="1"/>
      <c r="AD357" s="11"/>
      <c r="AE357" s="11"/>
      <c r="AF357" s="11"/>
      <c r="AG357" s="11"/>
      <c r="AH357" s="10">
        <v>43944</v>
      </c>
      <c r="AI357" s="14"/>
      <c r="AJ357" s="13"/>
    </row>
    <row r="358" spans="1:36" s="12" customFormat="1" x14ac:dyDescent="0.2">
      <c r="A358" s="9"/>
      <c r="B358" s="9"/>
      <c r="C358" s="8"/>
      <c r="D358" s="8"/>
      <c r="E358" s="1"/>
      <c r="F358" s="1"/>
      <c r="G358" s="1"/>
      <c r="H358" s="1"/>
      <c r="I358" s="1"/>
      <c r="J358" s="1"/>
      <c r="K358" s="1"/>
      <c r="L358" s="1"/>
      <c r="M358" s="1"/>
      <c r="N358" s="1"/>
      <c r="O358" s="1"/>
      <c r="P358" s="1"/>
      <c r="Q358" s="1"/>
      <c r="R358" s="1"/>
      <c r="S358" s="1"/>
      <c r="T358" s="1"/>
      <c r="U358" s="1"/>
      <c r="V358" s="1"/>
      <c r="W358" s="8"/>
      <c r="X358" s="1"/>
      <c r="Y358" s="1"/>
      <c r="Z358" s="1"/>
      <c r="AA358" s="1"/>
      <c r="AB358" s="1"/>
      <c r="AC358" s="1"/>
      <c r="AD358" s="11"/>
      <c r="AE358" s="11"/>
      <c r="AF358" s="11"/>
      <c r="AG358" s="11"/>
      <c r="AH358" s="10">
        <v>43945</v>
      </c>
      <c r="AI358" s="14"/>
      <c r="AJ358" s="13"/>
    </row>
    <row r="359" spans="1:36" s="12" customFormat="1" x14ac:dyDescent="0.2">
      <c r="A359" s="9"/>
      <c r="B359" s="9"/>
      <c r="C359" s="8"/>
      <c r="D359" s="8"/>
      <c r="E359" s="1"/>
      <c r="F359" s="1"/>
      <c r="G359" s="1"/>
      <c r="H359" s="1"/>
      <c r="I359" s="1"/>
      <c r="J359" s="1"/>
      <c r="K359" s="1"/>
      <c r="L359" s="1"/>
      <c r="M359" s="1"/>
      <c r="N359" s="1"/>
      <c r="O359" s="1"/>
      <c r="P359" s="1"/>
      <c r="Q359" s="1"/>
      <c r="R359" s="1"/>
      <c r="S359" s="1"/>
      <c r="T359" s="1"/>
      <c r="U359" s="1"/>
      <c r="V359" s="1"/>
      <c r="W359" s="8"/>
      <c r="X359" s="1"/>
      <c r="Y359" s="1"/>
      <c r="Z359" s="1"/>
      <c r="AA359" s="1"/>
      <c r="AB359" s="1"/>
      <c r="AC359" s="1"/>
      <c r="AD359" s="11"/>
      <c r="AE359" s="11"/>
      <c r="AF359" s="11"/>
      <c r="AG359" s="11"/>
      <c r="AH359" s="10">
        <v>43946</v>
      </c>
      <c r="AI359" s="14"/>
      <c r="AJ359" s="13"/>
    </row>
    <row r="360" spans="1:36" s="12" customFormat="1" x14ac:dyDescent="0.2">
      <c r="A360" s="9"/>
      <c r="B360" s="9"/>
      <c r="C360" s="8"/>
      <c r="D360" s="8"/>
      <c r="E360" s="1"/>
      <c r="F360" s="1"/>
      <c r="G360" s="1"/>
      <c r="H360" s="1"/>
      <c r="I360" s="1"/>
      <c r="J360" s="1"/>
      <c r="K360" s="1"/>
      <c r="L360" s="1"/>
      <c r="M360" s="1"/>
      <c r="N360" s="1"/>
      <c r="O360" s="1"/>
      <c r="P360" s="1"/>
      <c r="Q360" s="1"/>
      <c r="R360" s="1"/>
      <c r="S360" s="1"/>
      <c r="T360" s="1"/>
      <c r="U360" s="1"/>
      <c r="V360" s="1"/>
      <c r="W360" s="8"/>
      <c r="X360" s="1"/>
      <c r="Y360" s="1"/>
      <c r="Z360" s="1"/>
      <c r="AA360" s="1"/>
      <c r="AB360" s="1"/>
      <c r="AC360" s="1"/>
      <c r="AD360" s="11"/>
      <c r="AE360" s="11"/>
      <c r="AF360" s="11"/>
      <c r="AG360" s="11"/>
      <c r="AH360" s="10">
        <v>43947</v>
      </c>
      <c r="AI360" s="14"/>
      <c r="AJ360" s="13"/>
    </row>
    <row r="361" spans="1:36" s="12" customFormat="1" x14ac:dyDescent="0.2">
      <c r="A361" s="9"/>
      <c r="B361" s="9"/>
      <c r="C361" s="8"/>
      <c r="D361" s="8"/>
      <c r="E361" s="1"/>
      <c r="F361" s="1"/>
      <c r="G361" s="1"/>
      <c r="H361" s="1"/>
      <c r="I361" s="1"/>
      <c r="J361" s="1"/>
      <c r="K361" s="1"/>
      <c r="L361" s="1"/>
      <c r="M361" s="1"/>
      <c r="N361" s="1"/>
      <c r="O361" s="1"/>
      <c r="P361" s="1"/>
      <c r="Q361" s="1"/>
      <c r="R361" s="1"/>
      <c r="S361" s="1"/>
      <c r="T361" s="1"/>
      <c r="U361" s="1"/>
      <c r="V361" s="1"/>
      <c r="W361" s="8"/>
      <c r="X361" s="1"/>
      <c r="Y361" s="1"/>
      <c r="Z361" s="1"/>
      <c r="AA361" s="1"/>
      <c r="AB361" s="1"/>
      <c r="AC361" s="1"/>
      <c r="AD361" s="11"/>
      <c r="AE361" s="11"/>
      <c r="AF361" s="11"/>
      <c r="AG361" s="11"/>
      <c r="AH361" s="10">
        <v>43948</v>
      </c>
      <c r="AI361" s="14"/>
      <c r="AJ361" s="13"/>
    </row>
    <row r="362" spans="1:36" s="12" customFormat="1" x14ac:dyDescent="0.2">
      <c r="A362" s="9"/>
      <c r="B362" s="9"/>
      <c r="C362" s="8"/>
      <c r="D362" s="8"/>
      <c r="E362" s="1"/>
      <c r="F362" s="1"/>
      <c r="G362" s="1"/>
      <c r="H362" s="1"/>
      <c r="I362" s="1"/>
      <c r="J362" s="1"/>
      <c r="K362" s="1"/>
      <c r="L362" s="1"/>
      <c r="M362" s="1"/>
      <c r="N362" s="1"/>
      <c r="O362" s="1"/>
      <c r="P362" s="1"/>
      <c r="Q362" s="1"/>
      <c r="R362" s="1"/>
      <c r="S362" s="1"/>
      <c r="T362" s="1"/>
      <c r="U362" s="1"/>
      <c r="V362" s="1"/>
      <c r="W362" s="8"/>
      <c r="X362" s="1"/>
      <c r="Y362" s="1"/>
      <c r="Z362" s="1"/>
      <c r="AA362" s="1"/>
      <c r="AB362" s="1"/>
      <c r="AC362" s="1"/>
      <c r="AD362" s="11"/>
      <c r="AE362" s="11"/>
      <c r="AF362" s="11"/>
      <c r="AG362" s="11"/>
      <c r="AH362" s="10">
        <v>43949</v>
      </c>
      <c r="AI362" s="14"/>
      <c r="AJ362" s="13"/>
    </row>
    <row r="363" spans="1:36" s="12" customFormat="1" x14ac:dyDescent="0.2">
      <c r="A363" s="9"/>
      <c r="B363" s="9"/>
      <c r="C363" s="8"/>
      <c r="D363" s="8"/>
      <c r="E363" s="1"/>
      <c r="F363" s="1"/>
      <c r="G363" s="1"/>
      <c r="H363" s="1"/>
      <c r="I363" s="1"/>
      <c r="J363" s="1"/>
      <c r="K363" s="1"/>
      <c r="L363" s="1"/>
      <c r="M363" s="1"/>
      <c r="N363" s="1"/>
      <c r="O363" s="1"/>
      <c r="P363" s="1"/>
      <c r="Q363" s="1"/>
      <c r="R363" s="1"/>
      <c r="S363" s="1"/>
      <c r="T363" s="1"/>
      <c r="U363" s="1"/>
      <c r="V363" s="1"/>
      <c r="W363" s="8"/>
      <c r="X363" s="1"/>
      <c r="Y363" s="1"/>
      <c r="Z363" s="1"/>
      <c r="AA363" s="1"/>
      <c r="AB363" s="1"/>
      <c r="AC363" s="1"/>
      <c r="AD363" s="11"/>
      <c r="AE363" s="11"/>
      <c r="AF363" s="11"/>
      <c r="AG363" s="11"/>
      <c r="AH363" s="10">
        <v>43950</v>
      </c>
      <c r="AI363" s="14"/>
      <c r="AJ363" s="13"/>
    </row>
    <row r="364" spans="1:36" s="12" customFormat="1" x14ac:dyDescent="0.2">
      <c r="A364" s="9"/>
      <c r="B364" s="9"/>
      <c r="C364" s="8"/>
      <c r="D364" s="8"/>
      <c r="E364" s="1"/>
      <c r="F364" s="1"/>
      <c r="G364" s="1"/>
      <c r="H364" s="1"/>
      <c r="I364" s="1"/>
      <c r="J364" s="1"/>
      <c r="K364" s="1"/>
      <c r="L364" s="1"/>
      <c r="M364" s="1"/>
      <c r="N364" s="1"/>
      <c r="O364" s="1"/>
      <c r="P364" s="1"/>
      <c r="Q364" s="1"/>
      <c r="R364" s="1"/>
      <c r="S364" s="1"/>
      <c r="T364" s="1"/>
      <c r="U364" s="1"/>
      <c r="V364" s="1"/>
      <c r="W364" s="8"/>
      <c r="X364" s="1"/>
      <c r="Y364" s="1"/>
      <c r="Z364" s="1"/>
      <c r="AA364" s="1"/>
      <c r="AB364" s="1"/>
      <c r="AC364" s="1"/>
      <c r="AD364" s="11"/>
      <c r="AE364" s="11"/>
      <c r="AF364" s="11"/>
      <c r="AG364" s="11"/>
      <c r="AH364" s="10">
        <v>43951</v>
      </c>
      <c r="AI364" s="14"/>
      <c r="AJ364" s="13"/>
    </row>
    <row r="365" spans="1:36" s="12" customFormat="1" x14ac:dyDescent="0.2">
      <c r="A365" s="9"/>
      <c r="B365" s="9"/>
      <c r="C365" s="8"/>
      <c r="D365" s="8"/>
      <c r="E365" s="1"/>
      <c r="F365" s="1"/>
      <c r="G365" s="1"/>
      <c r="H365" s="1"/>
      <c r="I365" s="1"/>
      <c r="J365" s="1"/>
      <c r="K365" s="1"/>
      <c r="L365" s="1"/>
      <c r="M365" s="1"/>
      <c r="N365" s="1"/>
      <c r="O365" s="1"/>
      <c r="P365" s="1"/>
      <c r="Q365" s="1"/>
      <c r="R365" s="1"/>
      <c r="S365" s="1"/>
      <c r="T365" s="1"/>
      <c r="U365" s="1"/>
      <c r="V365" s="1"/>
      <c r="W365" s="8"/>
      <c r="X365" s="1"/>
      <c r="Y365" s="1"/>
      <c r="Z365" s="1"/>
      <c r="AA365" s="1"/>
      <c r="AB365" s="1"/>
      <c r="AC365" s="1"/>
      <c r="AD365" s="11"/>
      <c r="AE365" s="11"/>
      <c r="AF365" s="11"/>
      <c r="AG365" s="11"/>
      <c r="AH365" s="10">
        <v>43952</v>
      </c>
      <c r="AI365" s="14"/>
      <c r="AJ365" s="13"/>
    </row>
    <row r="366" spans="1:36" s="12" customFormat="1" x14ac:dyDescent="0.2">
      <c r="A366" s="9"/>
      <c r="B366" s="9"/>
      <c r="C366" s="8"/>
      <c r="D366" s="8"/>
      <c r="E366" s="1"/>
      <c r="F366" s="1"/>
      <c r="G366" s="1"/>
      <c r="H366" s="1"/>
      <c r="I366" s="1"/>
      <c r="J366" s="1"/>
      <c r="K366" s="1"/>
      <c r="L366" s="1"/>
      <c r="M366" s="1"/>
      <c r="N366" s="1"/>
      <c r="O366" s="1"/>
      <c r="P366" s="1"/>
      <c r="Q366" s="1"/>
      <c r="R366" s="1"/>
      <c r="S366" s="1"/>
      <c r="T366" s="1"/>
      <c r="U366" s="1"/>
      <c r="V366" s="1"/>
      <c r="W366" s="8"/>
      <c r="X366" s="1"/>
      <c r="Y366" s="1"/>
      <c r="Z366" s="1"/>
      <c r="AA366" s="1"/>
      <c r="AB366" s="1"/>
      <c r="AC366" s="1"/>
      <c r="AD366" s="11"/>
      <c r="AE366" s="11"/>
      <c r="AF366" s="11"/>
      <c r="AG366" s="11"/>
      <c r="AH366" s="10">
        <v>43953</v>
      </c>
      <c r="AI366" s="14"/>
      <c r="AJ366" s="13"/>
    </row>
    <row r="367" spans="1:36" s="12" customFormat="1" x14ac:dyDescent="0.2">
      <c r="A367" s="9"/>
      <c r="B367" s="9"/>
      <c r="C367" s="8"/>
      <c r="D367" s="8"/>
      <c r="E367" s="1"/>
      <c r="F367" s="1"/>
      <c r="G367" s="1"/>
      <c r="H367" s="1"/>
      <c r="I367" s="1"/>
      <c r="J367" s="1"/>
      <c r="K367" s="1"/>
      <c r="L367" s="1"/>
      <c r="M367" s="1"/>
      <c r="N367" s="1"/>
      <c r="O367" s="1"/>
      <c r="P367" s="1"/>
      <c r="Q367" s="1"/>
      <c r="R367" s="1"/>
      <c r="S367" s="1"/>
      <c r="T367" s="1"/>
      <c r="U367" s="1"/>
      <c r="V367" s="1"/>
      <c r="W367" s="8"/>
      <c r="X367" s="1"/>
      <c r="Y367" s="1"/>
      <c r="Z367" s="1"/>
      <c r="AA367" s="1"/>
      <c r="AB367" s="1"/>
      <c r="AC367" s="1"/>
      <c r="AD367" s="11"/>
      <c r="AE367" s="11"/>
      <c r="AF367" s="11"/>
      <c r="AG367" s="11"/>
      <c r="AH367" s="10">
        <v>43954</v>
      </c>
      <c r="AI367" s="14"/>
      <c r="AJ367" s="13"/>
    </row>
    <row r="368" spans="1:36" s="12" customFormat="1" x14ac:dyDescent="0.2">
      <c r="A368" s="9"/>
      <c r="B368" s="9"/>
      <c r="C368" s="8"/>
      <c r="D368" s="8"/>
      <c r="E368" s="1"/>
      <c r="F368" s="1"/>
      <c r="G368" s="1"/>
      <c r="H368" s="1"/>
      <c r="I368" s="1"/>
      <c r="J368" s="1"/>
      <c r="K368" s="1"/>
      <c r="L368" s="1"/>
      <c r="M368" s="1"/>
      <c r="N368" s="1"/>
      <c r="O368" s="1"/>
      <c r="P368" s="1"/>
      <c r="Q368" s="1"/>
      <c r="R368" s="1"/>
      <c r="S368" s="1"/>
      <c r="T368" s="1"/>
      <c r="U368" s="1"/>
      <c r="V368" s="1"/>
      <c r="W368" s="8"/>
      <c r="X368" s="1"/>
      <c r="Y368" s="1"/>
      <c r="Z368" s="1"/>
      <c r="AA368" s="1"/>
      <c r="AB368" s="1"/>
      <c r="AC368" s="1"/>
      <c r="AD368" s="11"/>
      <c r="AE368" s="11"/>
      <c r="AF368" s="11"/>
      <c r="AG368" s="11"/>
      <c r="AH368" s="10">
        <v>43955</v>
      </c>
      <c r="AI368" s="14"/>
      <c r="AJ368" s="13"/>
    </row>
    <row r="369" spans="1:36" s="12" customFormat="1" x14ac:dyDescent="0.2">
      <c r="A369" s="9"/>
      <c r="B369" s="9"/>
      <c r="C369" s="8"/>
      <c r="D369" s="8"/>
      <c r="E369" s="1"/>
      <c r="F369" s="1"/>
      <c r="G369" s="1"/>
      <c r="H369" s="1"/>
      <c r="I369" s="1"/>
      <c r="J369" s="1"/>
      <c r="K369" s="1"/>
      <c r="L369" s="1"/>
      <c r="M369" s="1"/>
      <c r="N369" s="1"/>
      <c r="O369" s="1"/>
      <c r="P369" s="1"/>
      <c r="Q369" s="1"/>
      <c r="R369" s="1"/>
      <c r="S369" s="1"/>
      <c r="T369" s="1"/>
      <c r="U369" s="1"/>
      <c r="V369" s="1"/>
      <c r="W369" s="8"/>
      <c r="X369" s="1"/>
      <c r="Y369" s="1"/>
      <c r="Z369" s="1"/>
      <c r="AA369" s="1"/>
      <c r="AB369" s="1"/>
      <c r="AC369" s="1"/>
      <c r="AD369" s="11"/>
      <c r="AE369" s="11"/>
      <c r="AF369" s="11"/>
      <c r="AG369" s="11"/>
      <c r="AH369" s="10">
        <v>43956</v>
      </c>
      <c r="AI369" s="14"/>
      <c r="AJ369" s="13"/>
    </row>
    <row r="370" spans="1:36" s="12" customFormat="1" x14ac:dyDescent="0.2">
      <c r="A370" s="9"/>
      <c r="B370" s="9"/>
      <c r="C370" s="8"/>
      <c r="D370" s="8"/>
      <c r="E370" s="1"/>
      <c r="F370" s="1"/>
      <c r="G370" s="1"/>
      <c r="H370" s="1"/>
      <c r="I370" s="1"/>
      <c r="J370" s="1"/>
      <c r="K370" s="1"/>
      <c r="L370" s="1"/>
      <c r="M370" s="1"/>
      <c r="N370" s="1"/>
      <c r="O370" s="1"/>
      <c r="P370" s="1"/>
      <c r="Q370" s="1"/>
      <c r="R370" s="1"/>
      <c r="S370" s="1"/>
      <c r="T370" s="1"/>
      <c r="U370" s="1"/>
      <c r="V370" s="1"/>
      <c r="W370" s="8"/>
      <c r="X370" s="1"/>
      <c r="Y370" s="1"/>
      <c r="Z370" s="1"/>
      <c r="AA370" s="1"/>
      <c r="AB370" s="1"/>
      <c r="AC370" s="1"/>
      <c r="AD370" s="11"/>
      <c r="AE370" s="11"/>
      <c r="AF370" s="11"/>
      <c r="AG370" s="11"/>
      <c r="AH370" s="10">
        <v>43957</v>
      </c>
      <c r="AI370" s="14"/>
      <c r="AJ370" s="13"/>
    </row>
    <row r="371" spans="1:36" s="12" customFormat="1" x14ac:dyDescent="0.2">
      <c r="A371" s="9"/>
      <c r="B371" s="9"/>
      <c r="C371" s="8"/>
      <c r="D371" s="8"/>
      <c r="E371" s="1"/>
      <c r="F371" s="1"/>
      <c r="G371" s="1"/>
      <c r="H371" s="1"/>
      <c r="I371" s="1"/>
      <c r="J371" s="1"/>
      <c r="K371" s="1"/>
      <c r="L371" s="1"/>
      <c r="M371" s="1"/>
      <c r="N371" s="1"/>
      <c r="O371" s="1"/>
      <c r="P371" s="1"/>
      <c r="Q371" s="1"/>
      <c r="R371" s="1"/>
      <c r="S371" s="1"/>
      <c r="T371" s="1"/>
      <c r="U371" s="1"/>
      <c r="V371" s="1"/>
      <c r="W371" s="8"/>
      <c r="X371" s="1"/>
      <c r="Y371" s="1"/>
      <c r="Z371" s="1"/>
      <c r="AA371" s="1"/>
      <c r="AB371" s="1"/>
      <c r="AC371" s="1"/>
      <c r="AD371" s="11"/>
      <c r="AE371" s="11"/>
      <c r="AF371" s="11"/>
      <c r="AG371" s="11"/>
      <c r="AH371" s="10">
        <v>43958</v>
      </c>
      <c r="AI371" s="14"/>
      <c r="AJ371" s="13"/>
    </row>
    <row r="372" spans="1:36" s="12" customFormat="1" x14ac:dyDescent="0.2">
      <c r="A372" s="9"/>
      <c r="B372" s="9"/>
      <c r="C372" s="8"/>
      <c r="D372" s="8"/>
      <c r="E372" s="1"/>
      <c r="F372" s="1"/>
      <c r="G372" s="1"/>
      <c r="H372" s="1"/>
      <c r="I372" s="1"/>
      <c r="J372" s="1"/>
      <c r="K372" s="1"/>
      <c r="L372" s="1"/>
      <c r="M372" s="1"/>
      <c r="N372" s="1"/>
      <c r="O372" s="1"/>
      <c r="P372" s="1"/>
      <c r="Q372" s="1"/>
      <c r="R372" s="1"/>
      <c r="S372" s="1"/>
      <c r="T372" s="1"/>
      <c r="U372" s="1"/>
      <c r="V372" s="1"/>
      <c r="W372" s="8"/>
      <c r="X372" s="1"/>
      <c r="Y372" s="1"/>
      <c r="Z372" s="1"/>
      <c r="AA372" s="1"/>
      <c r="AB372" s="1"/>
      <c r="AC372" s="1"/>
      <c r="AD372" s="11"/>
      <c r="AE372" s="11"/>
      <c r="AF372" s="11"/>
      <c r="AG372" s="11"/>
      <c r="AH372" s="10">
        <v>43959</v>
      </c>
      <c r="AI372" s="14"/>
      <c r="AJ372" s="13"/>
    </row>
    <row r="373" spans="1:36" s="12" customFormat="1" x14ac:dyDescent="0.2">
      <c r="A373" s="9"/>
      <c r="B373" s="9"/>
      <c r="C373" s="8"/>
      <c r="D373" s="8"/>
      <c r="E373" s="1"/>
      <c r="F373" s="1"/>
      <c r="G373" s="1"/>
      <c r="H373" s="1"/>
      <c r="I373" s="1"/>
      <c r="J373" s="1"/>
      <c r="K373" s="1"/>
      <c r="L373" s="1"/>
      <c r="M373" s="1"/>
      <c r="N373" s="1"/>
      <c r="O373" s="1"/>
      <c r="P373" s="1"/>
      <c r="Q373" s="1"/>
      <c r="R373" s="1"/>
      <c r="S373" s="1"/>
      <c r="T373" s="1"/>
      <c r="U373" s="1"/>
      <c r="V373" s="1"/>
      <c r="W373" s="8"/>
      <c r="X373" s="1"/>
      <c r="Y373" s="1"/>
      <c r="Z373" s="1"/>
      <c r="AA373" s="1"/>
      <c r="AB373" s="1"/>
      <c r="AC373" s="1"/>
      <c r="AD373" s="11"/>
      <c r="AE373" s="11"/>
      <c r="AF373" s="11"/>
      <c r="AG373" s="11"/>
      <c r="AH373" s="10">
        <v>43960</v>
      </c>
      <c r="AI373" s="14"/>
      <c r="AJ373" s="13"/>
    </row>
    <row r="374" spans="1:36" s="12" customFormat="1" x14ac:dyDescent="0.2">
      <c r="A374" s="9"/>
      <c r="B374" s="9"/>
      <c r="C374" s="8"/>
      <c r="D374" s="8"/>
      <c r="E374" s="1"/>
      <c r="F374" s="1"/>
      <c r="G374" s="1"/>
      <c r="H374" s="1"/>
      <c r="I374" s="1"/>
      <c r="J374" s="1"/>
      <c r="K374" s="1"/>
      <c r="L374" s="1"/>
      <c r="M374" s="1"/>
      <c r="N374" s="1"/>
      <c r="O374" s="1"/>
      <c r="P374" s="1"/>
      <c r="Q374" s="1"/>
      <c r="R374" s="1"/>
      <c r="S374" s="1"/>
      <c r="T374" s="1"/>
      <c r="U374" s="1"/>
      <c r="V374" s="1"/>
      <c r="W374" s="8"/>
      <c r="X374" s="1"/>
      <c r="Y374" s="1"/>
      <c r="Z374" s="1"/>
      <c r="AA374" s="1"/>
      <c r="AB374" s="1"/>
      <c r="AC374" s="1"/>
      <c r="AD374" s="11"/>
      <c r="AE374" s="11"/>
      <c r="AF374" s="11"/>
      <c r="AG374" s="11"/>
      <c r="AH374" s="10">
        <v>43961</v>
      </c>
      <c r="AI374" s="14"/>
      <c r="AJ374" s="13"/>
    </row>
    <row r="375" spans="1:36" s="12" customFormat="1" x14ac:dyDescent="0.2">
      <c r="A375" s="9"/>
      <c r="B375" s="9"/>
      <c r="C375" s="8"/>
      <c r="D375" s="8"/>
      <c r="E375" s="1"/>
      <c r="F375" s="1"/>
      <c r="G375" s="1"/>
      <c r="H375" s="1"/>
      <c r="I375" s="1"/>
      <c r="J375" s="1"/>
      <c r="K375" s="1"/>
      <c r="L375" s="1"/>
      <c r="M375" s="1"/>
      <c r="N375" s="1"/>
      <c r="O375" s="1"/>
      <c r="P375" s="1"/>
      <c r="Q375" s="1"/>
      <c r="R375" s="1"/>
      <c r="S375" s="1"/>
      <c r="T375" s="1"/>
      <c r="U375" s="1"/>
      <c r="V375" s="1"/>
      <c r="W375" s="8"/>
      <c r="X375" s="1"/>
      <c r="Y375" s="1"/>
      <c r="Z375" s="1"/>
      <c r="AA375" s="1"/>
      <c r="AB375" s="1"/>
      <c r="AC375" s="1"/>
      <c r="AD375" s="11"/>
      <c r="AE375" s="11"/>
      <c r="AF375" s="11"/>
      <c r="AG375" s="11"/>
      <c r="AH375" s="10">
        <v>43962</v>
      </c>
      <c r="AI375" s="14"/>
      <c r="AJ375" s="13"/>
    </row>
    <row r="376" spans="1:36" s="12" customFormat="1" x14ac:dyDescent="0.2">
      <c r="A376" s="9"/>
      <c r="B376" s="9"/>
      <c r="C376" s="8"/>
      <c r="D376" s="8"/>
      <c r="E376" s="1"/>
      <c r="F376" s="1"/>
      <c r="G376" s="1"/>
      <c r="H376" s="1"/>
      <c r="I376" s="1"/>
      <c r="J376" s="1"/>
      <c r="K376" s="1"/>
      <c r="L376" s="1"/>
      <c r="M376" s="1"/>
      <c r="N376" s="1"/>
      <c r="O376" s="1"/>
      <c r="P376" s="1"/>
      <c r="Q376" s="1"/>
      <c r="R376" s="1"/>
      <c r="S376" s="1"/>
      <c r="T376" s="1"/>
      <c r="U376" s="1"/>
      <c r="V376" s="1"/>
      <c r="W376" s="8"/>
      <c r="X376" s="1"/>
      <c r="Y376" s="1"/>
      <c r="Z376" s="1"/>
      <c r="AA376" s="1"/>
      <c r="AB376" s="1"/>
      <c r="AC376" s="1"/>
      <c r="AD376" s="11"/>
      <c r="AE376" s="11"/>
      <c r="AF376" s="11"/>
      <c r="AG376" s="11"/>
      <c r="AH376" s="10">
        <v>43963</v>
      </c>
      <c r="AI376" s="14"/>
      <c r="AJ376" s="13"/>
    </row>
    <row r="377" spans="1:36" s="12" customFormat="1" x14ac:dyDescent="0.2">
      <c r="A377" s="9"/>
      <c r="B377" s="9"/>
      <c r="C377" s="8"/>
      <c r="D377" s="8"/>
      <c r="E377" s="1"/>
      <c r="F377" s="1"/>
      <c r="G377" s="1"/>
      <c r="H377" s="1"/>
      <c r="I377" s="1"/>
      <c r="J377" s="1"/>
      <c r="K377" s="1"/>
      <c r="L377" s="1"/>
      <c r="M377" s="1"/>
      <c r="N377" s="1"/>
      <c r="O377" s="1"/>
      <c r="P377" s="1"/>
      <c r="Q377" s="1"/>
      <c r="R377" s="1"/>
      <c r="S377" s="1"/>
      <c r="T377" s="1"/>
      <c r="U377" s="1"/>
      <c r="V377" s="1"/>
      <c r="W377" s="8"/>
      <c r="X377" s="1"/>
      <c r="Y377" s="1"/>
      <c r="Z377" s="1"/>
      <c r="AA377" s="1"/>
      <c r="AB377" s="1"/>
      <c r="AC377" s="1"/>
      <c r="AD377" s="11"/>
      <c r="AE377" s="11"/>
      <c r="AF377" s="11"/>
      <c r="AG377" s="11"/>
      <c r="AH377" s="10">
        <v>43964</v>
      </c>
      <c r="AI377" s="14"/>
      <c r="AJ377" s="13"/>
    </row>
    <row r="378" spans="1:36" x14ac:dyDescent="0.2">
      <c r="AD378" s="11"/>
      <c r="AE378" s="11"/>
      <c r="AF378" s="11"/>
      <c r="AG378" s="11"/>
      <c r="AH378" s="10">
        <v>43965</v>
      </c>
    </row>
    <row r="379" spans="1:36" s="12" customFormat="1" x14ac:dyDescent="0.2">
      <c r="A379" s="9"/>
      <c r="B379" s="9"/>
      <c r="C379" s="8"/>
      <c r="D379" s="8"/>
      <c r="E379" s="1"/>
      <c r="F379" s="1"/>
      <c r="G379" s="1"/>
      <c r="H379" s="1"/>
      <c r="I379" s="1"/>
      <c r="J379" s="1"/>
      <c r="K379" s="1"/>
      <c r="L379" s="1"/>
      <c r="M379" s="1"/>
      <c r="N379" s="1"/>
      <c r="O379" s="1"/>
      <c r="P379" s="1"/>
      <c r="Q379" s="1"/>
      <c r="R379" s="1"/>
      <c r="S379" s="1"/>
      <c r="T379" s="1"/>
      <c r="U379" s="1"/>
      <c r="V379" s="1"/>
      <c r="W379" s="8"/>
      <c r="X379" s="1"/>
      <c r="Y379" s="1"/>
      <c r="Z379" s="1"/>
      <c r="AA379" s="1"/>
      <c r="AB379" s="1"/>
      <c r="AC379" s="1"/>
      <c r="AD379" s="11"/>
      <c r="AE379" s="11"/>
      <c r="AF379" s="11"/>
      <c r="AG379" s="11"/>
      <c r="AH379" s="10">
        <v>43966</v>
      </c>
      <c r="AI379" s="14"/>
      <c r="AJ379" s="13"/>
    </row>
    <row r="380" spans="1:36" s="12" customFormat="1" x14ac:dyDescent="0.2">
      <c r="A380" s="9"/>
      <c r="B380" s="9"/>
      <c r="C380" s="8"/>
      <c r="D380" s="8"/>
      <c r="E380" s="1"/>
      <c r="F380" s="1"/>
      <c r="G380" s="1"/>
      <c r="H380" s="1"/>
      <c r="I380" s="1"/>
      <c r="J380" s="1"/>
      <c r="K380" s="1"/>
      <c r="L380" s="1"/>
      <c r="M380" s="1"/>
      <c r="N380" s="1"/>
      <c r="O380" s="1"/>
      <c r="P380" s="1"/>
      <c r="Q380" s="1"/>
      <c r="R380" s="1"/>
      <c r="S380" s="1"/>
      <c r="T380" s="1"/>
      <c r="U380" s="1"/>
      <c r="V380" s="1"/>
      <c r="W380" s="8"/>
      <c r="X380" s="1"/>
      <c r="Y380" s="1"/>
      <c r="Z380" s="1"/>
      <c r="AA380" s="1"/>
      <c r="AB380" s="1"/>
      <c r="AC380" s="1"/>
      <c r="AD380" s="11"/>
      <c r="AE380" s="11"/>
      <c r="AF380" s="11"/>
      <c r="AG380" s="11"/>
      <c r="AH380" s="10">
        <v>43967</v>
      </c>
      <c r="AI380" s="14"/>
      <c r="AJ380" s="13"/>
    </row>
    <row r="381" spans="1:36" s="12" customFormat="1" x14ac:dyDescent="0.2">
      <c r="A381" s="9"/>
      <c r="B381" s="9"/>
      <c r="C381" s="8"/>
      <c r="D381" s="8"/>
      <c r="E381" s="1"/>
      <c r="F381" s="1"/>
      <c r="G381" s="1"/>
      <c r="H381" s="1"/>
      <c r="I381" s="1"/>
      <c r="J381" s="1"/>
      <c r="K381" s="1"/>
      <c r="L381" s="1"/>
      <c r="M381" s="1"/>
      <c r="N381" s="1"/>
      <c r="O381" s="1"/>
      <c r="P381" s="1"/>
      <c r="Q381" s="1"/>
      <c r="R381" s="1"/>
      <c r="S381" s="1"/>
      <c r="T381" s="1"/>
      <c r="U381" s="1"/>
      <c r="V381" s="1"/>
      <c r="W381" s="8"/>
      <c r="X381" s="1"/>
      <c r="Y381" s="1"/>
      <c r="Z381" s="1"/>
      <c r="AA381" s="1"/>
      <c r="AB381" s="1"/>
      <c r="AC381" s="1"/>
      <c r="AD381" s="11"/>
      <c r="AE381" s="11"/>
      <c r="AF381" s="11"/>
      <c r="AG381" s="11"/>
      <c r="AH381" s="10">
        <v>43968</v>
      </c>
      <c r="AI381" s="14"/>
      <c r="AJ381" s="13"/>
    </row>
    <row r="382" spans="1:36" s="12" customFormat="1" x14ac:dyDescent="0.2">
      <c r="A382" s="9"/>
      <c r="B382" s="9"/>
      <c r="C382" s="8"/>
      <c r="D382" s="8"/>
      <c r="E382" s="1"/>
      <c r="F382" s="1"/>
      <c r="G382" s="1"/>
      <c r="H382" s="1"/>
      <c r="I382" s="1"/>
      <c r="J382" s="1"/>
      <c r="K382" s="1"/>
      <c r="L382" s="1"/>
      <c r="M382" s="1"/>
      <c r="N382" s="1"/>
      <c r="O382" s="1"/>
      <c r="P382" s="1"/>
      <c r="Q382" s="1"/>
      <c r="R382" s="1"/>
      <c r="S382" s="1"/>
      <c r="T382" s="1"/>
      <c r="U382" s="1"/>
      <c r="V382" s="1"/>
      <c r="W382" s="8"/>
      <c r="X382" s="1"/>
      <c r="Y382" s="1"/>
      <c r="Z382" s="1"/>
      <c r="AA382" s="1"/>
      <c r="AB382" s="1"/>
      <c r="AC382" s="1"/>
      <c r="AD382" s="11"/>
      <c r="AE382" s="11"/>
      <c r="AF382" s="11"/>
      <c r="AG382" s="11"/>
      <c r="AH382" s="10">
        <v>43969</v>
      </c>
      <c r="AI382" s="14"/>
      <c r="AJ382" s="13"/>
    </row>
    <row r="383" spans="1:36" s="12" customFormat="1" x14ac:dyDescent="0.2">
      <c r="A383" s="9"/>
      <c r="B383" s="9"/>
      <c r="C383" s="8"/>
      <c r="D383" s="8"/>
      <c r="E383" s="1"/>
      <c r="F383" s="1"/>
      <c r="G383" s="1"/>
      <c r="H383" s="1"/>
      <c r="I383" s="1"/>
      <c r="J383" s="1"/>
      <c r="K383" s="1"/>
      <c r="L383" s="1"/>
      <c r="M383" s="1"/>
      <c r="N383" s="1"/>
      <c r="O383" s="1"/>
      <c r="P383" s="1"/>
      <c r="Q383" s="1"/>
      <c r="R383" s="1"/>
      <c r="S383" s="1"/>
      <c r="T383" s="1"/>
      <c r="U383" s="1"/>
      <c r="V383" s="1"/>
      <c r="W383" s="8"/>
      <c r="X383" s="1"/>
      <c r="Y383" s="1"/>
      <c r="Z383" s="1"/>
      <c r="AA383" s="1"/>
      <c r="AB383" s="1"/>
      <c r="AC383" s="1"/>
      <c r="AD383" s="11"/>
      <c r="AE383" s="11"/>
      <c r="AF383" s="11"/>
      <c r="AG383" s="11"/>
      <c r="AH383" s="10">
        <v>43970</v>
      </c>
      <c r="AI383" s="14"/>
      <c r="AJ383" s="13"/>
    </row>
    <row r="384" spans="1:36" s="12" customFormat="1" x14ac:dyDescent="0.2">
      <c r="A384" s="9"/>
      <c r="B384" s="9"/>
      <c r="C384" s="8"/>
      <c r="D384" s="8"/>
      <c r="E384" s="1"/>
      <c r="F384" s="1"/>
      <c r="G384" s="1"/>
      <c r="H384" s="1"/>
      <c r="I384" s="1"/>
      <c r="J384" s="1"/>
      <c r="K384" s="1"/>
      <c r="L384" s="1"/>
      <c r="M384" s="1"/>
      <c r="N384" s="1"/>
      <c r="O384" s="1"/>
      <c r="P384" s="1"/>
      <c r="Q384" s="1"/>
      <c r="R384" s="1"/>
      <c r="S384" s="1"/>
      <c r="T384" s="1"/>
      <c r="U384" s="1"/>
      <c r="V384" s="1"/>
      <c r="W384" s="8"/>
      <c r="X384" s="1"/>
      <c r="Y384" s="1"/>
      <c r="Z384" s="1"/>
      <c r="AA384" s="1"/>
      <c r="AB384" s="1"/>
      <c r="AC384" s="1"/>
      <c r="AD384" s="11"/>
      <c r="AE384" s="11"/>
      <c r="AF384" s="11"/>
      <c r="AG384" s="11"/>
      <c r="AH384" s="10">
        <v>43971</v>
      </c>
      <c r="AI384" s="14"/>
      <c r="AJ384" s="13"/>
    </row>
    <row r="385" spans="1:36" s="12" customFormat="1" x14ac:dyDescent="0.2">
      <c r="A385" s="9"/>
      <c r="B385" s="9"/>
      <c r="C385" s="8"/>
      <c r="D385" s="8"/>
      <c r="E385" s="1"/>
      <c r="F385" s="1"/>
      <c r="G385" s="1"/>
      <c r="H385" s="1"/>
      <c r="I385" s="1"/>
      <c r="J385" s="1"/>
      <c r="K385" s="1"/>
      <c r="L385" s="1"/>
      <c r="M385" s="1"/>
      <c r="N385" s="1"/>
      <c r="O385" s="1"/>
      <c r="P385" s="1"/>
      <c r="Q385" s="1"/>
      <c r="R385" s="1"/>
      <c r="S385" s="1"/>
      <c r="T385" s="1"/>
      <c r="U385" s="1"/>
      <c r="V385" s="1"/>
      <c r="W385" s="8"/>
      <c r="X385" s="1"/>
      <c r="Y385" s="1"/>
      <c r="Z385" s="1"/>
      <c r="AA385" s="1"/>
      <c r="AB385" s="1"/>
      <c r="AC385" s="1"/>
      <c r="AD385" s="11"/>
      <c r="AE385" s="11"/>
      <c r="AF385" s="11"/>
      <c r="AG385" s="11"/>
      <c r="AH385" s="10">
        <v>43972</v>
      </c>
      <c r="AI385" s="14"/>
      <c r="AJ385" s="13"/>
    </row>
    <row r="386" spans="1:36" s="12" customFormat="1" x14ac:dyDescent="0.2">
      <c r="A386" s="9"/>
      <c r="B386" s="9"/>
      <c r="C386" s="8"/>
      <c r="D386" s="8"/>
      <c r="E386" s="1"/>
      <c r="F386" s="1"/>
      <c r="G386" s="1"/>
      <c r="H386" s="1"/>
      <c r="I386" s="1"/>
      <c r="J386" s="1"/>
      <c r="K386" s="1"/>
      <c r="L386" s="1"/>
      <c r="M386" s="1"/>
      <c r="N386" s="1"/>
      <c r="O386" s="1"/>
      <c r="P386" s="1"/>
      <c r="Q386" s="1"/>
      <c r="R386" s="1"/>
      <c r="S386" s="1"/>
      <c r="T386" s="1"/>
      <c r="U386" s="1"/>
      <c r="V386" s="1"/>
      <c r="W386" s="8"/>
      <c r="X386" s="1"/>
      <c r="Y386" s="1"/>
      <c r="Z386" s="1"/>
      <c r="AA386" s="1"/>
      <c r="AB386" s="1"/>
      <c r="AC386" s="1"/>
      <c r="AD386" s="11"/>
      <c r="AE386" s="11"/>
      <c r="AF386" s="11"/>
      <c r="AG386" s="11"/>
      <c r="AH386" s="10">
        <v>43973</v>
      </c>
      <c r="AI386" s="14"/>
      <c r="AJ386" s="13"/>
    </row>
    <row r="387" spans="1:36" s="12" customFormat="1" x14ac:dyDescent="0.2">
      <c r="A387" s="9"/>
      <c r="B387" s="9"/>
      <c r="C387" s="8"/>
      <c r="D387" s="8"/>
      <c r="E387" s="1"/>
      <c r="F387" s="1"/>
      <c r="G387" s="1"/>
      <c r="H387" s="1"/>
      <c r="I387" s="1"/>
      <c r="J387" s="1"/>
      <c r="K387" s="1"/>
      <c r="L387" s="1"/>
      <c r="M387" s="1"/>
      <c r="N387" s="1"/>
      <c r="O387" s="1"/>
      <c r="P387" s="1"/>
      <c r="Q387" s="1"/>
      <c r="R387" s="1"/>
      <c r="S387" s="1"/>
      <c r="T387" s="1"/>
      <c r="U387" s="1"/>
      <c r="V387" s="1"/>
      <c r="W387" s="8"/>
      <c r="X387" s="1"/>
      <c r="Y387" s="1"/>
      <c r="Z387" s="1"/>
      <c r="AA387" s="1"/>
      <c r="AB387" s="1"/>
      <c r="AC387" s="1"/>
      <c r="AD387" s="11"/>
      <c r="AE387" s="11"/>
      <c r="AF387" s="11"/>
      <c r="AG387" s="11"/>
      <c r="AH387" s="10">
        <v>43974</v>
      </c>
      <c r="AI387" s="14"/>
      <c r="AJ387" s="13"/>
    </row>
    <row r="388" spans="1:36" s="12" customFormat="1" x14ac:dyDescent="0.2">
      <c r="A388" s="9"/>
      <c r="B388" s="9"/>
      <c r="C388" s="8"/>
      <c r="D388" s="8"/>
      <c r="E388" s="1"/>
      <c r="F388" s="1"/>
      <c r="G388" s="1"/>
      <c r="H388" s="1"/>
      <c r="I388" s="1"/>
      <c r="J388" s="1"/>
      <c r="K388" s="1"/>
      <c r="L388" s="1"/>
      <c r="M388" s="1"/>
      <c r="N388" s="1"/>
      <c r="O388" s="1"/>
      <c r="P388" s="1"/>
      <c r="Q388" s="1"/>
      <c r="R388" s="1"/>
      <c r="S388" s="1"/>
      <c r="T388" s="1"/>
      <c r="U388" s="1"/>
      <c r="V388" s="1"/>
      <c r="W388" s="8"/>
      <c r="X388" s="1"/>
      <c r="Y388" s="1"/>
      <c r="Z388" s="1"/>
      <c r="AA388" s="1"/>
      <c r="AB388" s="1"/>
      <c r="AC388" s="1"/>
      <c r="AD388" s="11"/>
      <c r="AE388" s="11"/>
      <c r="AF388" s="11"/>
      <c r="AG388" s="11"/>
      <c r="AH388" s="10">
        <v>43975</v>
      </c>
      <c r="AI388" s="14"/>
      <c r="AJ388" s="13"/>
    </row>
    <row r="389" spans="1:36" s="12" customFormat="1" x14ac:dyDescent="0.2">
      <c r="A389" s="9"/>
      <c r="B389" s="9"/>
      <c r="C389" s="8"/>
      <c r="D389" s="8"/>
      <c r="E389" s="1"/>
      <c r="F389" s="1"/>
      <c r="G389" s="1"/>
      <c r="H389" s="1"/>
      <c r="I389" s="1"/>
      <c r="J389" s="1"/>
      <c r="K389" s="1"/>
      <c r="L389" s="1"/>
      <c r="M389" s="1"/>
      <c r="N389" s="1"/>
      <c r="O389" s="1"/>
      <c r="P389" s="1"/>
      <c r="Q389" s="1"/>
      <c r="R389" s="1"/>
      <c r="S389" s="1"/>
      <c r="T389" s="1"/>
      <c r="U389" s="1"/>
      <c r="V389" s="1"/>
      <c r="W389" s="8"/>
      <c r="X389" s="1"/>
      <c r="Y389" s="1"/>
      <c r="Z389" s="1"/>
      <c r="AA389" s="1"/>
      <c r="AB389" s="1"/>
      <c r="AC389" s="1"/>
      <c r="AD389" s="11"/>
      <c r="AE389" s="11"/>
      <c r="AF389" s="11"/>
      <c r="AG389" s="11"/>
      <c r="AH389" s="10">
        <v>43976</v>
      </c>
      <c r="AI389" s="14"/>
      <c r="AJ389" s="13"/>
    </row>
    <row r="390" spans="1:36" s="12" customFormat="1" x14ac:dyDescent="0.2">
      <c r="A390" s="9"/>
      <c r="B390" s="9"/>
      <c r="C390" s="8"/>
      <c r="D390" s="8"/>
      <c r="E390" s="1"/>
      <c r="F390" s="1"/>
      <c r="G390" s="1"/>
      <c r="H390" s="1"/>
      <c r="I390" s="1"/>
      <c r="J390" s="1"/>
      <c r="K390" s="1"/>
      <c r="L390" s="1"/>
      <c r="M390" s="1"/>
      <c r="N390" s="1"/>
      <c r="O390" s="1"/>
      <c r="P390" s="1"/>
      <c r="Q390" s="1"/>
      <c r="R390" s="1"/>
      <c r="S390" s="1"/>
      <c r="T390" s="1"/>
      <c r="U390" s="1"/>
      <c r="V390" s="1"/>
      <c r="W390" s="8"/>
      <c r="X390" s="1"/>
      <c r="Y390" s="1"/>
      <c r="Z390" s="1"/>
      <c r="AA390" s="1"/>
      <c r="AB390" s="1"/>
      <c r="AC390" s="1"/>
      <c r="AD390" s="11"/>
      <c r="AE390" s="11"/>
      <c r="AF390" s="11"/>
      <c r="AG390" s="11"/>
      <c r="AH390" s="10">
        <v>43977</v>
      </c>
      <c r="AI390" s="14"/>
      <c r="AJ390" s="13"/>
    </row>
    <row r="391" spans="1:36" s="12" customFormat="1" x14ac:dyDescent="0.2">
      <c r="A391" s="9"/>
      <c r="B391" s="9"/>
      <c r="C391" s="8"/>
      <c r="D391" s="8"/>
      <c r="E391" s="1"/>
      <c r="F391" s="1"/>
      <c r="G391" s="1"/>
      <c r="H391" s="1"/>
      <c r="I391" s="1"/>
      <c r="J391" s="1"/>
      <c r="K391" s="1"/>
      <c r="L391" s="1"/>
      <c r="M391" s="1"/>
      <c r="N391" s="1"/>
      <c r="O391" s="1"/>
      <c r="P391" s="1"/>
      <c r="Q391" s="1"/>
      <c r="R391" s="1"/>
      <c r="S391" s="1"/>
      <c r="T391" s="1"/>
      <c r="U391" s="1"/>
      <c r="V391" s="1"/>
      <c r="W391" s="8"/>
      <c r="X391" s="1"/>
      <c r="Y391" s="1"/>
      <c r="Z391" s="1"/>
      <c r="AA391" s="1"/>
      <c r="AB391" s="1"/>
      <c r="AC391" s="1"/>
      <c r="AD391" s="11"/>
      <c r="AE391" s="11"/>
      <c r="AF391" s="11"/>
      <c r="AG391" s="11"/>
      <c r="AH391" s="10">
        <v>43978</v>
      </c>
      <c r="AI391" s="14"/>
      <c r="AJ391" s="13"/>
    </row>
    <row r="392" spans="1:36" s="12" customFormat="1" x14ac:dyDescent="0.2">
      <c r="A392" s="9"/>
      <c r="B392" s="9"/>
      <c r="C392" s="8"/>
      <c r="D392" s="8"/>
      <c r="E392" s="1"/>
      <c r="F392" s="1"/>
      <c r="G392" s="1"/>
      <c r="H392" s="1"/>
      <c r="I392" s="1"/>
      <c r="J392" s="1"/>
      <c r="K392" s="1"/>
      <c r="L392" s="1"/>
      <c r="M392" s="1"/>
      <c r="N392" s="1"/>
      <c r="O392" s="1"/>
      <c r="P392" s="1"/>
      <c r="Q392" s="1"/>
      <c r="R392" s="1"/>
      <c r="S392" s="1"/>
      <c r="T392" s="1"/>
      <c r="U392" s="1"/>
      <c r="V392" s="1"/>
      <c r="W392" s="8"/>
      <c r="X392" s="1"/>
      <c r="Y392" s="1"/>
      <c r="Z392" s="1"/>
      <c r="AA392" s="1"/>
      <c r="AB392" s="1"/>
      <c r="AC392" s="1"/>
      <c r="AD392" s="11"/>
      <c r="AE392" s="11"/>
      <c r="AF392" s="11"/>
      <c r="AG392" s="11"/>
      <c r="AH392" s="10">
        <v>43979</v>
      </c>
      <c r="AI392" s="14"/>
      <c r="AJ392" s="13"/>
    </row>
    <row r="393" spans="1:36" s="12" customFormat="1" x14ac:dyDescent="0.2">
      <c r="A393" s="9"/>
      <c r="B393" s="9"/>
      <c r="C393" s="8"/>
      <c r="D393" s="8"/>
      <c r="E393" s="1"/>
      <c r="F393" s="1"/>
      <c r="G393" s="1"/>
      <c r="H393" s="1"/>
      <c r="I393" s="1"/>
      <c r="J393" s="1"/>
      <c r="K393" s="1"/>
      <c r="L393" s="1"/>
      <c r="M393" s="1"/>
      <c r="N393" s="1"/>
      <c r="O393" s="1"/>
      <c r="P393" s="1"/>
      <c r="Q393" s="1"/>
      <c r="R393" s="1"/>
      <c r="S393" s="1"/>
      <c r="T393" s="1"/>
      <c r="U393" s="1"/>
      <c r="V393" s="1"/>
      <c r="W393" s="8"/>
      <c r="X393" s="1"/>
      <c r="Y393" s="1"/>
      <c r="Z393" s="1"/>
      <c r="AA393" s="1"/>
      <c r="AB393" s="1"/>
      <c r="AC393" s="1"/>
      <c r="AD393" s="11"/>
      <c r="AE393" s="11"/>
      <c r="AF393" s="11"/>
      <c r="AG393" s="11"/>
      <c r="AH393" s="10">
        <v>43980</v>
      </c>
      <c r="AI393" s="14"/>
      <c r="AJ393" s="13"/>
    </row>
    <row r="394" spans="1:36" s="12" customFormat="1" x14ac:dyDescent="0.2">
      <c r="A394" s="9"/>
      <c r="B394" s="9"/>
      <c r="C394" s="8"/>
      <c r="D394" s="8"/>
      <c r="E394" s="1"/>
      <c r="F394" s="1"/>
      <c r="G394" s="1"/>
      <c r="H394" s="1"/>
      <c r="I394" s="1"/>
      <c r="J394" s="1"/>
      <c r="K394" s="1"/>
      <c r="L394" s="1"/>
      <c r="M394" s="1"/>
      <c r="N394" s="1"/>
      <c r="O394" s="1"/>
      <c r="P394" s="1"/>
      <c r="Q394" s="1"/>
      <c r="R394" s="1"/>
      <c r="S394" s="1"/>
      <c r="T394" s="1"/>
      <c r="U394" s="1"/>
      <c r="V394" s="1"/>
      <c r="W394" s="8"/>
      <c r="X394" s="1"/>
      <c r="Y394" s="1"/>
      <c r="Z394" s="1"/>
      <c r="AA394" s="1"/>
      <c r="AB394" s="1"/>
      <c r="AC394" s="1"/>
      <c r="AD394" s="11"/>
      <c r="AE394" s="11"/>
      <c r="AF394" s="11"/>
      <c r="AG394" s="11"/>
      <c r="AH394" s="10">
        <v>43981</v>
      </c>
      <c r="AI394" s="14"/>
      <c r="AJ394" s="13"/>
    </row>
    <row r="395" spans="1:36" s="12" customFormat="1" x14ac:dyDescent="0.2">
      <c r="A395" s="9"/>
      <c r="B395" s="9"/>
      <c r="C395" s="8"/>
      <c r="D395" s="8"/>
      <c r="E395" s="1"/>
      <c r="F395" s="1"/>
      <c r="G395" s="1"/>
      <c r="H395" s="1"/>
      <c r="I395" s="1"/>
      <c r="J395" s="1"/>
      <c r="K395" s="1"/>
      <c r="L395" s="1"/>
      <c r="M395" s="1"/>
      <c r="N395" s="1"/>
      <c r="O395" s="1"/>
      <c r="P395" s="1"/>
      <c r="Q395" s="1"/>
      <c r="R395" s="1"/>
      <c r="S395" s="1"/>
      <c r="T395" s="1"/>
      <c r="U395" s="1"/>
      <c r="V395" s="1"/>
      <c r="W395" s="8"/>
      <c r="X395" s="1"/>
      <c r="Y395" s="1"/>
      <c r="Z395" s="1"/>
      <c r="AA395" s="1"/>
      <c r="AB395" s="1"/>
      <c r="AC395" s="1"/>
      <c r="AD395" s="11"/>
      <c r="AE395" s="11"/>
      <c r="AF395" s="11"/>
      <c r="AG395" s="11"/>
      <c r="AH395" s="10">
        <v>43982</v>
      </c>
      <c r="AI395" s="14"/>
      <c r="AJ395" s="13"/>
    </row>
    <row r="396" spans="1:36" s="12" customFormat="1" x14ac:dyDescent="0.2">
      <c r="A396" s="9"/>
      <c r="B396" s="9"/>
      <c r="C396" s="8"/>
      <c r="D396" s="8"/>
      <c r="E396" s="1"/>
      <c r="F396" s="1"/>
      <c r="G396" s="1"/>
      <c r="H396" s="1"/>
      <c r="I396" s="1"/>
      <c r="J396" s="1"/>
      <c r="K396" s="1"/>
      <c r="L396" s="1"/>
      <c r="M396" s="1"/>
      <c r="N396" s="1"/>
      <c r="O396" s="1"/>
      <c r="P396" s="1"/>
      <c r="Q396" s="1"/>
      <c r="R396" s="1"/>
      <c r="S396" s="1"/>
      <c r="T396" s="1"/>
      <c r="U396" s="1"/>
      <c r="V396" s="1"/>
      <c r="W396" s="8"/>
      <c r="X396" s="1"/>
      <c r="Y396" s="1"/>
      <c r="Z396" s="1"/>
      <c r="AA396" s="1"/>
      <c r="AB396" s="1"/>
      <c r="AC396" s="1"/>
      <c r="AD396" s="11"/>
      <c r="AE396" s="11"/>
      <c r="AF396" s="11"/>
      <c r="AG396" s="11"/>
      <c r="AH396" s="10">
        <v>43983</v>
      </c>
      <c r="AI396" s="14"/>
      <c r="AJ396" s="13"/>
    </row>
    <row r="397" spans="1:36" s="12" customFormat="1" x14ac:dyDescent="0.2">
      <c r="A397" s="9"/>
      <c r="B397" s="9"/>
      <c r="C397" s="8"/>
      <c r="D397" s="8"/>
      <c r="E397" s="1"/>
      <c r="F397" s="1"/>
      <c r="G397" s="1"/>
      <c r="H397" s="1"/>
      <c r="I397" s="1"/>
      <c r="J397" s="1"/>
      <c r="K397" s="1"/>
      <c r="L397" s="1"/>
      <c r="M397" s="1"/>
      <c r="N397" s="1"/>
      <c r="O397" s="1"/>
      <c r="P397" s="1"/>
      <c r="Q397" s="1"/>
      <c r="R397" s="1"/>
      <c r="S397" s="1"/>
      <c r="T397" s="1"/>
      <c r="U397" s="1"/>
      <c r="V397" s="1"/>
      <c r="W397" s="8"/>
      <c r="X397" s="1"/>
      <c r="Y397" s="1"/>
      <c r="Z397" s="1"/>
      <c r="AA397" s="1"/>
      <c r="AB397" s="1"/>
      <c r="AC397" s="1"/>
      <c r="AD397" s="11"/>
      <c r="AE397" s="11"/>
      <c r="AF397" s="11"/>
      <c r="AG397" s="11"/>
      <c r="AH397" s="10">
        <v>43984</v>
      </c>
      <c r="AI397" s="14"/>
      <c r="AJ397" s="13"/>
    </row>
    <row r="398" spans="1:36" s="12" customFormat="1" x14ac:dyDescent="0.2">
      <c r="A398" s="9"/>
      <c r="B398" s="9"/>
      <c r="C398" s="8"/>
      <c r="D398" s="8"/>
      <c r="E398" s="1"/>
      <c r="F398" s="1"/>
      <c r="G398" s="1"/>
      <c r="H398" s="1"/>
      <c r="I398" s="1"/>
      <c r="J398" s="1"/>
      <c r="K398" s="1"/>
      <c r="L398" s="1"/>
      <c r="M398" s="1"/>
      <c r="N398" s="1"/>
      <c r="O398" s="1"/>
      <c r="P398" s="1"/>
      <c r="Q398" s="1"/>
      <c r="R398" s="1"/>
      <c r="S398" s="1"/>
      <c r="T398" s="1"/>
      <c r="U398" s="1"/>
      <c r="V398" s="1"/>
      <c r="W398" s="8"/>
      <c r="X398" s="1"/>
      <c r="Y398" s="1"/>
      <c r="Z398" s="1"/>
      <c r="AA398" s="1"/>
      <c r="AB398" s="1"/>
      <c r="AC398" s="1"/>
      <c r="AD398" s="11"/>
      <c r="AE398" s="11"/>
      <c r="AF398" s="11"/>
      <c r="AG398" s="11"/>
      <c r="AH398" s="10">
        <v>43985</v>
      </c>
      <c r="AI398" s="14"/>
      <c r="AJ398" s="13"/>
    </row>
    <row r="399" spans="1:36" s="12" customFormat="1" x14ac:dyDescent="0.2">
      <c r="A399" s="9"/>
      <c r="B399" s="9"/>
      <c r="C399" s="8"/>
      <c r="D399" s="8"/>
      <c r="E399" s="1"/>
      <c r="F399" s="1"/>
      <c r="G399" s="1"/>
      <c r="H399" s="1"/>
      <c r="I399" s="1"/>
      <c r="J399" s="1"/>
      <c r="K399" s="1"/>
      <c r="L399" s="1"/>
      <c r="M399" s="1"/>
      <c r="N399" s="1"/>
      <c r="O399" s="1"/>
      <c r="P399" s="1"/>
      <c r="Q399" s="1"/>
      <c r="R399" s="1"/>
      <c r="S399" s="1"/>
      <c r="T399" s="1"/>
      <c r="U399" s="1"/>
      <c r="V399" s="1"/>
      <c r="W399" s="8"/>
      <c r="X399" s="1"/>
      <c r="Y399" s="1"/>
      <c r="Z399" s="1"/>
      <c r="AA399" s="1"/>
      <c r="AB399" s="1"/>
      <c r="AC399" s="1"/>
      <c r="AD399" s="11"/>
      <c r="AE399" s="11"/>
      <c r="AF399" s="11"/>
      <c r="AG399" s="11"/>
      <c r="AH399" s="10">
        <v>43986</v>
      </c>
      <c r="AI399" s="14"/>
      <c r="AJ399" s="13"/>
    </row>
    <row r="400" spans="1:36" s="12" customFormat="1" x14ac:dyDescent="0.2">
      <c r="A400" s="9"/>
      <c r="B400" s="9"/>
      <c r="C400" s="8"/>
      <c r="D400" s="8"/>
      <c r="E400" s="1"/>
      <c r="F400" s="1"/>
      <c r="G400" s="1"/>
      <c r="H400" s="1"/>
      <c r="I400" s="1"/>
      <c r="J400" s="1"/>
      <c r="K400" s="1"/>
      <c r="L400" s="1"/>
      <c r="M400" s="1"/>
      <c r="N400" s="1"/>
      <c r="O400" s="1"/>
      <c r="P400" s="1"/>
      <c r="Q400" s="1"/>
      <c r="R400" s="1"/>
      <c r="S400" s="1"/>
      <c r="T400" s="1"/>
      <c r="U400" s="1"/>
      <c r="V400" s="1"/>
      <c r="W400" s="8"/>
      <c r="X400" s="1"/>
      <c r="Y400" s="1"/>
      <c r="Z400" s="1"/>
      <c r="AA400" s="1"/>
      <c r="AB400" s="1"/>
      <c r="AC400" s="1"/>
      <c r="AD400" s="11"/>
      <c r="AE400" s="11"/>
      <c r="AF400" s="11"/>
      <c r="AG400" s="11"/>
      <c r="AH400" s="10">
        <v>43987</v>
      </c>
      <c r="AI400" s="14"/>
      <c r="AJ400" s="13"/>
    </row>
    <row r="401" spans="1:36" s="12" customFormat="1" x14ac:dyDescent="0.2">
      <c r="A401" s="9"/>
      <c r="B401" s="9"/>
      <c r="C401" s="8"/>
      <c r="D401" s="8"/>
      <c r="E401" s="1"/>
      <c r="F401" s="1"/>
      <c r="G401" s="1"/>
      <c r="H401" s="1"/>
      <c r="I401" s="1"/>
      <c r="J401" s="1"/>
      <c r="K401" s="1"/>
      <c r="L401" s="1"/>
      <c r="M401" s="1"/>
      <c r="N401" s="1"/>
      <c r="O401" s="1"/>
      <c r="P401" s="1"/>
      <c r="Q401" s="1"/>
      <c r="R401" s="1"/>
      <c r="S401" s="1"/>
      <c r="T401" s="1"/>
      <c r="U401" s="1"/>
      <c r="V401" s="1"/>
      <c r="W401" s="8"/>
      <c r="X401" s="1"/>
      <c r="Y401" s="1"/>
      <c r="Z401" s="1"/>
      <c r="AA401" s="1"/>
      <c r="AB401" s="1"/>
      <c r="AC401" s="1"/>
      <c r="AD401" s="11"/>
      <c r="AE401" s="11"/>
      <c r="AF401" s="11"/>
      <c r="AG401" s="11"/>
      <c r="AH401" s="10">
        <v>43988</v>
      </c>
      <c r="AI401" s="14"/>
      <c r="AJ401" s="13"/>
    </row>
    <row r="402" spans="1:36" s="12" customFormat="1" x14ac:dyDescent="0.2">
      <c r="A402" s="9"/>
      <c r="B402" s="9"/>
      <c r="C402" s="8"/>
      <c r="D402" s="8"/>
      <c r="E402" s="1"/>
      <c r="F402" s="1"/>
      <c r="G402" s="1"/>
      <c r="H402" s="1"/>
      <c r="I402" s="1"/>
      <c r="J402" s="1"/>
      <c r="K402" s="1"/>
      <c r="L402" s="1"/>
      <c r="M402" s="1"/>
      <c r="N402" s="1"/>
      <c r="O402" s="1"/>
      <c r="P402" s="1"/>
      <c r="Q402" s="1"/>
      <c r="R402" s="1"/>
      <c r="S402" s="1"/>
      <c r="T402" s="1"/>
      <c r="U402" s="1"/>
      <c r="V402" s="1"/>
      <c r="W402" s="8"/>
      <c r="X402" s="1"/>
      <c r="Y402" s="1"/>
      <c r="Z402" s="1"/>
      <c r="AA402" s="1"/>
      <c r="AB402" s="1"/>
      <c r="AC402" s="1"/>
      <c r="AD402" s="11"/>
      <c r="AE402" s="11"/>
      <c r="AF402" s="11"/>
      <c r="AG402" s="11"/>
      <c r="AH402" s="10">
        <v>43989</v>
      </c>
      <c r="AI402" s="14"/>
      <c r="AJ402" s="13"/>
    </row>
    <row r="403" spans="1:36" s="12" customFormat="1" x14ac:dyDescent="0.2">
      <c r="A403" s="9"/>
      <c r="B403" s="9"/>
      <c r="C403" s="8"/>
      <c r="D403" s="8"/>
      <c r="E403" s="1"/>
      <c r="F403" s="1"/>
      <c r="G403" s="1"/>
      <c r="H403" s="1"/>
      <c r="I403" s="1"/>
      <c r="J403" s="1"/>
      <c r="K403" s="1"/>
      <c r="L403" s="1"/>
      <c r="M403" s="1"/>
      <c r="N403" s="1"/>
      <c r="O403" s="1"/>
      <c r="P403" s="1"/>
      <c r="Q403" s="1"/>
      <c r="R403" s="1"/>
      <c r="S403" s="1"/>
      <c r="T403" s="1"/>
      <c r="U403" s="1"/>
      <c r="V403" s="1"/>
      <c r="W403" s="8"/>
      <c r="X403" s="1"/>
      <c r="Y403" s="1"/>
      <c r="Z403" s="1"/>
      <c r="AA403" s="1"/>
      <c r="AB403" s="1"/>
      <c r="AC403" s="1"/>
      <c r="AD403" s="11"/>
      <c r="AE403" s="11"/>
      <c r="AF403" s="11"/>
      <c r="AG403" s="11"/>
      <c r="AH403" s="10">
        <v>43990</v>
      </c>
      <c r="AI403" s="14"/>
      <c r="AJ403" s="13"/>
    </row>
    <row r="404" spans="1:36" s="12" customFormat="1" x14ac:dyDescent="0.2">
      <c r="A404" s="9"/>
      <c r="B404" s="9"/>
      <c r="C404" s="8"/>
      <c r="D404" s="8"/>
      <c r="E404" s="1"/>
      <c r="F404" s="1"/>
      <c r="G404" s="1"/>
      <c r="H404" s="1"/>
      <c r="I404" s="1"/>
      <c r="J404" s="1"/>
      <c r="K404" s="1"/>
      <c r="L404" s="1"/>
      <c r="M404" s="1"/>
      <c r="N404" s="1"/>
      <c r="O404" s="1"/>
      <c r="P404" s="1"/>
      <c r="Q404" s="1"/>
      <c r="R404" s="1"/>
      <c r="S404" s="1"/>
      <c r="T404" s="1"/>
      <c r="U404" s="1"/>
      <c r="V404" s="1"/>
      <c r="W404" s="8"/>
      <c r="X404" s="1"/>
      <c r="Y404" s="1"/>
      <c r="Z404" s="1"/>
      <c r="AA404" s="1"/>
      <c r="AB404" s="1"/>
      <c r="AC404" s="1"/>
      <c r="AD404" s="11"/>
      <c r="AE404" s="11"/>
      <c r="AF404" s="11"/>
      <c r="AG404" s="11"/>
      <c r="AH404" s="10">
        <v>43991</v>
      </c>
      <c r="AI404" s="14"/>
      <c r="AJ404" s="13"/>
    </row>
    <row r="405" spans="1:36" s="12" customFormat="1" x14ac:dyDescent="0.2">
      <c r="A405" s="9"/>
      <c r="B405" s="9"/>
      <c r="C405" s="8"/>
      <c r="D405" s="8"/>
      <c r="E405" s="1"/>
      <c r="F405" s="1"/>
      <c r="G405" s="1"/>
      <c r="H405" s="1"/>
      <c r="I405" s="1"/>
      <c r="J405" s="1"/>
      <c r="K405" s="1"/>
      <c r="L405" s="1"/>
      <c r="M405" s="1"/>
      <c r="N405" s="1"/>
      <c r="O405" s="1"/>
      <c r="P405" s="1"/>
      <c r="Q405" s="1"/>
      <c r="R405" s="1"/>
      <c r="S405" s="1"/>
      <c r="T405" s="1"/>
      <c r="U405" s="1"/>
      <c r="V405" s="1"/>
      <c r="W405" s="8"/>
      <c r="X405" s="1"/>
      <c r="Y405" s="1"/>
      <c r="Z405" s="1"/>
      <c r="AA405" s="1"/>
      <c r="AB405" s="1"/>
      <c r="AC405" s="1"/>
      <c r="AD405" s="11"/>
      <c r="AE405" s="11"/>
      <c r="AF405" s="11"/>
      <c r="AG405" s="11"/>
      <c r="AH405" s="10">
        <v>43992</v>
      </c>
      <c r="AI405" s="14"/>
      <c r="AJ405" s="13"/>
    </row>
    <row r="406" spans="1:36" s="12" customFormat="1" x14ac:dyDescent="0.2">
      <c r="A406" s="9"/>
      <c r="B406" s="9"/>
      <c r="C406" s="8"/>
      <c r="D406" s="8"/>
      <c r="E406" s="1"/>
      <c r="F406" s="1"/>
      <c r="G406" s="1"/>
      <c r="H406" s="1"/>
      <c r="I406" s="1"/>
      <c r="J406" s="1"/>
      <c r="K406" s="1"/>
      <c r="L406" s="1"/>
      <c r="M406" s="1"/>
      <c r="N406" s="1"/>
      <c r="O406" s="1"/>
      <c r="P406" s="1"/>
      <c r="Q406" s="1"/>
      <c r="R406" s="1"/>
      <c r="S406" s="1"/>
      <c r="T406" s="1"/>
      <c r="U406" s="1"/>
      <c r="V406" s="1"/>
      <c r="W406" s="8"/>
      <c r="X406" s="1"/>
      <c r="Y406" s="1"/>
      <c r="Z406" s="1"/>
      <c r="AA406" s="1"/>
      <c r="AB406" s="1"/>
      <c r="AC406" s="1"/>
      <c r="AD406" s="11"/>
      <c r="AE406" s="11"/>
      <c r="AF406" s="11"/>
      <c r="AG406" s="11"/>
      <c r="AH406" s="10">
        <v>43993</v>
      </c>
      <c r="AI406" s="14"/>
      <c r="AJ406" s="13"/>
    </row>
    <row r="407" spans="1:36" s="12" customFormat="1" x14ac:dyDescent="0.2">
      <c r="A407" s="9"/>
      <c r="B407" s="9"/>
      <c r="C407" s="8"/>
      <c r="D407" s="8"/>
      <c r="E407" s="1"/>
      <c r="F407" s="1"/>
      <c r="G407" s="1"/>
      <c r="H407" s="1"/>
      <c r="I407" s="1"/>
      <c r="J407" s="1"/>
      <c r="K407" s="1"/>
      <c r="L407" s="1"/>
      <c r="M407" s="1"/>
      <c r="N407" s="1"/>
      <c r="O407" s="1"/>
      <c r="P407" s="1"/>
      <c r="Q407" s="1"/>
      <c r="R407" s="1"/>
      <c r="S407" s="1"/>
      <c r="T407" s="1"/>
      <c r="U407" s="1"/>
      <c r="V407" s="1"/>
      <c r="W407" s="8"/>
      <c r="X407" s="1"/>
      <c r="Y407" s="1"/>
      <c r="Z407" s="1"/>
      <c r="AA407" s="1"/>
      <c r="AB407" s="1"/>
      <c r="AC407" s="1"/>
      <c r="AD407" s="11"/>
      <c r="AE407" s="11"/>
      <c r="AF407" s="11"/>
      <c r="AG407" s="11"/>
      <c r="AH407" s="10">
        <v>43994</v>
      </c>
      <c r="AI407" s="14"/>
      <c r="AJ407" s="13"/>
    </row>
    <row r="408" spans="1:36" s="12" customFormat="1" x14ac:dyDescent="0.2">
      <c r="A408" s="9"/>
      <c r="B408" s="9"/>
      <c r="C408" s="8"/>
      <c r="D408" s="8"/>
      <c r="E408" s="1"/>
      <c r="F408" s="1"/>
      <c r="G408" s="1"/>
      <c r="H408" s="1"/>
      <c r="I408" s="1"/>
      <c r="J408" s="1"/>
      <c r="K408" s="1"/>
      <c r="L408" s="1"/>
      <c r="M408" s="1"/>
      <c r="N408" s="1"/>
      <c r="O408" s="1"/>
      <c r="P408" s="1"/>
      <c r="Q408" s="1"/>
      <c r="R408" s="1"/>
      <c r="S408" s="1"/>
      <c r="T408" s="1"/>
      <c r="U408" s="1"/>
      <c r="V408" s="1"/>
      <c r="W408" s="8"/>
      <c r="X408" s="1"/>
      <c r="Y408" s="1"/>
      <c r="Z408" s="1"/>
      <c r="AA408" s="1"/>
      <c r="AB408" s="1"/>
      <c r="AC408" s="1"/>
      <c r="AD408" s="11"/>
      <c r="AE408" s="11"/>
      <c r="AF408" s="11"/>
      <c r="AG408" s="11"/>
      <c r="AH408" s="10">
        <v>43995</v>
      </c>
      <c r="AI408" s="14"/>
      <c r="AJ408" s="13"/>
    </row>
    <row r="409" spans="1:36" s="12" customFormat="1" x14ac:dyDescent="0.2">
      <c r="A409" s="9"/>
      <c r="B409" s="9"/>
      <c r="C409" s="8"/>
      <c r="D409" s="8"/>
      <c r="E409" s="1"/>
      <c r="F409" s="1"/>
      <c r="G409" s="1"/>
      <c r="H409" s="1"/>
      <c r="I409" s="1"/>
      <c r="J409" s="1"/>
      <c r="K409" s="1"/>
      <c r="L409" s="1"/>
      <c r="M409" s="1"/>
      <c r="N409" s="1"/>
      <c r="O409" s="1"/>
      <c r="P409" s="1"/>
      <c r="Q409" s="1"/>
      <c r="R409" s="1"/>
      <c r="S409" s="1"/>
      <c r="T409" s="1"/>
      <c r="U409" s="1"/>
      <c r="V409" s="1"/>
      <c r="W409" s="8"/>
      <c r="X409" s="1"/>
      <c r="Y409" s="1"/>
      <c r="Z409" s="1"/>
      <c r="AA409" s="1"/>
      <c r="AB409" s="1"/>
      <c r="AC409" s="1"/>
      <c r="AD409" s="11"/>
      <c r="AE409" s="11"/>
      <c r="AF409" s="11"/>
      <c r="AG409" s="11"/>
      <c r="AH409" s="10">
        <v>43996</v>
      </c>
      <c r="AI409" s="14"/>
      <c r="AJ409" s="13"/>
    </row>
    <row r="410" spans="1:36" s="12" customFormat="1" x14ac:dyDescent="0.2">
      <c r="A410" s="9"/>
      <c r="B410" s="9"/>
      <c r="C410" s="8"/>
      <c r="D410" s="8"/>
      <c r="E410" s="1"/>
      <c r="F410" s="1"/>
      <c r="G410" s="1"/>
      <c r="H410" s="1"/>
      <c r="I410" s="1"/>
      <c r="J410" s="1"/>
      <c r="K410" s="1"/>
      <c r="L410" s="1"/>
      <c r="M410" s="1"/>
      <c r="N410" s="1"/>
      <c r="O410" s="1"/>
      <c r="P410" s="1"/>
      <c r="Q410" s="1"/>
      <c r="R410" s="1"/>
      <c r="S410" s="1"/>
      <c r="T410" s="1"/>
      <c r="U410" s="1"/>
      <c r="V410" s="1"/>
      <c r="W410" s="8"/>
      <c r="X410" s="1"/>
      <c r="Y410" s="1"/>
      <c r="Z410" s="1"/>
      <c r="AA410" s="1"/>
      <c r="AB410" s="1"/>
      <c r="AC410" s="1"/>
      <c r="AD410" s="11"/>
      <c r="AE410" s="11"/>
      <c r="AF410" s="11"/>
      <c r="AG410" s="11"/>
      <c r="AH410" s="10">
        <v>43997</v>
      </c>
      <c r="AI410" s="14"/>
      <c r="AJ410" s="13"/>
    </row>
    <row r="411" spans="1:36" s="12" customFormat="1" x14ac:dyDescent="0.2">
      <c r="A411" s="9"/>
      <c r="B411" s="9"/>
      <c r="C411" s="8"/>
      <c r="D411" s="8"/>
      <c r="E411" s="1"/>
      <c r="F411" s="1"/>
      <c r="G411" s="1"/>
      <c r="H411" s="1"/>
      <c r="I411" s="1"/>
      <c r="J411" s="1"/>
      <c r="K411" s="1"/>
      <c r="L411" s="1"/>
      <c r="M411" s="1"/>
      <c r="N411" s="1"/>
      <c r="O411" s="1"/>
      <c r="P411" s="1"/>
      <c r="Q411" s="1"/>
      <c r="R411" s="1"/>
      <c r="S411" s="1"/>
      <c r="T411" s="1"/>
      <c r="U411" s="1"/>
      <c r="V411" s="1"/>
      <c r="W411" s="8"/>
      <c r="X411" s="1"/>
      <c r="Y411" s="1"/>
      <c r="Z411" s="1"/>
      <c r="AA411" s="1"/>
      <c r="AB411" s="1"/>
      <c r="AC411" s="1"/>
      <c r="AD411" s="11"/>
      <c r="AE411" s="11"/>
      <c r="AF411" s="11"/>
      <c r="AG411" s="11"/>
      <c r="AH411" s="10">
        <v>43998</v>
      </c>
      <c r="AI411" s="14"/>
      <c r="AJ411" s="13"/>
    </row>
    <row r="412" spans="1:36" s="12" customFormat="1" x14ac:dyDescent="0.2">
      <c r="A412" s="9"/>
      <c r="B412" s="9"/>
      <c r="C412" s="8"/>
      <c r="D412" s="8"/>
      <c r="E412" s="1"/>
      <c r="F412" s="1"/>
      <c r="G412" s="1"/>
      <c r="H412" s="1"/>
      <c r="I412" s="1"/>
      <c r="J412" s="1"/>
      <c r="K412" s="1"/>
      <c r="L412" s="1"/>
      <c r="M412" s="1"/>
      <c r="N412" s="1"/>
      <c r="O412" s="1"/>
      <c r="P412" s="1"/>
      <c r="Q412" s="1"/>
      <c r="R412" s="1"/>
      <c r="S412" s="1"/>
      <c r="T412" s="1"/>
      <c r="U412" s="1"/>
      <c r="V412" s="1"/>
      <c r="W412" s="8"/>
      <c r="X412" s="1"/>
      <c r="Y412" s="1"/>
      <c r="Z412" s="1"/>
      <c r="AA412" s="1"/>
      <c r="AB412" s="1"/>
      <c r="AC412" s="1"/>
      <c r="AD412" s="11"/>
      <c r="AE412" s="11"/>
      <c r="AF412" s="11"/>
      <c r="AG412" s="11"/>
      <c r="AH412" s="10">
        <v>43999</v>
      </c>
      <c r="AI412" s="14"/>
      <c r="AJ412" s="13"/>
    </row>
    <row r="413" spans="1:36" s="12" customFormat="1" x14ac:dyDescent="0.2">
      <c r="A413" s="9"/>
      <c r="B413" s="9"/>
      <c r="C413" s="8"/>
      <c r="D413" s="8"/>
      <c r="E413" s="1"/>
      <c r="F413" s="1"/>
      <c r="G413" s="1"/>
      <c r="H413" s="1"/>
      <c r="I413" s="1"/>
      <c r="J413" s="1"/>
      <c r="K413" s="1"/>
      <c r="L413" s="1"/>
      <c r="M413" s="1"/>
      <c r="N413" s="1"/>
      <c r="O413" s="1"/>
      <c r="P413" s="1"/>
      <c r="Q413" s="1"/>
      <c r="R413" s="1"/>
      <c r="S413" s="1"/>
      <c r="T413" s="1"/>
      <c r="U413" s="1"/>
      <c r="V413" s="1"/>
      <c r="W413" s="8"/>
      <c r="X413" s="1"/>
      <c r="Y413" s="1"/>
      <c r="Z413" s="1"/>
      <c r="AA413" s="1"/>
      <c r="AB413" s="1"/>
      <c r="AC413" s="1"/>
      <c r="AD413" s="11"/>
      <c r="AE413" s="11"/>
      <c r="AF413" s="11"/>
      <c r="AG413" s="11"/>
      <c r="AH413" s="10">
        <v>44000</v>
      </c>
      <c r="AI413" s="14"/>
      <c r="AJ413" s="13"/>
    </row>
    <row r="414" spans="1:36" x14ac:dyDescent="0.2">
      <c r="AD414" s="11"/>
      <c r="AE414" s="11"/>
      <c r="AF414" s="11"/>
      <c r="AG414" s="11"/>
      <c r="AH414" s="10">
        <v>44001</v>
      </c>
    </row>
    <row r="415" spans="1:36" s="12" customFormat="1" x14ac:dyDescent="0.2">
      <c r="A415" s="9"/>
      <c r="B415" s="9"/>
      <c r="C415" s="8"/>
      <c r="D415" s="8"/>
      <c r="E415" s="1"/>
      <c r="F415" s="1"/>
      <c r="G415" s="1"/>
      <c r="H415" s="1"/>
      <c r="I415" s="1"/>
      <c r="J415" s="1"/>
      <c r="K415" s="1"/>
      <c r="L415" s="1"/>
      <c r="M415" s="1"/>
      <c r="N415" s="1"/>
      <c r="O415" s="1"/>
      <c r="P415" s="1"/>
      <c r="Q415" s="1"/>
      <c r="R415" s="1"/>
      <c r="S415" s="1"/>
      <c r="T415" s="1"/>
      <c r="U415" s="1"/>
      <c r="V415" s="1"/>
      <c r="W415" s="8"/>
      <c r="X415" s="1"/>
      <c r="Y415" s="1"/>
      <c r="Z415" s="1"/>
      <c r="AA415" s="1"/>
      <c r="AB415" s="1"/>
      <c r="AC415" s="1"/>
      <c r="AD415" s="11"/>
      <c r="AE415" s="11"/>
      <c r="AF415" s="11"/>
      <c r="AG415" s="11"/>
      <c r="AH415" s="10">
        <v>44002</v>
      </c>
      <c r="AI415" s="14"/>
      <c r="AJ415" s="13"/>
    </row>
    <row r="416" spans="1:36" s="12" customFormat="1" x14ac:dyDescent="0.2">
      <c r="A416" s="9"/>
      <c r="B416" s="9"/>
      <c r="C416" s="8"/>
      <c r="D416" s="8"/>
      <c r="E416" s="1"/>
      <c r="F416" s="1"/>
      <c r="G416" s="1"/>
      <c r="H416" s="1"/>
      <c r="I416" s="1"/>
      <c r="J416" s="1"/>
      <c r="K416" s="1"/>
      <c r="L416" s="1"/>
      <c r="M416" s="1"/>
      <c r="N416" s="1"/>
      <c r="O416" s="1"/>
      <c r="P416" s="1"/>
      <c r="Q416" s="1"/>
      <c r="R416" s="1"/>
      <c r="S416" s="1"/>
      <c r="T416" s="1"/>
      <c r="U416" s="1"/>
      <c r="V416" s="1"/>
      <c r="W416" s="8"/>
      <c r="X416" s="1"/>
      <c r="Y416" s="1"/>
      <c r="Z416" s="1"/>
      <c r="AA416" s="1"/>
      <c r="AB416" s="1"/>
      <c r="AC416" s="1"/>
      <c r="AD416" s="11"/>
      <c r="AE416" s="11"/>
      <c r="AF416" s="11"/>
      <c r="AG416" s="11"/>
      <c r="AH416" s="10">
        <v>44003</v>
      </c>
      <c r="AI416" s="14"/>
      <c r="AJ416" s="13"/>
    </row>
    <row r="417" spans="1:36" s="12" customFormat="1" x14ac:dyDescent="0.2">
      <c r="A417" s="9"/>
      <c r="B417" s="9"/>
      <c r="C417" s="8"/>
      <c r="D417" s="8"/>
      <c r="E417" s="1"/>
      <c r="F417" s="1"/>
      <c r="G417" s="1"/>
      <c r="H417" s="1"/>
      <c r="I417" s="1"/>
      <c r="J417" s="1"/>
      <c r="K417" s="1"/>
      <c r="L417" s="1"/>
      <c r="M417" s="1"/>
      <c r="N417" s="1"/>
      <c r="O417" s="1"/>
      <c r="P417" s="1"/>
      <c r="Q417" s="1"/>
      <c r="R417" s="1"/>
      <c r="S417" s="1"/>
      <c r="T417" s="1"/>
      <c r="U417" s="1"/>
      <c r="V417" s="1"/>
      <c r="W417" s="8"/>
      <c r="X417" s="1"/>
      <c r="Y417" s="1"/>
      <c r="Z417" s="1"/>
      <c r="AA417" s="1"/>
      <c r="AB417" s="1"/>
      <c r="AC417" s="1"/>
      <c r="AD417" s="11"/>
      <c r="AE417" s="11"/>
      <c r="AF417" s="11"/>
      <c r="AG417" s="4"/>
      <c r="AH417" s="10">
        <v>44004</v>
      </c>
      <c r="AI417" s="14"/>
      <c r="AJ417" s="13"/>
    </row>
    <row r="418" spans="1:36" s="12" customFormat="1" x14ac:dyDescent="0.2">
      <c r="A418" s="9"/>
      <c r="B418" s="9"/>
      <c r="C418" s="8"/>
      <c r="D418" s="8"/>
      <c r="E418" s="1"/>
      <c r="F418" s="1"/>
      <c r="G418" s="1"/>
      <c r="H418" s="1"/>
      <c r="I418" s="1"/>
      <c r="J418" s="1"/>
      <c r="K418" s="1"/>
      <c r="L418" s="1"/>
      <c r="M418" s="1"/>
      <c r="N418" s="1"/>
      <c r="O418" s="1"/>
      <c r="P418" s="1"/>
      <c r="Q418" s="1"/>
      <c r="R418" s="1"/>
      <c r="S418" s="1"/>
      <c r="T418" s="1"/>
      <c r="U418" s="1"/>
      <c r="V418" s="1"/>
      <c r="W418" s="8"/>
      <c r="X418" s="1"/>
      <c r="Y418" s="1"/>
      <c r="Z418" s="1"/>
      <c r="AA418" s="1"/>
      <c r="AB418" s="1"/>
      <c r="AC418" s="1"/>
      <c r="AD418" s="11"/>
      <c r="AE418" s="11"/>
      <c r="AF418" s="11"/>
      <c r="AG418" s="4"/>
      <c r="AH418" s="10">
        <v>44005</v>
      </c>
      <c r="AI418" s="14"/>
      <c r="AJ418" s="13"/>
    </row>
    <row r="419" spans="1:36" s="12" customFormat="1" x14ac:dyDescent="0.2">
      <c r="A419" s="9"/>
      <c r="B419" s="9"/>
      <c r="C419" s="8"/>
      <c r="D419" s="8"/>
      <c r="E419" s="1"/>
      <c r="F419" s="1"/>
      <c r="G419" s="1"/>
      <c r="H419" s="1"/>
      <c r="I419" s="1"/>
      <c r="J419" s="1"/>
      <c r="K419" s="1"/>
      <c r="L419" s="1"/>
      <c r="M419" s="1"/>
      <c r="N419" s="1"/>
      <c r="O419" s="1"/>
      <c r="P419" s="1"/>
      <c r="Q419" s="1"/>
      <c r="R419" s="1"/>
      <c r="S419" s="1"/>
      <c r="T419" s="1"/>
      <c r="U419" s="1"/>
      <c r="V419" s="1"/>
      <c r="W419" s="8"/>
      <c r="X419" s="1"/>
      <c r="Y419" s="1"/>
      <c r="Z419" s="1"/>
      <c r="AA419" s="1"/>
      <c r="AB419" s="1"/>
      <c r="AC419" s="1"/>
      <c r="AD419" s="11"/>
      <c r="AE419" s="11"/>
      <c r="AF419" s="11"/>
      <c r="AG419" s="4"/>
      <c r="AH419" s="10">
        <v>44006</v>
      </c>
      <c r="AI419" s="14"/>
      <c r="AJ419" s="13"/>
    </row>
    <row r="420" spans="1:36" x14ac:dyDescent="0.2">
      <c r="AD420" s="11"/>
      <c r="AH420" s="10">
        <v>44007</v>
      </c>
    </row>
    <row r="421" spans="1:36" x14ac:dyDescent="0.2">
      <c r="AH421" s="10">
        <v>44008</v>
      </c>
    </row>
    <row r="422" spans="1:36" x14ac:dyDescent="0.2">
      <c r="AH422" s="10">
        <v>44009</v>
      </c>
    </row>
    <row r="423" spans="1:36" x14ac:dyDescent="0.2">
      <c r="AH423" s="10">
        <v>44010</v>
      </c>
    </row>
    <row r="424" spans="1:36" x14ac:dyDescent="0.2">
      <c r="AH424" s="10">
        <v>44011</v>
      </c>
    </row>
    <row r="425" spans="1:36" x14ac:dyDescent="0.2">
      <c r="AH425" s="10">
        <v>44012</v>
      </c>
    </row>
  </sheetData>
  <sheetProtection selectLockedCells="1"/>
  <autoFilter ref="AD3:AG425" xr:uid="{00000000-0009-0000-0000-000005000000}"/>
  <mergeCells count="31">
    <mergeCell ref="E15:F15"/>
    <mergeCell ref="E14:F14"/>
    <mergeCell ref="C10:E10"/>
    <mergeCell ref="E20:F20"/>
    <mergeCell ref="E19:F19"/>
    <mergeCell ref="E18:F18"/>
    <mergeCell ref="E17:F17"/>
    <mergeCell ref="E16:F16"/>
    <mergeCell ref="C7:E7"/>
    <mergeCell ref="E12:F12"/>
    <mergeCell ref="S12:T12"/>
    <mergeCell ref="E13:F13"/>
    <mergeCell ref="I13:J13"/>
    <mergeCell ref="C8:E8"/>
    <mergeCell ref="C9:E9"/>
    <mergeCell ref="S13:T13"/>
    <mergeCell ref="I19:J19"/>
    <mergeCell ref="I14:J14"/>
    <mergeCell ref="I15:J15"/>
    <mergeCell ref="I16:J16"/>
    <mergeCell ref="S22:T22"/>
    <mergeCell ref="I20:J20"/>
    <mergeCell ref="S14:T14"/>
    <mergeCell ref="S15:T15"/>
    <mergeCell ref="S16:T16"/>
    <mergeCell ref="S17:T17"/>
    <mergeCell ref="S18:T18"/>
    <mergeCell ref="S19:T19"/>
    <mergeCell ref="S20:T20"/>
    <mergeCell ref="I17:J17"/>
    <mergeCell ref="I18:J18"/>
  </mergeCells>
  <dataValidations count="11">
    <dataValidation type="list" allowBlank="1" showInputMessage="1" showErrorMessage="1" sqref="AG196:AG197 AG193:AG194 AG199:AG200 AG187:AG188 AG190:AG191" xr:uid="{00000000-0002-0000-0500-000000000000}">
      <formula1>INDIRECT(SUBSTITUTE(#REF!," ","_"))</formula1>
    </dataValidation>
    <dataValidation type="list" allowBlank="1" showInputMessage="1" showErrorMessage="1" sqref="AG36:AG38" xr:uid="{00000000-0002-0000-0500-000001000000}">
      <formula1>#REF!</formula1>
    </dataValidation>
    <dataValidation type="list" allowBlank="1" showInputMessage="1" showErrorMessage="1" sqref="C13" xr:uid="{00000000-0002-0000-0500-000002000000}">
      <formula1>$AD$4:$AD$15</formula1>
    </dataValidation>
    <dataValidation type="list" allowBlank="1" showInputMessage="1" showErrorMessage="1" sqref="O8" xr:uid="{00000000-0002-0000-0500-000003000000}">
      <formula1>$AH$4:$AH$425</formula1>
    </dataValidation>
    <dataValidation type="list" allowBlank="1" showInputMessage="1" showErrorMessage="1" sqref="I13:J20" xr:uid="{00000000-0002-0000-0500-000004000000}">
      <formula1>IF($C$7="Tax Levy", INDIRECT(SUBSTITUTE($B13, " ", "_")), IF($C$7="IFR", INDIRECT(SUBSTITUTE($B13, " ", "_")), IF($C$7="Non Tax-Levy",INDIRECT(SUBSTITUTE($B13," ", "_")))))</formula1>
    </dataValidation>
    <dataValidation type="list" allowBlank="1" showInputMessage="1" showErrorMessage="1" sqref="C7:E7" xr:uid="{00000000-0002-0000-0500-000005000000}">
      <formula1>$Z$4:$Z$7</formula1>
    </dataValidation>
    <dataValidation type="list" allowBlank="1" showInputMessage="1" showErrorMessage="1" sqref="C10:E10" xr:uid="{00000000-0002-0000-0500-000006000000}">
      <formula1>$AG$4:$AG$8</formula1>
    </dataValidation>
    <dataValidation type="list" allowBlank="1" showInputMessage="1" showErrorMessage="1" sqref="R13:R20" xr:uid="{00000000-0002-0000-0500-000007000000}">
      <formula1>$AE$4:$AE$10</formula1>
    </dataValidation>
    <dataValidation type="list" allowBlank="1" showInputMessage="1" showErrorMessage="1" sqref="V13:V20" xr:uid="{00000000-0002-0000-0500-000008000000}">
      <formula1>$AF$4:$AF$6</formula1>
    </dataValidation>
    <dataValidation type="list" allowBlank="1" showInputMessage="1" showErrorMessage="1" sqref="B13:B20" xr:uid="{00000000-0002-0000-0500-000009000000}">
      <formula1>IF($C$7="Tax Levy", Tax_Levy, IF($C$7="IFR", IFR, $AD$5:$AD$16))</formula1>
    </dataValidation>
    <dataValidation type="list" allowBlank="1" showInputMessage="1" showErrorMessage="1" sqref="C9:E9" xr:uid="{00000000-0002-0000-0500-00000A000000}">
      <formula1>$AB$4:$AB$6</formula1>
    </dataValidation>
  </dataValidations>
  <hyperlinks>
    <hyperlink ref="P1" r:id="rId1" xr:uid="{00000000-0004-0000-0500-000000000000}"/>
  </hyperlinks>
  <printOptions horizontalCentered="1"/>
  <pageMargins left="0" right="0" top="0.65" bottom="0.69" header="0.44" footer="0.5"/>
  <pageSetup scale="41" orientation="landscape" r:id="rId2"/>
  <headerFooter alignWithMargins="0"/>
  <drawing r:id="rId3"/>
  <legacyDrawing r:id="rId4"/>
  <extLst>
    <ext xmlns:x14="http://schemas.microsoft.com/office/spreadsheetml/2009/9/main" uri="{CCE6A557-97BC-4b89-ADB6-D9C93CAAB3DF}">
      <x14:dataValidations xmlns:xm="http://schemas.microsoft.com/office/excel/2006/main" count="1">
        <x14:dataValidation type="list" showInputMessage="1" showErrorMessage="1" xr:uid="{00000000-0002-0000-0500-00000B000000}">
          <x14:formula1>
            <xm:f>IF($C$7="Tax Levy", 'Tax Levy'!$G$19:$G$31, INDIRECT(SUBSTITUTE($I13, " ", "_")))</xm:f>
          </x14:formula1>
          <xm:sqref>K13:K20</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3:Q416"/>
  <sheetViews>
    <sheetView workbookViewId="0"/>
  </sheetViews>
  <sheetFormatPr defaultRowHeight="12.75" x14ac:dyDescent="0.2"/>
  <cols>
    <col min="1" max="1" width="19.85546875" style="1" bestFit="1" customWidth="1"/>
    <col min="2" max="2" width="19.85546875" style="1" customWidth="1"/>
    <col min="3" max="3" width="14.42578125" style="4" customWidth="1"/>
    <col min="4" max="4" width="51.85546875" style="6" customWidth="1"/>
    <col min="5" max="5" width="11" style="7" customWidth="1"/>
    <col min="6" max="6" width="49.85546875" style="6" customWidth="1"/>
    <col min="7" max="7" width="11" style="5" customWidth="1"/>
    <col min="8" max="9" width="11" style="7" customWidth="1"/>
    <col min="10" max="10" width="19.85546875" style="1" bestFit="1" customWidth="1"/>
    <col min="11" max="11" width="15.28515625" bestFit="1" customWidth="1"/>
    <col min="17" max="17" width="19.85546875" bestFit="1" customWidth="1"/>
  </cols>
  <sheetData>
    <row r="3" spans="1:17" ht="24" x14ac:dyDescent="0.2">
      <c r="A3" s="252" t="s">
        <v>274</v>
      </c>
      <c r="B3" s="252" t="s">
        <v>491</v>
      </c>
      <c r="C3" s="113" t="s">
        <v>253</v>
      </c>
      <c r="D3" s="119" t="s">
        <v>257</v>
      </c>
      <c r="E3" s="119" t="s">
        <v>256</v>
      </c>
      <c r="F3" s="118" t="s">
        <v>254</v>
      </c>
      <c r="G3" s="112" t="s">
        <v>253</v>
      </c>
      <c r="H3" s="119" t="s">
        <v>256</v>
      </c>
      <c r="I3" s="119"/>
      <c r="J3" s="252" t="s">
        <v>274</v>
      </c>
    </row>
    <row r="4" spans="1:17" x14ac:dyDescent="0.2">
      <c r="C4" s="113"/>
      <c r="D4" s="6" t="s">
        <v>250</v>
      </c>
      <c r="E4" s="112" t="s">
        <v>249</v>
      </c>
      <c r="F4" s="6" t="s">
        <v>250</v>
      </c>
      <c r="G4" s="111" t="s">
        <v>249</v>
      </c>
      <c r="H4" s="112" t="s">
        <v>249</v>
      </c>
      <c r="I4" s="112"/>
      <c r="L4" s="256"/>
      <c r="M4" s="256"/>
      <c r="N4" s="256"/>
      <c r="O4" s="256"/>
      <c r="P4" s="256"/>
      <c r="Q4" s="256"/>
    </row>
    <row r="5" spans="1:17" x14ac:dyDescent="0.2">
      <c r="A5" s="9" t="s">
        <v>484</v>
      </c>
      <c r="B5" s="9" t="str">
        <f>"IFR_"&amp;C5</f>
        <v>IFR_Acad Aff</v>
      </c>
      <c r="C5" s="11" t="s">
        <v>182</v>
      </c>
      <c r="E5" s="15"/>
      <c r="G5" s="16"/>
      <c r="H5" s="15"/>
      <c r="I5" s="255" t="s">
        <v>275</v>
      </c>
      <c r="J5" s="9" t="s">
        <v>484</v>
      </c>
      <c r="K5" s="256" t="s">
        <v>492</v>
      </c>
      <c r="L5" s="256" t="s">
        <v>493</v>
      </c>
      <c r="M5" s="256" t="s">
        <v>494</v>
      </c>
      <c r="N5" s="256" t="s">
        <v>273</v>
      </c>
      <c r="O5" s="256" t="s">
        <v>495</v>
      </c>
      <c r="P5" s="256" t="s">
        <v>496</v>
      </c>
      <c r="Q5" s="256"/>
    </row>
    <row r="6" spans="1:17" x14ac:dyDescent="0.2">
      <c r="A6" s="1" t="s">
        <v>485</v>
      </c>
      <c r="B6" s="9" t="str">
        <f t="shared" ref="B6:B11" si="0">"IFR_"&amp;C6</f>
        <v>IFR_VPAF</v>
      </c>
      <c r="C6" s="11" t="s">
        <v>116</v>
      </c>
      <c r="E6" s="15"/>
      <c r="G6" s="16"/>
      <c r="H6" s="15"/>
      <c r="I6" s="15"/>
      <c r="J6" s="1" t="s">
        <v>485</v>
      </c>
    </row>
    <row r="7" spans="1:17" x14ac:dyDescent="0.2">
      <c r="A7" s="1" t="s">
        <v>486</v>
      </c>
      <c r="B7" s="9" t="str">
        <f t="shared" si="0"/>
        <v>IFR_VPEM</v>
      </c>
      <c r="C7" s="11" t="s">
        <v>90</v>
      </c>
      <c r="D7" s="6" t="s">
        <v>435</v>
      </c>
      <c r="E7" s="15">
        <v>15004</v>
      </c>
      <c r="F7" s="6" t="s">
        <v>435</v>
      </c>
      <c r="G7" s="16" t="s">
        <v>182</v>
      </c>
      <c r="H7" s="15">
        <v>15004</v>
      </c>
      <c r="I7" s="15">
        <v>11</v>
      </c>
      <c r="J7" s="1" t="s">
        <v>486</v>
      </c>
      <c r="K7" t="str">
        <f>H7&amp;I7</f>
        <v>1500411</v>
      </c>
      <c r="L7">
        <f>VLOOKUP(K7,'BAR Dept Tree-old'!O:P,2,FALSE)</f>
        <v>4001</v>
      </c>
      <c r="M7">
        <f>VLOOKUP(K7,'BAR Dept Tree-old'!O:Q,3,FALSE)</f>
        <v>99999</v>
      </c>
      <c r="N7">
        <f>VLOOKUP(K7,'BAR Dept Tree-old'!O:R,4,FALSE)</f>
        <v>999999</v>
      </c>
      <c r="O7">
        <f>VLOOKUP(K7,'BAR Dept Tree-old'!O:S,5,FALSE)</f>
        <v>9999</v>
      </c>
      <c r="P7">
        <f>VLOOKUP(K7,'BAR Dept Tree-old'!O:T,6,FALSE)</f>
        <v>100</v>
      </c>
      <c r="Q7" t="s">
        <v>488</v>
      </c>
    </row>
    <row r="8" spans="1:17" x14ac:dyDescent="0.2">
      <c r="A8" s="1" t="s">
        <v>488</v>
      </c>
      <c r="B8" s="9" t="str">
        <f t="shared" si="0"/>
        <v>IFR_VPISD</v>
      </c>
      <c r="C8" s="11" t="s">
        <v>79</v>
      </c>
      <c r="D8" s="6" t="s">
        <v>453</v>
      </c>
      <c r="E8" s="15">
        <v>10396</v>
      </c>
      <c r="F8" s="6" t="s">
        <v>453</v>
      </c>
      <c r="G8" s="16" t="s">
        <v>489</v>
      </c>
      <c r="H8" s="15">
        <v>10396</v>
      </c>
      <c r="I8" s="15">
        <v>11</v>
      </c>
      <c r="J8" s="1" t="s">
        <v>488</v>
      </c>
      <c r="K8" t="str">
        <f t="shared" ref="K8:K51" si="1">H8&amp;I8</f>
        <v>1039611</v>
      </c>
      <c r="L8">
        <f>VLOOKUP(K8,'BAR Dept Tree-old'!O:P,2,FALSE)</f>
        <v>3012</v>
      </c>
      <c r="M8">
        <f>VLOOKUP(K8,'BAR Dept Tree-old'!O:Q,3,FALSE)</f>
        <v>99999</v>
      </c>
      <c r="N8">
        <f>VLOOKUP(K8,'BAR Dept Tree-old'!O:R,4,FALSE)</f>
        <v>999999</v>
      </c>
      <c r="O8">
        <f>VLOOKUP(K8,'BAR Dept Tree-old'!O:S,5,FALSE)</f>
        <v>9999</v>
      </c>
      <c r="P8">
        <f>VLOOKUP(K8,'BAR Dept Tree-old'!O:T,6,FALSE)</f>
        <v>100</v>
      </c>
      <c r="Q8" t="s">
        <v>484</v>
      </c>
    </row>
    <row r="9" spans="1:17" x14ac:dyDescent="0.2">
      <c r="B9" s="9" t="str">
        <f t="shared" si="0"/>
        <v>IFR_VPSA</v>
      </c>
      <c r="C9" s="11" t="s">
        <v>61</v>
      </c>
      <c r="D9" s="6" t="s">
        <v>145</v>
      </c>
      <c r="E9" s="15">
        <v>80045</v>
      </c>
      <c r="F9" s="6" t="s">
        <v>145</v>
      </c>
      <c r="G9" s="16" t="s">
        <v>116</v>
      </c>
      <c r="H9" s="15">
        <v>80045</v>
      </c>
      <c r="I9" s="15">
        <v>11</v>
      </c>
      <c r="K9" t="str">
        <f t="shared" si="1"/>
        <v>8004511</v>
      </c>
      <c r="L9">
        <f>VLOOKUP(K9,'BAR Dept Tree-old'!O:P,2,FALSE)</f>
        <v>3012</v>
      </c>
      <c r="M9">
        <f>VLOOKUP(K9,'BAR Dept Tree-old'!O:Q,3,FALSE)</f>
        <v>99999</v>
      </c>
      <c r="N9">
        <f>VLOOKUP(K9,'BAR Dept Tree-old'!O:R,4,FALSE)</f>
        <v>999999</v>
      </c>
      <c r="O9">
        <f>VLOOKUP(K9,'BAR Dept Tree-old'!O:S,5,FALSE)</f>
        <v>9999</v>
      </c>
      <c r="P9">
        <f>VLOOKUP(K9,'BAR Dept Tree-old'!O:T,6,FALSE)</f>
        <v>355</v>
      </c>
      <c r="Q9" t="s">
        <v>484</v>
      </c>
    </row>
    <row r="10" spans="1:17" x14ac:dyDescent="0.2">
      <c r="B10" s="9" t="str">
        <f t="shared" si="0"/>
        <v>IFR_WSAS</v>
      </c>
      <c r="C10" s="11" t="s">
        <v>35</v>
      </c>
      <c r="D10" s="170" t="s">
        <v>141</v>
      </c>
      <c r="E10" s="338">
        <v>80048</v>
      </c>
      <c r="F10" s="170" t="s">
        <v>141</v>
      </c>
      <c r="G10" s="339" t="s">
        <v>116</v>
      </c>
      <c r="H10" s="338">
        <v>80048</v>
      </c>
      <c r="I10" s="338">
        <v>11</v>
      </c>
      <c r="J10" s="340"/>
      <c r="K10" s="341" t="str">
        <f t="shared" si="1"/>
        <v>8004811</v>
      </c>
      <c r="L10" s="341">
        <f>VLOOKUP(K10,'BAR Dept Tree-old'!O:P,2,FALSE)</f>
        <v>3012</v>
      </c>
      <c r="M10" s="341">
        <f>VLOOKUP(K10,'BAR Dept Tree-old'!O:Q,3,FALSE)</f>
        <v>99999</v>
      </c>
      <c r="N10" s="341">
        <f>VLOOKUP(K10,'BAR Dept Tree-old'!O:R,4,FALSE)</f>
        <v>999999</v>
      </c>
      <c r="O10" s="341">
        <f>VLOOKUP(K10,'BAR Dept Tree-old'!O:S,5,FALSE)</f>
        <v>9999</v>
      </c>
      <c r="P10" s="341">
        <f>VLOOKUP(K10,'BAR Dept Tree-old'!O:T,6,FALSE)</f>
        <v>400</v>
      </c>
      <c r="Q10" s="341" t="s">
        <v>484</v>
      </c>
    </row>
    <row r="11" spans="1:17" x14ac:dyDescent="0.2">
      <c r="A11" s="43"/>
      <c r="B11" s="9" t="str">
        <f t="shared" si="0"/>
        <v>IFR_ZSB</v>
      </c>
      <c r="C11" s="11" t="s">
        <v>0</v>
      </c>
      <c r="D11" s="6" t="s">
        <v>136</v>
      </c>
      <c r="E11" s="15">
        <v>80049</v>
      </c>
      <c r="F11" s="6" t="s">
        <v>136</v>
      </c>
      <c r="G11" s="16" t="s">
        <v>116</v>
      </c>
      <c r="H11" s="15">
        <v>80049</v>
      </c>
      <c r="I11" s="15">
        <v>11</v>
      </c>
      <c r="J11" s="43"/>
      <c r="K11" t="str">
        <f t="shared" si="1"/>
        <v>8004911</v>
      </c>
      <c r="L11">
        <f>VLOOKUP(K11,'BAR Dept Tree-old'!O:P,2,FALSE)</f>
        <v>4001</v>
      </c>
      <c r="M11">
        <f>VLOOKUP(K11,'BAR Dept Tree-old'!O:Q,3,FALSE)</f>
        <v>99999</v>
      </c>
      <c r="N11">
        <f>VLOOKUP(K11,'BAR Dept Tree-old'!O:R,4,FALSE)</f>
        <v>999999</v>
      </c>
      <c r="O11">
        <f>VLOOKUP(K11,'BAR Dept Tree-old'!O:S,5,FALSE)</f>
        <v>9999</v>
      </c>
      <c r="P11">
        <f>VLOOKUP(K11,'BAR Dept Tree-old'!O:T,6,FALSE)</f>
        <v>400</v>
      </c>
      <c r="Q11" t="s">
        <v>488</v>
      </c>
    </row>
    <row r="12" spans="1:17" x14ac:dyDescent="0.2">
      <c r="A12" s="43"/>
      <c r="B12" s="43"/>
      <c r="C12" s="11"/>
      <c r="D12" s="6" t="s">
        <v>458</v>
      </c>
      <c r="E12" s="15">
        <v>65011</v>
      </c>
      <c r="F12" s="6" t="s">
        <v>458</v>
      </c>
      <c r="G12" s="16" t="s">
        <v>90</v>
      </c>
      <c r="H12" s="15">
        <v>65011</v>
      </c>
      <c r="I12" s="15">
        <v>11</v>
      </c>
      <c r="J12" s="43"/>
      <c r="K12" t="str">
        <f t="shared" si="1"/>
        <v>6501111</v>
      </c>
      <c r="L12">
        <f>VLOOKUP(K12,'BAR Dept Tree-old'!O:P,2,FALSE)</f>
        <v>3012</v>
      </c>
      <c r="M12">
        <f>VLOOKUP(K12,'BAR Dept Tree-old'!O:Q,3,FALSE)</f>
        <v>99999</v>
      </c>
      <c r="N12">
        <f>VLOOKUP(K12,'BAR Dept Tree-old'!O:R,4,FALSE)</f>
        <v>999999</v>
      </c>
      <c r="O12">
        <f>VLOOKUP(K12,'BAR Dept Tree-old'!O:S,5,FALSE)</f>
        <v>102</v>
      </c>
      <c r="P12">
        <f>VLOOKUP(K12,'BAR Dept Tree-old'!O:T,6,FALSE)</f>
        <v>300</v>
      </c>
      <c r="Q12" t="s">
        <v>484</v>
      </c>
    </row>
    <row r="13" spans="1:17" x14ac:dyDescent="0.2">
      <c r="C13" s="11"/>
      <c r="D13" s="6" t="s">
        <v>459</v>
      </c>
      <c r="E13" s="15">
        <v>65146</v>
      </c>
      <c r="F13" s="6" t="s">
        <v>459</v>
      </c>
      <c r="G13" s="16" t="s">
        <v>79</v>
      </c>
      <c r="H13" s="15">
        <v>65146</v>
      </c>
      <c r="I13" s="15">
        <v>11</v>
      </c>
      <c r="K13" t="str">
        <f t="shared" si="1"/>
        <v>6514611</v>
      </c>
      <c r="L13">
        <f>VLOOKUP(K13,'BAR Dept Tree-old'!O:P,2,FALSE)</f>
        <v>3017</v>
      </c>
      <c r="M13">
        <f>VLOOKUP(K13,'BAR Dept Tree-old'!O:Q,3,FALSE)</f>
        <v>99999</v>
      </c>
      <c r="N13">
        <f>VLOOKUP(K13,'BAR Dept Tree-old'!O:R,4,FALSE)</f>
        <v>999999</v>
      </c>
      <c r="O13">
        <f>VLOOKUP(K13,'BAR Dept Tree-old'!O:S,5,FALSE)</f>
        <v>9999</v>
      </c>
      <c r="P13">
        <f>VLOOKUP(K13,'BAR Dept Tree-old'!O:T,6,FALSE)</f>
        <v>101</v>
      </c>
      <c r="Q13" t="s">
        <v>485</v>
      </c>
    </row>
    <row r="14" spans="1:17" x14ac:dyDescent="0.2">
      <c r="C14" s="11"/>
      <c r="D14" s="6" t="s">
        <v>83</v>
      </c>
      <c r="E14" s="15">
        <v>80073</v>
      </c>
      <c r="F14" s="6" t="s">
        <v>83</v>
      </c>
      <c r="G14" s="16" t="s">
        <v>79</v>
      </c>
      <c r="H14" s="15">
        <v>80073</v>
      </c>
      <c r="I14" s="15">
        <v>11</v>
      </c>
      <c r="K14" t="str">
        <f t="shared" si="1"/>
        <v>8007311</v>
      </c>
      <c r="L14">
        <f>VLOOKUP(K14,'BAR Dept Tree-old'!O:P,2,FALSE)</f>
        <v>3019</v>
      </c>
      <c r="M14">
        <f>VLOOKUP(K14,'BAR Dept Tree-old'!O:Q,3,FALSE)</f>
        <v>99999</v>
      </c>
      <c r="N14">
        <f>VLOOKUP(K14,'BAR Dept Tree-old'!O:R,4,FALSE)</f>
        <v>999999</v>
      </c>
      <c r="O14">
        <f>VLOOKUP(K14,'BAR Dept Tree-old'!O:S,5,FALSE)</f>
        <v>9999</v>
      </c>
      <c r="P14">
        <f>VLOOKUP(K14,'BAR Dept Tree-old'!O:T,6,FALSE)</f>
        <v>300</v>
      </c>
      <c r="Q14" t="s">
        <v>486</v>
      </c>
    </row>
    <row r="15" spans="1:17" x14ac:dyDescent="0.2">
      <c r="C15" s="11"/>
      <c r="D15" s="6" t="s">
        <v>73</v>
      </c>
      <c r="E15" s="15">
        <v>60021</v>
      </c>
      <c r="F15" s="6" t="s">
        <v>73</v>
      </c>
      <c r="G15" s="16" t="s">
        <v>61</v>
      </c>
      <c r="H15" s="15">
        <v>60021</v>
      </c>
      <c r="I15" s="15">
        <v>11</v>
      </c>
      <c r="K15" t="str">
        <f t="shared" si="1"/>
        <v>6002111</v>
      </c>
      <c r="L15">
        <f>VLOOKUP(K15,'BAR Dept Tree-old'!O:P,2,FALSE)</f>
        <v>3012</v>
      </c>
      <c r="M15">
        <f>VLOOKUP(K15,'BAR Dept Tree-old'!O:Q,3,FALSE)</f>
        <v>99999</v>
      </c>
      <c r="N15">
        <f>VLOOKUP(K15,'BAR Dept Tree-old'!O:R,4,FALSE)</f>
        <v>999999</v>
      </c>
      <c r="O15">
        <f>VLOOKUP(K15,'BAR Dept Tree-old'!O:S,5,FALSE)</f>
        <v>9999</v>
      </c>
      <c r="P15">
        <f>VLOOKUP(K15,'BAR Dept Tree-old'!O:T,6,FALSE)</f>
        <v>200</v>
      </c>
      <c r="Q15" t="s">
        <v>484</v>
      </c>
    </row>
    <row r="16" spans="1:17" x14ac:dyDescent="0.2">
      <c r="C16" s="11"/>
      <c r="D16" s="253" t="s">
        <v>49</v>
      </c>
      <c r="E16" s="15">
        <v>10195</v>
      </c>
      <c r="F16" s="6" t="s">
        <v>49</v>
      </c>
      <c r="G16" s="16" t="s">
        <v>35</v>
      </c>
      <c r="H16" s="15">
        <v>10195</v>
      </c>
      <c r="I16" s="15">
        <v>11</v>
      </c>
      <c r="K16" t="str">
        <f t="shared" si="1"/>
        <v>1019511</v>
      </c>
      <c r="L16">
        <f>VLOOKUP(K16,'BAR Dept Tree-old'!O:P,2,FALSE)</f>
        <v>3012</v>
      </c>
      <c r="M16">
        <f>VLOOKUP(K16,'BAR Dept Tree-old'!O:Q,3,FALSE)</f>
        <v>99999</v>
      </c>
      <c r="N16">
        <f>VLOOKUP(K16,'BAR Dept Tree-old'!O:R,4,FALSE)</f>
        <v>999999</v>
      </c>
      <c r="O16">
        <f>VLOOKUP(K16,'BAR Dept Tree-old'!O:S,5,FALSE)</f>
        <v>9999</v>
      </c>
      <c r="P16">
        <f>VLOOKUP(K16,'BAR Dept Tree-old'!O:T,6,FALSE)</f>
        <v>100</v>
      </c>
      <c r="Q16" t="s">
        <v>484</v>
      </c>
    </row>
    <row r="17" spans="1:17" x14ac:dyDescent="0.2">
      <c r="C17" s="11"/>
      <c r="D17" s="6" t="s">
        <v>47</v>
      </c>
      <c r="E17" s="15">
        <v>10208</v>
      </c>
      <c r="F17" s="6" t="s">
        <v>47</v>
      </c>
      <c r="G17" s="16" t="s">
        <v>35</v>
      </c>
      <c r="H17" s="15">
        <v>10208</v>
      </c>
      <c r="I17" s="15">
        <v>11</v>
      </c>
      <c r="K17" t="str">
        <f t="shared" si="1"/>
        <v>1020811</v>
      </c>
      <c r="L17">
        <f>VLOOKUP(K17,'BAR Dept Tree-old'!O:P,2,FALSE)</f>
        <v>3012</v>
      </c>
      <c r="M17">
        <f>VLOOKUP(K17,'BAR Dept Tree-old'!O:Q,3,FALSE)</f>
        <v>99999</v>
      </c>
      <c r="N17">
        <f>VLOOKUP(K17,'BAR Dept Tree-old'!O:R,4,FALSE)</f>
        <v>999999</v>
      </c>
      <c r="O17">
        <f>VLOOKUP(K17,'BAR Dept Tree-old'!O:S,5,FALSE)</f>
        <v>9999</v>
      </c>
      <c r="P17">
        <f>VLOOKUP(K17,'BAR Dept Tree-old'!O:T,6,FALSE)</f>
        <v>100</v>
      </c>
      <c r="Q17" t="s">
        <v>484</v>
      </c>
    </row>
    <row r="18" spans="1:17" x14ac:dyDescent="0.2">
      <c r="C18" s="11"/>
      <c r="D18" s="6" t="s">
        <v>21</v>
      </c>
      <c r="E18" s="15">
        <v>10381</v>
      </c>
      <c r="F18" s="6" t="s">
        <v>21</v>
      </c>
      <c r="G18" s="16" t="s">
        <v>0</v>
      </c>
      <c r="H18" s="15">
        <v>10381</v>
      </c>
      <c r="I18" s="15">
        <v>11</v>
      </c>
      <c r="K18" t="str">
        <f t="shared" si="1"/>
        <v>1038111</v>
      </c>
      <c r="L18">
        <f>VLOOKUP(K18,'BAR Dept Tree-old'!O:P,2,FALSE)</f>
        <v>4001</v>
      </c>
      <c r="M18">
        <f>VLOOKUP(K18,'BAR Dept Tree-old'!O:Q,3,FALSE)</f>
        <v>99999</v>
      </c>
      <c r="N18">
        <f>VLOOKUP(K18,'BAR Dept Tree-old'!O:R,4,FALSE)</f>
        <v>999999</v>
      </c>
      <c r="O18">
        <f>VLOOKUP(K18,'BAR Dept Tree-old'!O:S,5,FALSE)</f>
        <v>9999</v>
      </c>
      <c r="P18">
        <f>VLOOKUP(K18,'BAR Dept Tree-old'!O:T,6,FALSE)</f>
        <v>100</v>
      </c>
      <c r="Q18" t="s">
        <v>488</v>
      </c>
    </row>
    <row r="19" spans="1:17" x14ac:dyDescent="0.2">
      <c r="D19" s="6" t="s">
        <v>7</v>
      </c>
      <c r="E19" s="15">
        <v>75018</v>
      </c>
      <c r="F19" s="6" t="s">
        <v>7</v>
      </c>
      <c r="G19" s="16" t="s">
        <v>0</v>
      </c>
      <c r="H19" s="15">
        <v>75018</v>
      </c>
      <c r="I19" s="15">
        <v>11</v>
      </c>
      <c r="K19" t="str">
        <f t="shared" si="1"/>
        <v>7501811</v>
      </c>
      <c r="L19" t="e">
        <f>VLOOKUP(K19,'BAR Dept Tree-old'!O:P,2,FALSE)</f>
        <v>#N/A</v>
      </c>
      <c r="M19" t="e">
        <f>VLOOKUP(K19,'BAR Dept Tree-old'!O:Q,3,FALSE)</f>
        <v>#N/A</v>
      </c>
      <c r="N19" t="e">
        <f>VLOOKUP(K19,'BAR Dept Tree-old'!O:R,4,FALSE)</f>
        <v>#N/A</v>
      </c>
      <c r="O19" t="e">
        <f>VLOOKUP(K19,'BAR Dept Tree-old'!O:S,5,FALSE)</f>
        <v>#N/A</v>
      </c>
      <c r="P19" t="e">
        <f>VLOOKUP(K19,'BAR Dept Tree-old'!O:T,6,FALSE)</f>
        <v>#N/A</v>
      </c>
      <c r="Q19" t="e">
        <v>#N/A</v>
      </c>
    </row>
    <row r="20" spans="1:17" x14ac:dyDescent="0.2">
      <c r="C20" s="44"/>
      <c r="D20" s="6" t="s">
        <v>1</v>
      </c>
      <c r="E20" s="15">
        <v>80101</v>
      </c>
      <c r="F20" s="6" t="s">
        <v>1</v>
      </c>
      <c r="G20" s="16" t="s">
        <v>0</v>
      </c>
      <c r="H20" s="15">
        <v>80101</v>
      </c>
      <c r="I20" s="15">
        <v>11</v>
      </c>
      <c r="K20" t="str">
        <f t="shared" si="1"/>
        <v>8010111</v>
      </c>
      <c r="L20">
        <f>VLOOKUP(K20,'BAR Dept Tree-old'!O:P,2,FALSE)</f>
        <v>4001</v>
      </c>
      <c r="M20">
        <f>VLOOKUP(K20,'BAR Dept Tree-old'!O:Q,3,FALSE)</f>
        <v>99999</v>
      </c>
      <c r="N20">
        <f>VLOOKUP(K20,'BAR Dept Tree-old'!O:R,4,FALSE)</f>
        <v>999999</v>
      </c>
      <c r="O20">
        <f>VLOOKUP(K20,'BAR Dept Tree-old'!O:S,5,FALSE)</f>
        <v>9999</v>
      </c>
      <c r="P20">
        <f>VLOOKUP(K20,'BAR Dept Tree-old'!O:T,6,FALSE)</f>
        <v>100</v>
      </c>
      <c r="Q20" t="s">
        <v>488</v>
      </c>
    </row>
    <row r="21" spans="1:17" x14ac:dyDescent="0.2">
      <c r="C21" s="11"/>
      <c r="E21" s="15"/>
      <c r="G21" s="16"/>
      <c r="H21" s="15"/>
      <c r="I21" s="15"/>
      <c r="K21" t="str">
        <f t="shared" si="1"/>
        <v/>
      </c>
    </row>
    <row r="22" spans="1:17" x14ac:dyDescent="0.2">
      <c r="C22" s="11"/>
      <c r="D22" s="48"/>
      <c r="E22" s="49"/>
      <c r="F22" s="48"/>
      <c r="G22" s="254"/>
      <c r="H22" s="49"/>
      <c r="I22" s="49"/>
      <c r="K22" t="str">
        <f t="shared" si="1"/>
        <v/>
      </c>
    </row>
    <row r="23" spans="1:17" x14ac:dyDescent="0.2">
      <c r="A23" s="9"/>
      <c r="B23" s="9"/>
      <c r="C23" s="11"/>
      <c r="E23" s="15"/>
      <c r="G23" s="16"/>
      <c r="H23" s="15"/>
      <c r="I23" s="15"/>
      <c r="J23" s="9"/>
      <c r="K23" t="str">
        <f t="shared" si="1"/>
        <v/>
      </c>
    </row>
    <row r="24" spans="1:17" x14ac:dyDescent="0.2">
      <c r="C24" s="44"/>
      <c r="D24" s="201"/>
      <c r="E24" s="15"/>
      <c r="G24" s="16"/>
      <c r="H24" s="15"/>
      <c r="I24" s="15"/>
      <c r="K24" t="str">
        <f t="shared" si="1"/>
        <v/>
      </c>
    </row>
    <row r="25" spans="1:17" x14ac:dyDescent="0.2">
      <c r="C25" s="11"/>
      <c r="E25" s="15"/>
      <c r="G25" s="16"/>
      <c r="H25" s="15"/>
      <c r="I25" s="15"/>
      <c r="K25" t="str">
        <f t="shared" si="1"/>
        <v/>
      </c>
    </row>
    <row r="26" spans="1:17" ht="15" x14ac:dyDescent="0.2">
      <c r="C26" s="32"/>
      <c r="E26" s="15"/>
      <c r="G26" s="16"/>
      <c r="H26" s="15"/>
      <c r="I26" s="15"/>
      <c r="K26" t="str">
        <f t="shared" si="1"/>
        <v/>
      </c>
    </row>
    <row r="27" spans="1:17" x14ac:dyDescent="0.2">
      <c r="A27" s="9"/>
      <c r="B27" s="9"/>
      <c r="C27" s="11"/>
      <c r="E27" s="15"/>
      <c r="G27" s="16"/>
      <c r="H27" s="15"/>
      <c r="I27" s="15"/>
      <c r="J27" s="9"/>
      <c r="K27" t="str">
        <f t="shared" si="1"/>
        <v/>
      </c>
    </row>
    <row r="28" spans="1:17" x14ac:dyDescent="0.2">
      <c r="C28" s="11"/>
      <c r="E28" s="15"/>
      <c r="F28" s="45"/>
      <c r="G28" s="16"/>
      <c r="H28" s="15"/>
      <c r="I28" s="15"/>
      <c r="K28" t="str">
        <f t="shared" si="1"/>
        <v/>
      </c>
    </row>
    <row r="29" spans="1:17" ht="15" x14ac:dyDescent="0.2">
      <c r="A29" s="32"/>
      <c r="B29" s="32"/>
      <c r="C29" s="11"/>
      <c r="E29" s="15"/>
      <c r="G29" s="16"/>
      <c r="H29" s="15"/>
      <c r="I29" s="15"/>
      <c r="J29" s="32"/>
      <c r="K29" t="str">
        <f t="shared" si="1"/>
        <v/>
      </c>
    </row>
    <row r="30" spans="1:17" x14ac:dyDescent="0.2">
      <c r="C30" s="11"/>
      <c r="E30" s="15"/>
      <c r="G30" s="16"/>
      <c r="H30" s="15"/>
      <c r="I30" s="15"/>
      <c r="K30" t="str">
        <f t="shared" si="1"/>
        <v/>
      </c>
    </row>
    <row r="31" spans="1:17" x14ac:dyDescent="0.2">
      <c r="C31" s="11"/>
      <c r="E31" s="15"/>
      <c r="G31" s="16"/>
      <c r="H31" s="15"/>
      <c r="I31" s="15"/>
      <c r="K31" t="str">
        <f t="shared" si="1"/>
        <v/>
      </c>
    </row>
    <row r="32" spans="1:17" x14ac:dyDescent="0.2">
      <c r="C32" s="11"/>
      <c r="E32" s="15"/>
      <c r="G32" s="16"/>
      <c r="H32" s="15"/>
      <c r="I32" s="15"/>
      <c r="K32" t="str">
        <f t="shared" si="1"/>
        <v/>
      </c>
    </row>
    <row r="33" spans="3:11" x14ac:dyDescent="0.2">
      <c r="C33" s="11"/>
      <c r="E33" s="15"/>
      <c r="G33" s="16"/>
      <c r="H33" s="15"/>
      <c r="I33" s="15"/>
      <c r="K33" t="str">
        <f t="shared" si="1"/>
        <v/>
      </c>
    </row>
    <row r="34" spans="3:11" x14ac:dyDescent="0.2">
      <c r="C34" s="11"/>
      <c r="E34" s="15"/>
      <c r="G34" s="16"/>
      <c r="H34" s="15"/>
      <c r="I34" s="15"/>
      <c r="K34" t="str">
        <f t="shared" si="1"/>
        <v/>
      </c>
    </row>
    <row r="35" spans="3:11" x14ac:dyDescent="0.2">
      <c r="C35" s="11"/>
      <c r="E35" s="15"/>
      <c r="G35" s="16"/>
      <c r="H35" s="15"/>
      <c r="I35" s="15"/>
      <c r="K35" t="str">
        <f t="shared" si="1"/>
        <v/>
      </c>
    </row>
    <row r="36" spans="3:11" x14ac:dyDescent="0.2">
      <c r="C36" s="11"/>
      <c r="E36" s="15"/>
      <c r="G36" s="16"/>
      <c r="H36" s="15"/>
      <c r="I36" s="15"/>
      <c r="K36" t="str">
        <f t="shared" si="1"/>
        <v/>
      </c>
    </row>
    <row r="37" spans="3:11" x14ac:dyDescent="0.2">
      <c r="C37" s="11"/>
      <c r="E37" s="15"/>
      <c r="G37" s="16"/>
      <c r="H37" s="15"/>
      <c r="I37" s="15"/>
      <c r="K37" t="str">
        <f t="shared" si="1"/>
        <v/>
      </c>
    </row>
    <row r="38" spans="3:11" x14ac:dyDescent="0.2">
      <c r="C38" s="11"/>
      <c r="E38" s="15"/>
      <c r="G38" s="16"/>
      <c r="H38" s="15"/>
      <c r="I38" s="15"/>
      <c r="K38" t="str">
        <f t="shared" si="1"/>
        <v/>
      </c>
    </row>
    <row r="39" spans="3:11" x14ac:dyDescent="0.2">
      <c r="C39" s="11"/>
      <c r="E39" s="15"/>
      <c r="G39" s="16"/>
      <c r="H39" s="15"/>
      <c r="I39" s="15"/>
      <c r="K39" t="str">
        <f t="shared" si="1"/>
        <v/>
      </c>
    </row>
    <row r="40" spans="3:11" x14ac:dyDescent="0.2">
      <c r="C40" s="11"/>
      <c r="E40" s="15"/>
      <c r="G40" s="16"/>
      <c r="H40" s="15"/>
      <c r="I40" s="15"/>
      <c r="K40" t="str">
        <f t="shared" si="1"/>
        <v/>
      </c>
    </row>
    <row r="41" spans="3:11" x14ac:dyDescent="0.2">
      <c r="C41" s="11"/>
      <c r="D41" s="253"/>
      <c r="E41" s="15"/>
      <c r="G41" s="16"/>
      <c r="H41" s="15"/>
      <c r="I41" s="15"/>
      <c r="K41" t="str">
        <f t="shared" si="1"/>
        <v/>
      </c>
    </row>
    <row r="42" spans="3:11" x14ac:dyDescent="0.2">
      <c r="C42" s="11"/>
      <c r="E42" s="15"/>
      <c r="G42" s="16"/>
      <c r="H42" s="15"/>
      <c r="I42" s="15"/>
      <c r="K42" t="str">
        <f t="shared" si="1"/>
        <v/>
      </c>
    </row>
    <row r="43" spans="3:11" x14ac:dyDescent="0.2">
      <c r="C43" s="11"/>
      <c r="D43" s="253"/>
      <c r="E43" s="16"/>
      <c r="G43" s="16"/>
      <c r="H43" s="16"/>
      <c r="I43" s="16"/>
      <c r="K43" t="str">
        <f t="shared" si="1"/>
        <v/>
      </c>
    </row>
    <row r="44" spans="3:11" x14ac:dyDescent="0.2">
      <c r="C44" s="11"/>
      <c r="E44" s="15"/>
      <c r="G44" s="16"/>
      <c r="H44" s="15"/>
      <c r="I44" s="15"/>
      <c r="K44" t="str">
        <f t="shared" si="1"/>
        <v/>
      </c>
    </row>
    <row r="45" spans="3:11" x14ac:dyDescent="0.2">
      <c r="C45" s="11"/>
      <c r="E45" s="15"/>
      <c r="G45" s="16"/>
      <c r="H45" s="15"/>
      <c r="I45" s="15"/>
      <c r="K45" t="str">
        <f t="shared" si="1"/>
        <v/>
      </c>
    </row>
    <row r="46" spans="3:11" x14ac:dyDescent="0.2">
      <c r="C46" s="11"/>
      <c r="E46" s="15"/>
      <c r="G46" s="16"/>
      <c r="H46" s="15"/>
      <c r="I46" s="15"/>
      <c r="K46" t="str">
        <f t="shared" si="1"/>
        <v/>
      </c>
    </row>
    <row r="47" spans="3:11" x14ac:dyDescent="0.2">
      <c r="C47" s="11"/>
      <c r="D47" s="253"/>
      <c r="E47" s="15"/>
      <c r="G47" s="16"/>
      <c r="H47" s="15"/>
      <c r="I47" s="15"/>
      <c r="K47" t="str">
        <f t="shared" si="1"/>
        <v/>
      </c>
    </row>
    <row r="48" spans="3:11" x14ac:dyDescent="0.2">
      <c r="C48" s="11"/>
      <c r="G48" s="16"/>
      <c r="K48" t="str">
        <f t="shared" si="1"/>
        <v/>
      </c>
    </row>
    <row r="49" spans="3:11" x14ac:dyDescent="0.2">
      <c r="C49" s="11"/>
      <c r="E49" s="15"/>
      <c r="G49" s="16"/>
      <c r="H49" s="15"/>
      <c r="I49" s="15"/>
      <c r="K49" t="str">
        <f t="shared" si="1"/>
        <v/>
      </c>
    </row>
    <row r="50" spans="3:11" x14ac:dyDescent="0.2">
      <c r="C50" s="11"/>
      <c r="E50" s="15"/>
      <c r="G50" s="16"/>
      <c r="H50" s="15"/>
      <c r="I50" s="15"/>
      <c r="K50" t="str">
        <f t="shared" si="1"/>
        <v/>
      </c>
    </row>
    <row r="51" spans="3:11" x14ac:dyDescent="0.2">
      <c r="C51" s="11"/>
      <c r="E51" s="15"/>
      <c r="G51" s="16"/>
      <c r="H51" s="15"/>
      <c r="I51" s="15"/>
      <c r="K51" t="str">
        <f t="shared" si="1"/>
        <v/>
      </c>
    </row>
    <row r="52" spans="3:11" x14ac:dyDescent="0.2">
      <c r="C52" s="11"/>
      <c r="E52" s="15"/>
      <c r="G52" s="16"/>
      <c r="H52" s="15"/>
      <c r="I52" s="15"/>
    </row>
    <row r="53" spans="3:11" x14ac:dyDescent="0.2">
      <c r="C53" s="11"/>
      <c r="E53" s="15"/>
      <c r="G53" s="16"/>
      <c r="H53" s="15"/>
      <c r="I53" s="15"/>
    </row>
    <row r="54" spans="3:11" x14ac:dyDescent="0.2">
      <c r="C54" s="11"/>
      <c r="E54" s="15"/>
      <c r="G54" s="16"/>
      <c r="H54" s="15"/>
      <c r="I54" s="15"/>
    </row>
    <row r="55" spans="3:11" x14ac:dyDescent="0.2">
      <c r="C55" s="11"/>
      <c r="E55" s="15"/>
      <c r="G55" s="16"/>
      <c r="H55" s="15"/>
      <c r="I55" s="15"/>
    </row>
    <row r="56" spans="3:11" x14ac:dyDescent="0.2">
      <c r="C56" s="11"/>
      <c r="E56" s="15"/>
      <c r="G56" s="16"/>
      <c r="H56" s="15"/>
      <c r="I56" s="15"/>
    </row>
    <row r="57" spans="3:11" x14ac:dyDescent="0.2">
      <c r="C57" s="11"/>
      <c r="E57" s="15"/>
      <c r="G57" s="16"/>
      <c r="H57" s="15"/>
      <c r="I57" s="15"/>
    </row>
    <row r="58" spans="3:11" x14ac:dyDescent="0.2">
      <c r="C58" s="11"/>
      <c r="E58" s="15"/>
      <c r="G58" s="16"/>
      <c r="H58" s="15"/>
      <c r="I58" s="15"/>
    </row>
    <row r="59" spans="3:11" x14ac:dyDescent="0.2">
      <c r="C59" s="11"/>
      <c r="E59" s="15"/>
      <c r="G59" s="16"/>
      <c r="H59" s="15"/>
      <c r="I59" s="15"/>
    </row>
    <row r="60" spans="3:11" x14ac:dyDescent="0.2">
      <c r="C60" s="11"/>
      <c r="E60" s="15"/>
      <c r="G60" s="16"/>
      <c r="H60" s="15"/>
      <c r="I60" s="15"/>
    </row>
    <row r="61" spans="3:11" x14ac:dyDescent="0.2">
      <c r="C61" s="11"/>
      <c r="E61" s="15"/>
      <c r="G61" s="16"/>
      <c r="H61" s="15"/>
      <c r="I61" s="15"/>
    </row>
    <row r="62" spans="3:11" x14ac:dyDescent="0.2">
      <c r="C62" s="11"/>
      <c r="E62" s="15"/>
      <c r="G62" s="16"/>
      <c r="H62" s="15"/>
      <c r="I62" s="15"/>
    </row>
    <row r="63" spans="3:11" x14ac:dyDescent="0.2">
      <c r="C63" s="11"/>
      <c r="E63" s="15"/>
      <c r="G63" s="16"/>
      <c r="H63" s="15"/>
      <c r="I63" s="15"/>
    </row>
    <row r="64" spans="3:11" x14ac:dyDescent="0.2">
      <c r="C64" s="11"/>
      <c r="E64" s="15"/>
      <c r="G64" s="16"/>
      <c r="H64" s="15"/>
      <c r="I64" s="15"/>
    </row>
    <row r="65" spans="3:9" x14ac:dyDescent="0.2">
      <c r="C65" s="11"/>
      <c r="E65" s="15"/>
      <c r="G65" s="16"/>
      <c r="H65" s="15"/>
      <c r="I65" s="15"/>
    </row>
    <row r="66" spans="3:9" x14ac:dyDescent="0.2">
      <c r="C66" s="11"/>
      <c r="E66" s="15"/>
      <c r="G66" s="16"/>
      <c r="H66" s="15"/>
      <c r="I66" s="15"/>
    </row>
    <row r="67" spans="3:9" x14ac:dyDescent="0.2">
      <c r="C67" s="11"/>
      <c r="E67" s="15"/>
      <c r="G67" s="16"/>
      <c r="H67" s="15"/>
      <c r="I67" s="15"/>
    </row>
    <row r="68" spans="3:9" x14ac:dyDescent="0.2">
      <c r="C68" s="11"/>
      <c r="E68" s="15"/>
      <c r="G68" s="16"/>
      <c r="H68" s="15"/>
      <c r="I68" s="15"/>
    </row>
    <row r="69" spans="3:9" x14ac:dyDescent="0.2">
      <c r="C69" s="11"/>
      <c r="E69" s="15"/>
      <c r="G69" s="16"/>
      <c r="H69" s="15"/>
      <c r="I69" s="15"/>
    </row>
    <row r="70" spans="3:9" x14ac:dyDescent="0.2">
      <c r="C70" s="11"/>
      <c r="E70" s="15"/>
      <c r="G70" s="16"/>
      <c r="H70" s="15"/>
      <c r="I70" s="15"/>
    </row>
    <row r="71" spans="3:9" x14ac:dyDescent="0.2">
      <c r="C71" s="11"/>
      <c r="E71" s="15"/>
      <c r="G71" s="16"/>
      <c r="H71" s="15"/>
      <c r="I71" s="15"/>
    </row>
    <row r="72" spans="3:9" x14ac:dyDescent="0.2">
      <c r="C72" s="11"/>
      <c r="E72" s="15"/>
      <c r="G72" s="16"/>
      <c r="H72" s="15"/>
      <c r="I72" s="15"/>
    </row>
    <row r="73" spans="3:9" x14ac:dyDescent="0.2">
      <c r="C73" s="11"/>
      <c r="E73" s="15"/>
      <c r="G73" s="16"/>
      <c r="H73" s="15"/>
      <c r="I73" s="15"/>
    </row>
    <row r="74" spans="3:9" x14ac:dyDescent="0.2">
      <c r="C74" s="11"/>
      <c r="E74" s="15"/>
      <c r="G74" s="16"/>
      <c r="H74" s="15"/>
      <c r="I74" s="15"/>
    </row>
    <row r="75" spans="3:9" x14ac:dyDescent="0.2">
      <c r="C75" s="11"/>
      <c r="E75" s="15"/>
      <c r="G75" s="16"/>
      <c r="H75" s="15"/>
      <c r="I75" s="15"/>
    </row>
    <row r="76" spans="3:9" x14ac:dyDescent="0.2">
      <c r="C76" s="11"/>
      <c r="E76" s="15"/>
      <c r="G76" s="16"/>
      <c r="H76" s="15"/>
      <c r="I76" s="15"/>
    </row>
    <row r="77" spans="3:9" x14ac:dyDescent="0.2">
      <c r="C77" s="11"/>
      <c r="E77" s="15"/>
      <c r="G77" s="16"/>
      <c r="H77" s="15"/>
      <c r="I77" s="15"/>
    </row>
    <row r="78" spans="3:9" x14ac:dyDescent="0.2">
      <c r="C78" s="11"/>
      <c r="E78" s="15"/>
      <c r="G78" s="16"/>
      <c r="H78" s="15"/>
      <c r="I78" s="15"/>
    </row>
    <row r="79" spans="3:9" x14ac:dyDescent="0.2">
      <c r="C79" s="11"/>
      <c r="E79" s="15"/>
      <c r="G79" s="16"/>
      <c r="H79" s="15"/>
      <c r="I79" s="15"/>
    </row>
    <row r="80" spans="3:9" x14ac:dyDescent="0.2">
      <c r="C80" s="11"/>
      <c r="E80" s="15"/>
      <c r="G80" s="16"/>
      <c r="H80" s="15"/>
      <c r="I80" s="15"/>
    </row>
    <row r="81" spans="3:9" x14ac:dyDescent="0.2">
      <c r="C81" s="11"/>
      <c r="E81" s="15"/>
      <c r="G81" s="16"/>
      <c r="H81" s="15"/>
      <c r="I81" s="15"/>
    </row>
    <row r="82" spans="3:9" x14ac:dyDescent="0.2">
      <c r="C82" s="11"/>
      <c r="E82" s="15"/>
      <c r="G82" s="16"/>
      <c r="H82" s="15"/>
      <c r="I82" s="15"/>
    </row>
    <row r="83" spans="3:9" x14ac:dyDescent="0.2">
      <c r="C83" s="11"/>
      <c r="E83" s="15"/>
      <c r="G83" s="16"/>
      <c r="H83" s="15"/>
      <c r="I83" s="15"/>
    </row>
    <row r="84" spans="3:9" x14ac:dyDescent="0.2">
      <c r="C84" s="11"/>
      <c r="E84" s="15"/>
      <c r="G84" s="16"/>
      <c r="H84" s="15"/>
      <c r="I84" s="15"/>
    </row>
    <row r="85" spans="3:9" x14ac:dyDescent="0.2">
      <c r="C85" s="11"/>
      <c r="E85" s="15"/>
      <c r="G85" s="16"/>
      <c r="H85" s="15"/>
      <c r="I85" s="15"/>
    </row>
    <row r="86" spans="3:9" x14ac:dyDescent="0.2">
      <c r="C86" s="11"/>
      <c r="E86" s="15"/>
      <c r="G86" s="16"/>
      <c r="H86" s="15"/>
      <c r="I86" s="15"/>
    </row>
    <row r="87" spans="3:9" x14ac:dyDescent="0.2">
      <c r="C87" s="11"/>
      <c r="E87" s="15"/>
      <c r="G87" s="16"/>
      <c r="H87" s="15"/>
      <c r="I87" s="15"/>
    </row>
    <row r="88" spans="3:9" x14ac:dyDescent="0.2">
      <c r="C88" s="11"/>
      <c r="E88" s="15"/>
      <c r="G88" s="16"/>
      <c r="H88" s="15"/>
      <c r="I88" s="15"/>
    </row>
    <row r="89" spans="3:9" x14ac:dyDescent="0.2">
      <c r="C89" s="11"/>
      <c r="E89" s="15"/>
      <c r="G89" s="16"/>
      <c r="H89" s="15"/>
      <c r="I89" s="15"/>
    </row>
    <row r="90" spans="3:9" x14ac:dyDescent="0.2">
      <c r="C90" s="11"/>
      <c r="D90" s="52"/>
      <c r="E90" s="15"/>
      <c r="G90" s="16"/>
      <c r="H90" s="15"/>
      <c r="I90" s="15"/>
    </row>
    <row r="91" spans="3:9" x14ac:dyDescent="0.2">
      <c r="C91" s="11"/>
      <c r="E91" s="15"/>
      <c r="G91" s="16"/>
      <c r="H91" s="15"/>
      <c r="I91" s="15"/>
    </row>
    <row r="92" spans="3:9" x14ac:dyDescent="0.2">
      <c r="C92" s="11"/>
      <c r="E92" s="15"/>
      <c r="G92" s="16"/>
      <c r="H92" s="15"/>
      <c r="I92" s="15"/>
    </row>
    <row r="93" spans="3:9" x14ac:dyDescent="0.2">
      <c r="C93" s="11"/>
      <c r="D93" s="253"/>
      <c r="E93" s="15"/>
      <c r="G93" s="16"/>
      <c r="H93" s="15"/>
      <c r="I93" s="15"/>
    </row>
    <row r="94" spans="3:9" x14ac:dyDescent="0.2">
      <c r="C94" s="11"/>
      <c r="E94" s="15"/>
      <c r="G94" s="16"/>
      <c r="H94" s="15"/>
      <c r="I94" s="15"/>
    </row>
    <row r="95" spans="3:9" x14ac:dyDescent="0.2">
      <c r="C95" s="11"/>
      <c r="E95" s="15"/>
      <c r="G95" s="16"/>
      <c r="H95" s="15"/>
      <c r="I95" s="15"/>
    </row>
    <row r="96" spans="3:9" x14ac:dyDescent="0.2">
      <c r="C96" s="11"/>
      <c r="E96" s="15"/>
      <c r="G96" s="16"/>
      <c r="H96" s="15"/>
      <c r="I96" s="15"/>
    </row>
    <row r="97" spans="3:9" x14ac:dyDescent="0.2">
      <c r="C97" s="11"/>
      <c r="E97" s="15"/>
      <c r="G97" s="16"/>
      <c r="H97" s="15"/>
      <c r="I97" s="15"/>
    </row>
    <row r="98" spans="3:9" x14ac:dyDescent="0.2">
      <c r="C98" s="11"/>
      <c r="E98" s="15"/>
      <c r="G98" s="16"/>
      <c r="H98" s="15"/>
      <c r="I98" s="15"/>
    </row>
    <row r="99" spans="3:9" x14ac:dyDescent="0.2">
      <c r="C99" s="11"/>
      <c r="E99" s="15"/>
      <c r="G99" s="16"/>
      <c r="H99" s="15"/>
      <c r="I99" s="15"/>
    </row>
    <row r="100" spans="3:9" x14ac:dyDescent="0.2">
      <c r="C100" s="11"/>
      <c r="E100" s="15"/>
      <c r="G100" s="16"/>
      <c r="H100" s="15"/>
      <c r="I100" s="15"/>
    </row>
    <row r="101" spans="3:9" x14ac:dyDescent="0.2">
      <c r="C101" s="11"/>
      <c r="E101" s="15"/>
      <c r="G101" s="16"/>
      <c r="H101" s="15"/>
      <c r="I101" s="15"/>
    </row>
    <row r="102" spans="3:9" x14ac:dyDescent="0.2">
      <c r="C102" s="11"/>
      <c r="E102" s="15"/>
      <c r="G102" s="16"/>
      <c r="H102" s="15"/>
      <c r="I102" s="15"/>
    </row>
    <row r="103" spans="3:9" x14ac:dyDescent="0.2">
      <c r="C103" s="11"/>
      <c r="E103" s="15"/>
      <c r="G103" s="16"/>
      <c r="H103" s="15"/>
      <c r="I103" s="15"/>
    </row>
    <row r="104" spans="3:9" x14ac:dyDescent="0.2">
      <c r="C104" s="11"/>
      <c r="E104" s="15"/>
      <c r="G104" s="16"/>
      <c r="H104" s="15"/>
      <c r="I104" s="15"/>
    </row>
    <row r="105" spans="3:9" x14ac:dyDescent="0.2">
      <c r="C105" s="11"/>
      <c r="E105" s="15"/>
      <c r="G105" s="16"/>
      <c r="H105" s="15"/>
      <c r="I105" s="15"/>
    </row>
    <row r="106" spans="3:9" x14ac:dyDescent="0.2">
      <c r="C106" s="11"/>
      <c r="E106" s="15"/>
      <c r="G106" s="16"/>
      <c r="H106" s="15"/>
      <c r="I106" s="15"/>
    </row>
    <row r="107" spans="3:9" x14ac:dyDescent="0.2">
      <c r="C107" s="11"/>
      <c r="E107" s="15"/>
      <c r="G107" s="16"/>
      <c r="H107" s="15"/>
      <c r="I107" s="15"/>
    </row>
    <row r="108" spans="3:9" x14ac:dyDescent="0.2">
      <c r="C108" s="11"/>
      <c r="E108" s="15"/>
      <c r="G108" s="16"/>
      <c r="H108" s="15"/>
      <c r="I108" s="15"/>
    </row>
    <row r="109" spans="3:9" x14ac:dyDescent="0.2">
      <c r="C109" s="11"/>
      <c r="E109" s="15"/>
      <c r="G109" s="16"/>
      <c r="H109" s="15"/>
      <c r="I109" s="15"/>
    </row>
    <row r="110" spans="3:9" x14ac:dyDescent="0.2">
      <c r="C110" s="11"/>
      <c r="E110" s="15"/>
      <c r="G110" s="16"/>
      <c r="H110" s="15"/>
      <c r="I110" s="15"/>
    </row>
    <row r="111" spans="3:9" x14ac:dyDescent="0.2">
      <c r="C111" s="11"/>
      <c r="E111" s="15"/>
      <c r="G111" s="16"/>
      <c r="H111" s="15"/>
      <c r="I111" s="15"/>
    </row>
    <row r="112" spans="3:9" x14ac:dyDescent="0.2">
      <c r="C112" s="11"/>
      <c r="E112" s="15"/>
      <c r="G112" s="16"/>
      <c r="H112" s="15"/>
      <c r="I112" s="15"/>
    </row>
    <row r="113" spans="3:9" x14ac:dyDescent="0.2">
      <c r="C113" s="11"/>
      <c r="E113" s="15"/>
      <c r="G113" s="16"/>
      <c r="H113" s="15"/>
      <c r="I113" s="15"/>
    </row>
    <row r="114" spans="3:9" x14ac:dyDescent="0.2">
      <c r="C114" s="11"/>
      <c r="E114" s="15"/>
      <c r="G114" s="16"/>
      <c r="H114" s="15"/>
      <c r="I114" s="15"/>
    </row>
    <row r="115" spans="3:9" x14ac:dyDescent="0.2">
      <c r="C115" s="11"/>
      <c r="E115" s="15"/>
      <c r="G115" s="16"/>
      <c r="H115" s="15"/>
      <c r="I115" s="15"/>
    </row>
    <row r="116" spans="3:9" x14ac:dyDescent="0.2">
      <c r="C116" s="11"/>
      <c r="E116" s="15"/>
      <c r="G116" s="16"/>
      <c r="H116" s="15"/>
      <c r="I116" s="15"/>
    </row>
    <row r="117" spans="3:9" x14ac:dyDescent="0.2">
      <c r="C117" s="11"/>
      <c r="E117" s="15"/>
      <c r="G117" s="16"/>
      <c r="H117" s="15"/>
      <c r="I117" s="15"/>
    </row>
    <row r="118" spans="3:9" x14ac:dyDescent="0.2">
      <c r="C118" s="11"/>
      <c r="E118" s="15"/>
      <c r="G118" s="16"/>
      <c r="H118" s="15"/>
      <c r="I118" s="15"/>
    </row>
    <row r="119" spans="3:9" x14ac:dyDescent="0.2">
      <c r="C119" s="11"/>
      <c r="E119" s="15"/>
      <c r="G119" s="16"/>
      <c r="H119" s="15"/>
      <c r="I119" s="15"/>
    </row>
    <row r="120" spans="3:9" x14ac:dyDescent="0.2">
      <c r="C120" s="11"/>
      <c r="E120" s="15"/>
      <c r="G120" s="16"/>
      <c r="H120" s="15"/>
      <c r="I120" s="15"/>
    </row>
    <row r="121" spans="3:9" x14ac:dyDescent="0.2">
      <c r="C121" s="11"/>
      <c r="E121" s="15"/>
      <c r="G121" s="16"/>
      <c r="H121" s="15"/>
      <c r="I121" s="15"/>
    </row>
    <row r="122" spans="3:9" x14ac:dyDescent="0.2">
      <c r="C122" s="11"/>
      <c r="E122" s="15"/>
      <c r="G122" s="16"/>
      <c r="H122" s="15"/>
      <c r="I122" s="15"/>
    </row>
    <row r="123" spans="3:9" x14ac:dyDescent="0.2">
      <c r="C123" s="11"/>
      <c r="E123" s="15"/>
      <c r="G123" s="16"/>
      <c r="H123" s="15"/>
      <c r="I123" s="15"/>
    </row>
    <row r="124" spans="3:9" x14ac:dyDescent="0.2">
      <c r="C124" s="11"/>
      <c r="E124" s="15"/>
      <c r="G124" s="16"/>
      <c r="H124" s="15"/>
      <c r="I124" s="15"/>
    </row>
    <row r="125" spans="3:9" x14ac:dyDescent="0.2">
      <c r="C125" s="11"/>
      <c r="E125" s="15"/>
      <c r="G125" s="16"/>
      <c r="H125" s="15"/>
      <c r="I125" s="15"/>
    </row>
    <row r="126" spans="3:9" x14ac:dyDescent="0.2">
      <c r="C126" s="11"/>
      <c r="E126" s="15"/>
      <c r="G126" s="16"/>
      <c r="H126" s="15"/>
      <c r="I126" s="15"/>
    </row>
    <row r="127" spans="3:9" x14ac:dyDescent="0.2">
      <c r="C127" s="11"/>
      <c r="E127" s="15"/>
      <c r="G127" s="16"/>
      <c r="H127" s="15"/>
      <c r="I127" s="15"/>
    </row>
    <row r="128" spans="3:9" x14ac:dyDescent="0.2">
      <c r="C128" s="11"/>
      <c r="E128" s="15"/>
      <c r="G128" s="16"/>
      <c r="H128" s="15"/>
      <c r="I128" s="15"/>
    </row>
    <row r="129" spans="3:9" x14ac:dyDescent="0.2">
      <c r="C129" s="11"/>
      <c r="E129" s="15"/>
      <c r="G129" s="16"/>
      <c r="H129" s="15"/>
      <c r="I129" s="15"/>
    </row>
    <row r="130" spans="3:9" x14ac:dyDescent="0.2">
      <c r="C130" s="11"/>
      <c r="E130" s="15"/>
      <c r="G130" s="16"/>
      <c r="H130" s="15"/>
      <c r="I130" s="15"/>
    </row>
    <row r="131" spans="3:9" x14ac:dyDescent="0.2">
      <c r="C131" s="11"/>
      <c r="E131" s="15"/>
      <c r="G131" s="16"/>
      <c r="H131" s="15"/>
      <c r="I131" s="15"/>
    </row>
    <row r="132" spans="3:9" x14ac:dyDescent="0.2">
      <c r="C132" s="11"/>
      <c r="E132" s="15"/>
      <c r="G132" s="16"/>
      <c r="H132" s="15"/>
      <c r="I132" s="15"/>
    </row>
    <row r="133" spans="3:9" x14ac:dyDescent="0.2">
      <c r="C133" s="11"/>
      <c r="E133" s="15"/>
      <c r="G133" s="16"/>
      <c r="H133" s="15"/>
      <c r="I133" s="15"/>
    </row>
    <row r="134" spans="3:9" x14ac:dyDescent="0.2">
      <c r="C134" s="11"/>
      <c r="E134" s="15"/>
      <c r="G134" s="16"/>
      <c r="H134" s="15"/>
      <c r="I134" s="15"/>
    </row>
    <row r="135" spans="3:9" x14ac:dyDescent="0.2">
      <c r="C135" s="11"/>
      <c r="E135" s="15"/>
      <c r="G135" s="16"/>
      <c r="H135" s="15"/>
      <c r="I135" s="15"/>
    </row>
    <row r="136" spans="3:9" x14ac:dyDescent="0.2">
      <c r="C136" s="11"/>
      <c r="E136" s="15"/>
      <c r="G136" s="16"/>
      <c r="H136" s="15"/>
      <c r="I136" s="15"/>
    </row>
    <row r="137" spans="3:9" x14ac:dyDescent="0.2">
      <c r="C137" s="11"/>
      <c r="E137" s="15"/>
      <c r="G137" s="16"/>
      <c r="H137" s="15"/>
      <c r="I137" s="15"/>
    </row>
    <row r="138" spans="3:9" x14ac:dyDescent="0.2">
      <c r="C138" s="11"/>
      <c r="E138" s="15"/>
      <c r="G138" s="16"/>
      <c r="H138" s="15"/>
      <c r="I138" s="15"/>
    </row>
    <row r="139" spans="3:9" x14ac:dyDescent="0.2">
      <c r="C139" s="11"/>
      <c r="E139" s="15"/>
      <c r="G139" s="16"/>
      <c r="H139" s="15"/>
      <c r="I139" s="15"/>
    </row>
    <row r="140" spans="3:9" x14ac:dyDescent="0.2">
      <c r="C140" s="11"/>
      <c r="E140" s="15"/>
      <c r="G140" s="16"/>
      <c r="H140" s="15"/>
      <c r="I140" s="15"/>
    </row>
    <row r="141" spans="3:9" x14ac:dyDescent="0.2">
      <c r="C141" s="11"/>
      <c r="E141" s="15"/>
      <c r="G141" s="16"/>
      <c r="H141" s="15"/>
      <c r="I141" s="15"/>
    </row>
    <row r="142" spans="3:9" x14ac:dyDescent="0.2">
      <c r="C142" s="11"/>
      <c r="E142" s="15"/>
      <c r="G142" s="16"/>
      <c r="H142" s="15"/>
      <c r="I142" s="15"/>
    </row>
    <row r="143" spans="3:9" x14ac:dyDescent="0.2">
      <c r="C143" s="11"/>
      <c r="E143" s="15"/>
      <c r="G143" s="16"/>
      <c r="H143" s="15"/>
      <c r="I143" s="15"/>
    </row>
    <row r="144" spans="3:9" x14ac:dyDescent="0.2">
      <c r="C144" s="11"/>
      <c r="E144" s="15"/>
      <c r="G144" s="16"/>
      <c r="H144" s="15"/>
      <c r="I144" s="15"/>
    </row>
    <row r="145" spans="3:9" x14ac:dyDescent="0.2">
      <c r="C145" s="11"/>
      <c r="E145" s="15"/>
      <c r="G145" s="16"/>
      <c r="H145" s="15"/>
      <c r="I145" s="15"/>
    </row>
    <row r="146" spans="3:9" x14ac:dyDescent="0.2">
      <c r="C146" s="11"/>
      <c r="E146" s="15"/>
      <c r="G146" s="16"/>
      <c r="H146" s="15"/>
      <c r="I146" s="15"/>
    </row>
    <row r="147" spans="3:9" x14ac:dyDescent="0.2">
      <c r="C147" s="11"/>
      <c r="E147" s="15"/>
      <c r="G147" s="16"/>
      <c r="H147" s="15"/>
      <c r="I147" s="15"/>
    </row>
    <row r="148" spans="3:9" x14ac:dyDescent="0.2">
      <c r="C148" s="11"/>
      <c r="E148" s="15"/>
      <c r="G148" s="16"/>
      <c r="H148" s="15"/>
      <c r="I148" s="15"/>
    </row>
    <row r="149" spans="3:9" x14ac:dyDescent="0.2">
      <c r="C149" s="11"/>
      <c r="E149" s="15"/>
      <c r="G149" s="16"/>
      <c r="H149" s="15"/>
      <c r="I149" s="15"/>
    </row>
    <row r="150" spans="3:9" x14ac:dyDescent="0.2">
      <c r="C150" s="11"/>
      <c r="E150" s="15"/>
      <c r="G150" s="16"/>
      <c r="H150" s="15"/>
      <c r="I150" s="15"/>
    </row>
    <row r="151" spans="3:9" x14ac:dyDescent="0.2">
      <c r="C151" s="11"/>
      <c r="E151" s="15"/>
      <c r="G151" s="16"/>
      <c r="H151" s="15"/>
      <c r="I151" s="15"/>
    </row>
    <row r="152" spans="3:9" x14ac:dyDescent="0.2">
      <c r="C152" s="11"/>
      <c r="E152" s="15"/>
      <c r="G152" s="16"/>
      <c r="H152" s="15"/>
      <c r="I152" s="15"/>
    </row>
    <row r="153" spans="3:9" x14ac:dyDescent="0.2">
      <c r="C153" s="11"/>
      <c r="E153" s="15"/>
      <c r="G153" s="16"/>
      <c r="H153" s="15"/>
      <c r="I153" s="15"/>
    </row>
    <row r="154" spans="3:9" x14ac:dyDescent="0.2">
      <c r="C154" s="11"/>
      <c r="E154" s="15"/>
      <c r="G154" s="16"/>
      <c r="H154" s="15"/>
      <c r="I154" s="15"/>
    </row>
    <row r="155" spans="3:9" x14ac:dyDescent="0.2">
      <c r="C155" s="11"/>
      <c r="E155" s="15"/>
      <c r="G155" s="16"/>
      <c r="H155" s="15"/>
      <c r="I155" s="15"/>
    </row>
    <row r="156" spans="3:9" x14ac:dyDescent="0.2">
      <c r="C156" s="11"/>
      <c r="E156" s="15"/>
      <c r="G156" s="16"/>
      <c r="H156" s="15"/>
      <c r="I156" s="15"/>
    </row>
    <row r="157" spans="3:9" x14ac:dyDescent="0.2">
      <c r="C157" s="11"/>
      <c r="G157" s="16"/>
    </row>
    <row r="158" spans="3:9" x14ac:dyDescent="0.2">
      <c r="C158" s="11"/>
      <c r="G158" s="16"/>
    </row>
    <row r="159" spans="3:9" x14ac:dyDescent="0.2">
      <c r="C159" s="11"/>
      <c r="G159" s="16"/>
    </row>
    <row r="160" spans="3:9" x14ac:dyDescent="0.2">
      <c r="C160" s="11"/>
      <c r="G160" s="16"/>
    </row>
    <row r="161" spans="3:7" x14ac:dyDescent="0.2">
      <c r="C161" s="11"/>
      <c r="G161" s="16"/>
    </row>
    <row r="162" spans="3:7" x14ac:dyDescent="0.2">
      <c r="C162" s="11"/>
      <c r="G162" s="16"/>
    </row>
    <row r="163" spans="3:7" x14ac:dyDescent="0.2">
      <c r="C163" s="11"/>
      <c r="G163" s="16"/>
    </row>
    <row r="164" spans="3:7" x14ac:dyDescent="0.2">
      <c r="C164" s="11"/>
      <c r="G164" s="16"/>
    </row>
    <row r="165" spans="3:7" x14ac:dyDescent="0.2">
      <c r="C165" s="11"/>
      <c r="G165" s="16"/>
    </row>
    <row r="166" spans="3:7" x14ac:dyDescent="0.2">
      <c r="C166" s="11"/>
      <c r="G166" s="16"/>
    </row>
    <row r="167" spans="3:7" x14ac:dyDescent="0.2">
      <c r="C167" s="11"/>
      <c r="G167" s="16"/>
    </row>
    <row r="168" spans="3:7" x14ac:dyDescent="0.2">
      <c r="C168" s="11"/>
      <c r="G168" s="16"/>
    </row>
    <row r="169" spans="3:7" x14ac:dyDescent="0.2">
      <c r="C169" s="11"/>
      <c r="G169" s="16"/>
    </row>
    <row r="170" spans="3:7" x14ac:dyDescent="0.2">
      <c r="C170" s="11"/>
      <c r="G170" s="16"/>
    </row>
    <row r="171" spans="3:7" x14ac:dyDescent="0.2">
      <c r="C171" s="11"/>
      <c r="G171" s="16"/>
    </row>
    <row r="172" spans="3:7" x14ac:dyDescent="0.2">
      <c r="C172" s="11"/>
      <c r="G172" s="16"/>
    </row>
    <row r="173" spans="3:7" x14ac:dyDescent="0.2">
      <c r="C173" s="11"/>
      <c r="G173" s="16"/>
    </row>
    <row r="174" spans="3:7" x14ac:dyDescent="0.2">
      <c r="C174" s="11"/>
      <c r="G174" s="16"/>
    </row>
    <row r="175" spans="3:7" x14ac:dyDescent="0.2">
      <c r="C175" s="11"/>
      <c r="G175" s="16"/>
    </row>
    <row r="176" spans="3:7" x14ac:dyDescent="0.2">
      <c r="C176" s="11"/>
      <c r="G176" s="16"/>
    </row>
    <row r="177" spans="3:7" x14ac:dyDescent="0.2">
      <c r="C177" s="11"/>
      <c r="G177" s="16"/>
    </row>
    <row r="178" spans="3:7" x14ac:dyDescent="0.2">
      <c r="C178" s="11"/>
      <c r="G178" s="16"/>
    </row>
    <row r="179" spans="3:7" x14ac:dyDescent="0.2">
      <c r="C179" s="11"/>
      <c r="G179" s="16"/>
    </row>
    <row r="180" spans="3:7" x14ac:dyDescent="0.2">
      <c r="C180" s="11"/>
      <c r="G180" s="16"/>
    </row>
    <row r="181" spans="3:7" x14ac:dyDescent="0.2">
      <c r="C181" s="11"/>
      <c r="G181" s="16"/>
    </row>
    <row r="182" spans="3:7" x14ac:dyDescent="0.2">
      <c r="C182" s="11"/>
      <c r="G182" s="16"/>
    </row>
    <row r="183" spans="3:7" x14ac:dyDescent="0.2">
      <c r="C183" s="11"/>
      <c r="G183" s="16"/>
    </row>
    <row r="184" spans="3:7" x14ac:dyDescent="0.2">
      <c r="C184" s="11"/>
      <c r="G184" s="16"/>
    </row>
    <row r="185" spans="3:7" x14ac:dyDescent="0.2">
      <c r="C185" s="11"/>
      <c r="G185" s="16"/>
    </row>
    <row r="186" spans="3:7" x14ac:dyDescent="0.2">
      <c r="C186" s="11"/>
      <c r="G186" s="16"/>
    </row>
    <row r="187" spans="3:7" x14ac:dyDescent="0.2">
      <c r="C187" s="11"/>
      <c r="G187" s="16"/>
    </row>
    <row r="188" spans="3:7" x14ac:dyDescent="0.2">
      <c r="C188" s="11"/>
      <c r="G188" s="16"/>
    </row>
    <row r="189" spans="3:7" x14ac:dyDescent="0.2">
      <c r="C189" s="11"/>
      <c r="G189" s="16"/>
    </row>
    <row r="190" spans="3:7" x14ac:dyDescent="0.2">
      <c r="C190" s="11"/>
      <c r="G190" s="16"/>
    </row>
    <row r="191" spans="3:7" x14ac:dyDescent="0.2">
      <c r="C191" s="11"/>
      <c r="G191" s="16"/>
    </row>
    <row r="192" spans="3:7" x14ac:dyDescent="0.2">
      <c r="C192" s="11"/>
      <c r="G192" s="16"/>
    </row>
    <row r="193" spans="3:7" x14ac:dyDescent="0.2">
      <c r="C193" s="11"/>
      <c r="G193" s="16"/>
    </row>
    <row r="194" spans="3:7" x14ac:dyDescent="0.2">
      <c r="C194" s="11"/>
      <c r="G194" s="16"/>
    </row>
    <row r="195" spans="3:7" x14ac:dyDescent="0.2">
      <c r="C195" s="11"/>
      <c r="G195" s="16"/>
    </row>
    <row r="196" spans="3:7" x14ac:dyDescent="0.2">
      <c r="C196" s="11"/>
      <c r="G196" s="16"/>
    </row>
    <row r="197" spans="3:7" x14ac:dyDescent="0.2">
      <c r="C197" s="11"/>
      <c r="G197" s="16"/>
    </row>
    <row r="198" spans="3:7" x14ac:dyDescent="0.2">
      <c r="C198" s="11"/>
      <c r="G198" s="16"/>
    </row>
    <row r="199" spans="3:7" x14ac:dyDescent="0.2">
      <c r="C199" s="11"/>
      <c r="G199" s="16"/>
    </row>
    <row r="200" spans="3:7" x14ac:dyDescent="0.2">
      <c r="C200" s="11"/>
      <c r="G200" s="16"/>
    </row>
    <row r="201" spans="3:7" x14ac:dyDescent="0.2">
      <c r="C201" s="11"/>
      <c r="G201" s="16"/>
    </row>
    <row r="202" spans="3:7" x14ac:dyDescent="0.2">
      <c r="C202" s="11"/>
      <c r="G202" s="16"/>
    </row>
    <row r="203" spans="3:7" x14ac:dyDescent="0.2">
      <c r="C203" s="11"/>
      <c r="G203" s="16"/>
    </row>
    <row r="204" spans="3:7" x14ac:dyDescent="0.2">
      <c r="C204" s="11"/>
      <c r="G204" s="16"/>
    </row>
    <row r="205" spans="3:7" x14ac:dyDescent="0.2">
      <c r="C205" s="11"/>
      <c r="G205" s="16"/>
    </row>
    <row r="206" spans="3:7" x14ac:dyDescent="0.2">
      <c r="C206" s="11"/>
      <c r="G206" s="16"/>
    </row>
    <row r="207" spans="3:7" x14ac:dyDescent="0.2">
      <c r="C207" s="11"/>
      <c r="G207" s="16"/>
    </row>
    <row r="208" spans="3:7" x14ac:dyDescent="0.2">
      <c r="C208" s="11"/>
      <c r="G208" s="16"/>
    </row>
    <row r="209" spans="3:7" x14ac:dyDescent="0.2">
      <c r="C209" s="11"/>
      <c r="G209" s="16"/>
    </row>
    <row r="210" spans="3:7" x14ac:dyDescent="0.2">
      <c r="C210" s="11"/>
      <c r="G210" s="16"/>
    </row>
    <row r="211" spans="3:7" x14ac:dyDescent="0.2">
      <c r="C211" s="11"/>
      <c r="G211" s="16"/>
    </row>
    <row r="212" spans="3:7" x14ac:dyDescent="0.2">
      <c r="C212" s="11"/>
      <c r="G212" s="16"/>
    </row>
    <row r="213" spans="3:7" x14ac:dyDescent="0.2">
      <c r="C213" s="11"/>
      <c r="G213" s="16"/>
    </row>
    <row r="214" spans="3:7" x14ac:dyDescent="0.2">
      <c r="C214" s="11"/>
      <c r="G214" s="16"/>
    </row>
    <row r="215" spans="3:7" x14ac:dyDescent="0.2">
      <c r="C215" s="11"/>
      <c r="G215" s="16"/>
    </row>
    <row r="216" spans="3:7" x14ac:dyDescent="0.2">
      <c r="C216" s="11"/>
      <c r="G216" s="16"/>
    </row>
    <row r="217" spans="3:7" x14ac:dyDescent="0.2">
      <c r="C217" s="11"/>
      <c r="G217" s="16"/>
    </row>
    <row r="218" spans="3:7" x14ac:dyDescent="0.2">
      <c r="C218" s="11"/>
      <c r="G218" s="16"/>
    </row>
    <row r="219" spans="3:7" x14ac:dyDescent="0.2">
      <c r="C219" s="11"/>
      <c r="G219" s="16"/>
    </row>
    <row r="220" spans="3:7" x14ac:dyDescent="0.2">
      <c r="C220" s="11"/>
      <c r="G220" s="16"/>
    </row>
    <row r="221" spans="3:7" x14ac:dyDescent="0.2">
      <c r="C221" s="11"/>
      <c r="G221" s="16"/>
    </row>
    <row r="222" spans="3:7" x14ac:dyDescent="0.2">
      <c r="C222" s="11"/>
      <c r="G222" s="16"/>
    </row>
    <row r="223" spans="3:7" x14ac:dyDescent="0.2">
      <c r="C223" s="11"/>
      <c r="G223" s="16"/>
    </row>
    <row r="224" spans="3:7" x14ac:dyDescent="0.2">
      <c r="C224" s="11"/>
      <c r="G224" s="16"/>
    </row>
    <row r="225" spans="3:7" x14ac:dyDescent="0.2">
      <c r="C225" s="11"/>
      <c r="G225" s="16"/>
    </row>
    <row r="226" spans="3:7" x14ac:dyDescent="0.2">
      <c r="C226" s="11"/>
      <c r="G226" s="16"/>
    </row>
    <row r="227" spans="3:7" x14ac:dyDescent="0.2">
      <c r="C227" s="11"/>
      <c r="G227" s="16"/>
    </row>
    <row r="228" spans="3:7" x14ac:dyDescent="0.2">
      <c r="C228" s="11"/>
      <c r="G228" s="16"/>
    </row>
    <row r="229" spans="3:7" x14ac:dyDescent="0.2">
      <c r="C229" s="11"/>
      <c r="G229" s="16"/>
    </row>
    <row r="230" spans="3:7" x14ac:dyDescent="0.2">
      <c r="C230" s="11"/>
      <c r="G230" s="16"/>
    </row>
    <row r="231" spans="3:7" x14ac:dyDescent="0.2">
      <c r="C231" s="11"/>
      <c r="G231" s="16"/>
    </row>
    <row r="232" spans="3:7" x14ac:dyDescent="0.2">
      <c r="C232" s="11"/>
      <c r="G232" s="16"/>
    </row>
    <row r="233" spans="3:7" x14ac:dyDescent="0.2">
      <c r="C233" s="11"/>
      <c r="G233" s="16"/>
    </row>
    <row r="234" spans="3:7" x14ac:dyDescent="0.2">
      <c r="C234" s="11"/>
      <c r="G234" s="16"/>
    </row>
    <row r="235" spans="3:7" x14ac:dyDescent="0.2">
      <c r="C235" s="11"/>
      <c r="G235" s="16"/>
    </row>
    <row r="236" spans="3:7" x14ac:dyDescent="0.2">
      <c r="C236" s="11"/>
      <c r="G236" s="16"/>
    </row>
    <row r="237" spans="3:7" x14ac:dyDescent="0.2">
      <c r="C237" s="11"/>
      <c r="G237" s="16"/>
    </row>
    <row r="238" spans="3:7" x14ac:dyDescent="0.2">
      <c r="C238" s="11"/>
      <c r="G238" s="16"/>
    </row>
    <row r="239" spans="3:7" x14ac:dyDescent="0.2">
      <c r="C239" s="11"/>
      <c r="G239" s="16"/>
    </row>
    <row r="240" spans="3:7" x14ac:dyDescent="0.2">
      <c r="C240" s="11"/>
      <c r="G240" s="16"/>
    </row>
    <row r="241" spans="3:7" x14ac:dyDescent="0.2">
      <c r="C241" s="11"/>
      <c r="G241" s="16"/>
    </row>
    <row r="242" spans="3:7" x14ac:dyDescent="0.2">
      <c r="C242" s="11"/>
      <c r="G242" s="16"/>
    </row>
    <row r="243" spans="3:7" x14ac:dyDescent="0.2">
      <c r="C243" s="11"/>
      <c r="G243" s="16"/>
    </row>
    <row r="244" spans="3:7" x14ac:dyDescent="0.2">
      <c r="C244" s="11"/>
      <c r="G244" s="16"/>
    </row>
    <row r="245" spans="3:7" x14ac:dyDescent="0.2">
      <c r="C245" s="11"/>
      <c r="G245" s="16"/>
    </row>
    <row r="246" spans="3:7" x14ac:dyDescent="0.2">
      <c r="C246" s="11"/>
      <c r="G246" s="16"/>
    </row>
    <row r="247" spans="3:7" x14ac:dyDescent="0.2">
      <c r="C247" s="11"/>
      <c r="G247" s="16"/>
    </row>
    <row r="248" spans="3:7" x14ac:dyDescent="0.2">
      <c r="C248" s="11"/>
      <c r="G248" s="16"/>
    </row>
    <row r="249" spans="3:7" x14ac:dyDescent="0.2">
      <c r="C249" s="11"/>
      <c r="G249" s="16"/>
    </row>
    <row r="250" spans="3:7" x14ac:dyDescent="0.2">
      <c r="C250" s="11"/>
      <c r="G250" s="16"/>
    </row>
    <row r="251" spans="3:7" x14ac:dyDescent="0.2">
      <c r="C251" s="11"/>
      <c r="G251" s="16"/>
    </row>
    <row r="252" spans="3:7" x14ac:dyDescent="0.2">
      <c r="C252" s="11"/>
      <c r="G252" s="16"/>
    </row>
    <row r="253" spans="3:7" x14ac:dyDescent="0.2">
      <c r="C253" s="11"/>
      <c r="G253" s="16"/>
    </row>
    <row r="254" spans="3:7" x14ac:dyDescent="0.2">
      <c r="C254" s="11"/>
      <c r="G254" s="16"/>
    </row>
    <row r="255" spans="3:7" x14ac:dyDescent="0.2">
      <c r="C255" s="11"/>
      <c r="G255" s="16"/>
    </row>
    <row r="256" spans="3:7" x14ac:dyDescent="0.2">
      <c r="C256" s="11"/>
      <c r="G256" s="16"/>
    </row>
    <row r="257" spans="3:7" x14ac:dyDescent="0.2">
      <c r="C257" s="11"/>
      <c r="G257" s="16"/>
    </row>
    <row r="258" spans="3:7" x14ac:dyDescent="0.2">
      <c r="C258" s="11"/>
      <c r="G258" s="16"/>
    </row>
    <row r="259" spans="3:7" x14ac:dyDescent="0.2">
      <c r="C259" s="11"/>
      <c r="G259" s="16"/>
    </row>
    <row r="260" spans="3:7" x14ac:dyDescent="0.2">
      <c r="C260" s="11"/>
      <c r="G260" s="16"/>
    </row>
    <row r="261" spans="3:7" x14ac:dyDescent="0.2">
      <c r="C261" s="11"/>
      <c r="G261" s="16"/>
    </row>
    <row r="262" spans="3:7" x14ac:dyDescent="0.2">
      <c r="C262" s="11"/>
      <c r="G262" s="16"/>
    </row>
    <row r="263" spans="3:7" x14ac:dyDescent="0.2">
      <c r="C263" s="11"/>
      <c r="G263" s="16"/>
    </row>
    <row r="264" spans="3:7" x14ac:dyDescent="0.2">
      <c r="C264" s="11"/>
      <c r="G264" s="16"/>
    </row>
    <row r="265" spans="3:7" x14ac:dyDescent="0.2">
      <c r="C265" s="11"/>
      <c r="G265" s="16"/>
    </row>
    <row r="266" spans="3:7" x14ac:dyDescent="0.2">
      <c r="C266" s="11"/>
      <c r="G266" s="16"/>
    </row>
    <row r="267" spans="3:7" x14ac:dyDescent="0.2">
      <c r="C267" s="11"/>
      <c r="G267" s="16"/>
    </row>
    <row r="268" spans="3:7" x14ac:dyDescent="0.2">
      <c r="C268" s="11"/>
      <c r="G268" s="16"/>
    </row>
    <row r="269" spans="3:7" x14ac:dyDescent="0.2">
      <c r="C269" s="11"/>
      <c r="G269" s="16"/>
    </row>
    <row r="270" spans="3:7" x14ac:dyDescent="0.2">
      <c r="C270" s="11"/>
      <c r="G270" s="16"/>
    </row>
    <row r="271" spans="3:7" x14ac:dyDescent="0.2">
      <c r="C271" s="11"/>
      <c r="G271" s="16"/>
    </row>
    <row r="272" spans="3:7" x14ac:dyDescent="0.2">
      <c r="C272" s="11"/>
      <c r="G272" s="16"/>
    </row>
    <row r="273" spans="3:7" x14ac:dyDescent="0.2">
      <c r="C273" s="11"/>
      <c r="G273" s="16"/>
    </row>
    <row r="274" spans="3:7" x14ac:dyDescent="0.2">
      <c r="C274" s="11"/>
      <c r="G274" s="16"/>
    </row>
    <row r="275" spans="3:7" x14ac:dyDescent="0.2">
      <c r="C275" s="11"/>
      <c r="G275" s="16"/>
    </row>
    <row r="276" spans="3:7" x14ac:dyDescent="0.2">
      <c r="C276" s="11"/>
      <c r="G276" s="16"/>
    </row>
    <row r="277" spans="3:7" x14ac:dyDescent="0.2">
      <c r="C277" s="11"/>
      <c r="G277" s="16"/>
    </row>
    <row r="278" spans="3:7" x14ac:dyDescent="0.2">
      <c r="C278" s="11"/>
      <c r="G278" s="16"/>
    </row>
    <row r="279" spans="3:7" x14ac:dyDescent="0.2">
      <c r="C279" s="11"/>
      <c r="G279" s="16"/>
    </row>
    <row r="280" spans="3:7" x14ac:dyDescent="0.2">
      <c r="C280" s="11"/>
      <c r="G280" s="16"/>
    </row>
    <row r="281" spans="3:7" x14ac:dyDescent="0.2">
      <c r="C281" s="11"/>
      <c r="G281" s="16"/>
    </row>
    <row r="282" spans="3:7" x14ac:dyDescent="0.2">
      <c r="C282" s="11"/>
      <c r="G282" s="16"/>
    </row>
    <row r="283" spans="3:7" x14ac:dyDescent="0.2">
      <c r="C283" s="11"/>
      <c r="G283" s="16"/>
    </row>
    <row r="284" spans="3:7" x14ac:dyDescent="0.2">
      <c r="C284" s="11"/>
      <c r="G284" s="16"/>
    </row>
    <row r="285" spans="3:7" x14ac:dyDescent="0.2">
      <c r="C285" s="11"/>
      <c r="G285" s="16"/>
    </row>
    <row r="286" spans="3:7" x14ac:dyDescent="0.2">
      <c r="C286" s="11"/>
      <c r="G286" s="16"/>
    </row>
    <row r="287" spans="3:7" x14ac:dyDescent="0.2">
      <c r="C287" s="11"/>
      <c r="G287" s="16"/>
    </row>
    <row r="288" spans="3:7" x14ac:dyDescent="0.2">
      <c r="C288" s="11"/>
      <c r="G288" s="16"/>
    </row>
    <row r="289" spans="3:7" x14ac:dyDescent="0.2">
      <c r="C289" s="11"/>
      <c r="G289" s="16"/>
    </row>
    <row r="290" spans="3:7" x14ac:dyDescent="0.2">
      <c r="C290" s="11"/>
      <c r="G290" s="16"/>
    </row>
    <row r="291" spans="3:7" x14ac:dyDescent="0.2">
      <c r="C291" s="11"/>
      <c r="G291" s="16"/>
    </row>
    <row r="292" spans="3:7" x14ac:dyDescent="0.2">
      <c r="C292" s="11"/>
      <c r="G292" s="16"/>
    </row>
    <row r="293" spans="3:7" x14ac:dyDescent="0.2">
      <c r="C293" s="11"/>
      <c r="G293" s="16"/>
    </row>
    <row r="294" spans="3:7" x14ac:dyDescent="0.2">
      <c r="C294" s="11"/>
      <c r="G294" s="16"/>
    </row>
    <row r="295" spans="3:7" x14ac:dyDescent="0.2">
      <c r="C295" s="11"/>
      <c r="G295" s="16"/>
    </row>
    <row r="296" spans="3:7" x14ac:dyDescent="0.2">
      <c r="C296" s="11"/>
      <c r="G296" s="16"/>
    </row>
    <row r="297" spans="3:7" x14ac:dyDescent="0.2">
      <c r="C297" s="11"/>
      <c r="G297" s="16"/>
    </row>
    <row r="298" spans="3:7" x14ac:dyDescent="0.2">
      <c r="C298" s="11"/>
      <c r="G298" s="16"/>
    </row>
    <row r="299" spans="3:7" x14ac:dyDescent="0.2">
      <c r="C299" s="11"/>
      <c r="G299" s="16"/>
    </row>
    <row r="300" spans="3:7" x14ac:dyDescent="0.2">
      <c r="C300" s="11"/>
      <c r="G300" s="16"/>
    </row>
    <row r="301" spans="3:7" x14ac:dyDescent="0.2">
      <c r="C301" s="11"/>
      <c r="G301" s="16"/>
    </row>
    <row r="302" spans="3:7" x14ac:dyDescent="0.2">
      <c r="C302" s="11"/>
      <c r="G302" s="16"/>
    </row>
    <row r="303" spans="3:7" x14ac:dyDescent="0.2">
      <c r="C303" s="11"/>
      <c r="G303" s="16"/>
    </row>
    <row r="304" spans="3:7" x14ac:dyDescent="0.2">
      <c r="C304" s="11"/>
      <c r="G304" s="16"/>
    </row>
    <row r="305" spans="3:7" x14ac:dyDescent="0.2">
      <c r="C305" s="11"/>
      <c r="G305" s="16"/>
    </row>
    <row r="306" spans="3:7" x14ac:dyDescent="0.2">
      <c r="C306" s="11"/>
      <c r="G306" s="16"/>
    </row>
    <row r="307" spans="3:7" x14ac:dyDescent="0.2">
      <c r="C307" s="11"/>
      <c r="G307" s="16"/>
    </row>
    <row r="308" spans="3:7" x14ac:dyDescent="0.2">
      <c r="C308" s="11"/>
      <c r="G308" s="16"/>
    </row>
    <row r="309" spans="3:7" x14ac:dyDescent="0.2">
      <c r="C309" s="11"/>
      <c r="G309" s="16"/>
    </row>
    <row r="310" spans="3:7" x14ac:dyDescent="0.2">
      <c r="C310" s="11"/>
      <c r="G310" s="16"/>
    </row>
    <row r="311" spans="3:7" x14ac:dyDescent="0.2">
      <c r="C311" s="11"/>
      <c r="G311" s="16"/>
    </row>
    <row r="312" spans="3:7" x14ac:dyDescent="0.2">
      <c r="C312" s="11"/>
      <c r="G312" s="16"/>
    </row>
    <row r="313" spans="3:7" x14ac:dyDescent="0.2">
      <c r="C313" s="11"/>
      <c r="G313" s="16"/>
    </row>
    <row r="314" spans="3:7" x14ac:dyDescent="0.2">
      <c r="C314" s="11"/>
      <c r="G314" s="16"/>
    </row>
    <row r="315" spans="3:7" x14ac:dyDescent="0.2">
      <c r="C315" s="11"/>
      <c r="G315" s="16"/>
    </row>
    <row r="316" spans="3:7" x14ac:dyDescent="0.2">
      <c r="C316" s="11"/>
      <c r="G316" s="16"/>
    </row>
    <row r="317" spans="3:7" x14ac:dyDescent="0.2">
      <c r="C317" s="11"/>
      <c r="G317" s="16"/>
    </row>
    <row r="318" spans="3:7" x14ac:dyDescent="0.2">
      <c r="C318" s="11"/>
      <c r="G318" s="16"/>
    </row>
    <row r="319" spans="3:7" x14ac:dyDescent="0.2">
      <c r="C319" s="11"/>
      <c r="G319" s="16"/>
    </row>
    <row r="320" spans="3:7" x14ac:dyDescent="0.2">
      <c r="C320" s="11"/>
      <c r="G320" s="16"/>
    </row>
    <row r="321" spans="3:7" x14ac:dyDescent="0.2">
      <c r="C321" s="11"/>
      <c r="G321" s="16"/>
    </row>
    <row r="322" spans="3:7" x14ac:dyDescent="0.2">
      <c r="C322" s="11"/>
      <c r="G322" s="16"/>
    </row>
    <row r="323" spans="3:7" x14ac:dyDescent="0.2">
      <c r="C323" s="11"/>
      <c r="G323" s="16"/>
    </row>
    <row r="324" spans="3:7" x14ac:dyDescent="0.2">
      <c r="C324" s="11"/>
      <c r="G324" s="16"/>
    </row>
    <row r="325" spans="3:7" x14ac:dyDescent="0.2">
      <c r="C325" s="11"/>
      <c r="G325" s="16"/>
    </row>
    <row r="326" spans="3:7" x14ac:dyDescent="0.2">
      <c r="C326" s="11"/>
      <c r="G326" s="16"/>
    </row>
    <row r="327" spans="3:7" x14ac:dyDescent="0.2">
      <c r="C327" s="11"/>
      <c r="G327" s="16"/>
    </row>
    <row r="328" spans="3:7" x14ac:dyDescent="0.2">
      <c r="C328" s="11"/>
      <c r="G328" s="16"/>
    </row>
    <row r="329" spans="3:7" x14ac:dyDescent="0.2">
      <c r="C329" s="11"/>
      <c r="G329" s="16"/>
    </row>
    <row r="330" spans="3:7" x14ac:dyDescent="0.2">
      <c r="C330" s="11"/>
      <c r="G330" s="16"/>
    </row>
    <row r="331" spans="3:7" x14ac:dyDescent="0.2">
      <c r="C331" s="11"/>
      <c r="G331" s="16"/>
    </row>
    <row r="332" spans="3:7" x14ac:dyDescent="0.2">
      <c r="C332" s="11"/>
      <c r="G332" s="16"/>
    </row>
    <row r="333" spans="3:7" x14ac:dyDescent="0.2">
      <c r="C333" s="11"/>
      <c r="G333" s="16"/>
    </row>
    <row r="334" spans="3:7" x14ac:dyDescent="0.2">
      <c r="C334" s="11"/>
      <c r="G334" s="16"/>
    </row>
    <row r="335" spans="3:7" x14ac:dyDescent="0.2">
      <c r="C335" s="11"/>
      <c r="G335" s="16"/>
    </row>
    <row r="336" spans="3:7" x14ac:dyDescent="0.2">
      <c r="C336" s="11"/>
      <c r="G336" s="16"/>
    </row>
    <row r="337" spans="3:7" x14ac:dyDescent="0.2">
      <c r="C337" s="11"/>
      <c r="G337" s="16"/>
    </row>
    <row r="338" spans="3:7" x14ac:dyDescent="0.2">
      <c r="C338" s="11"/>
      <c r="G338" s="16"/>
    </row>
    <row r="339" spans="3:7" x14ac:dyDescent="0.2">
      <c r="C339" s="11"/>
      <c r="G339" s="16"/>
    </row>
    <row r="340" spans="3:7" x14ac:dyDescent="0.2">
      <c r="C340" s="11"/>
      <c r="G340" s="16"/>
    </row>
    <row r="341" spans="3:7" x14ac:dyDescent="0.2">
      <c r="C341" s="11"/>
      <c r="G341" s="16"/>
    </row>
    <row r="342" spans="3:7" x14ac:dyDescent="0.2">
      <c r="C342" s="11"/>
      <c r="G342" s="16"/>
    </row>
    <row r="343" spans="3:7" x14ac:dyDescent="0.2">
      <c r="C343" s="11"/>
      <c r="G343" s="16"/>
    </row>
    <row r="344" spans="3:7" x14ac:dyDescent="0.2">
      <c r="C344" s="11"/>
      <c r="G344" s="16"/>
    </row>
    <row r="345" spans="3:7" x14ac:dyDescent="0.2">
      <c r="C345" s="11"/>
      <c r="G345" s="16"/>
    </row>
    <row r="346" spans="3:7" x14ac:dyDescent="0.2">
      <c r="C346" s="11"/>
      <c r="G346" s="16"/>
    </row>
    <row r="347" spans="3:7" x14ac:dyDescent="0.2">
      <c r="C347" s="11"/>
      <c r="G347" s="16"/>
    </row>
    <row r="348" spans="3:7" x14ac:dyDescent="0.2">
      <c r="C348" s="11"/>
      <c r="G348" s="16"/>
    </row>
    <row r="349" spans="3:7" x14ac:dyDescent="0.2">
      <c r="C349" s="11"/>
      <c r="G349" s="16"/>
    </row>
    <row r="350" spans="3:7" x14ac:dyDescent="0.2">
      <c r="C350" s="11"/>
      <c r="G350" s="16"/>
    </row>
    <row r="351" spans="3:7" x14ac:dyDescent="0.2">
      <c r="C351" s="11"/>
      <c r="G351" s="16"/>
    </row>
    <row r="352" spans="3:7" x14ac:dyDescent="0.2">
      <c r="C352" s="11"/>
      <c r="G352" s="16"/>
    </row>
    <row r="353" spans="3:7" x14ac:dyDescent="0.2">
      <c r="C353" s="11"/>
      <c r="G353" s="16"/>
    </row>
    <row r="354" spans="3:7" x14ac:dyDescent="0.2">
      <c r="C354" s="11"/>
      <c r="G354" s="16"/>
    </row>
    <row r="355" spans="3:7" x14ac:dyDescent="0.2">
      <c r="C355" s="11"/>
      <c r="G355" s="16"/>
    </row>
    <row r="356" spans="3:7" x14ac:dyDescent="0.2">
      <c r="C356" s="11"/>
      <c r="G356" s="16"/>
    </row>
    <row r="357" spans="3:7" x14ac:dyDescent="0.2">
      <c r="C357" s="11"/>
      <c r="G357" s="16"/>
    </row>
    <row r="358" spans="3:7" x14ac:dyDescent="0.2">
      <c r="C358" s="11"/>
      <c r="G358" s="16"/>
    </row>
    <row r="359" spans="3:7" x14ac:dyDescent="0.2">
      <c r="C359" s="11"/>
      <c r="G359" s="16"/>
    </row>
    <row r="360" spans="3:7" x14ac:dyDescent="0.2">
      <c r="C360" s="11"/>
      <c r="G360" s="16"/>
    </row>
    <row r="361" spans="3:7" x14ac:dyDescent="0.2">
      <c r="C361" s="11"/>
      <c r="G361" s="16"/>
    </row>
    <row r="362" spans="3:7" x14ac:dyDescent="0.2">
      <c r="C362" s="11"/>
      <c r="G362" s="16"/>
    </row>
    <row r="363" spans="3:7" x14ac:dyDescent="0.2">
      <c r="C363" s="11"/>
      <c r="G363" s="16"/>
    </row>
    <row r="364" spans="3:7" x14ac:dyDescent="0.2">
      <c r="C364" s="11"/>
      <c r="G364" s="16"/>
    </row>
    <row r="365" spans="3:7" x14ac:dyDescent="0.2">
      <c r="C365" s="11"/>
      <c r="G365" s="16"/>
    </row>
    <row r="366" spans="3:7" x14ac:dyDescent="0.2">
      <c r="C366" s="11"/>
      <c r="G366" s="16"/>
    </row>
    <row r="367" spans="3:7" x14ac:dyDescent="0.2">
      <c r="C367" s="11"/>
      <c r="G367" s="16"/>
    </row>
    <row r="368" spans="3:7" x14ac:dyDescent="0.2">
      <c r="C368" s="11"/>
      <c r="G368" s="16"/>
    </row>
    <row r="369" spans="3:9" x14ac:dyDescent="0.2">
      <c r="C369" s="11"/>
      <c r="G369" s="16"/>
    </row>
    <row r="370" spans="3:9" x14ac:dyDescent="0.2">
      <c r="C370" s="11"/>
      <c r="G370" s="16"/>
    </row>
    <row r="371" spans="3:9" x14ac:dyDescent="0.2">
      <c r="C371" s="11"/>
      <c r="G371" s="16"/>
    </row>
    <row r="372" spans="3:9" x14ac:dyDescent="0.2">
      <c r="C372" s="11"/>
      <c r="G372" s="16"/>
    </row>
    <row r="373" spans="3:9" x14ac:dyDescent="0.2">
      <c r="C373" s="11"/>
      <c r="G373" s="16"/>
    </row>
    <row r="374" spans="3:9" x14ac:dyDescent="0.2">
      <c r="C374" s="11"/>
    </row>
    <row r="375" spans="3:9" x14ac:dyDescent="0.2">
      <c r="C375" s="11"/>
      <c r="E375" s="15"/>
      <c r="H375" s="15"/>
      <c r="I375" s="15"/>
    </row>
    <row r="376" spans="3:9" x14ac:dyDescent="0.2">
      <c r="C376" s="11"/>
    </row>
    <row r="377" spans="3:9" x14ac:dyDescent="0.2">
      <c r="C377" s="11"/>
    </row>
    <row r="378" spans="3:9" x14ac:dyDescent="0.2">
      <c r="C378" s="11"/>
    </row>
    <row r="379" spans="3:9" x14ac:dyDescent="0.2">
      <c r="C379" s="11"/>
    </row>
    <row r="380" spans="3:9" x14ac:dyDescent="0.2">
      <c r="C380" s="11"/>
    </row>
    <row r="381" spans="3:9" x14ac:dyDescent="0.2">
      <c r="C381" s="11"/>
    </row>
    <row r="382" spans="3:9" x14ac:dyDescent="0.2">
      <c r="C382" s="11"/>
    </row>
    <row r="383" spans="3:9" x14ac:dyDescent="0.2">
      <c r="C383" s="11"/>
    </row>
    <row r="384" spans="3:9" x14ac:dyDescent="0.2">
      <c r="C384" s="11"/>
    </row>
    <row r="385" spans="3:3" x14ac:dyDescent="0.2">
      <c r="C385" s="11"/>
    </row>
    <row r="386" spans="3:3" x14ac:dyDescent="0.2">
      <c r="C386" s="11"/>
    </row>
    <row r="387" spans="3:3" x14ac:dyDescent="0.2">
      <c r="C387" s="11"/>
    </row>
    <row r="388" spans="3:3" x14ac:dyDescent="0.2">
      <c r="C388" s="11"/>
    </row>
    <row r="389" spans="3:3" x14ac:dyDescent="0.2">
      <c r="C389" s="11"/>
    </row>
    <row r="390" spans="3:3" x14ac:dyDescent="0.2">
      <c r="C390" s="11"/>
    </row>
    <row r="391" spans="3:3" x14ac:dyDescent="0.2">
      <c r="C391" s="11"/>
    </row>
    <row r="392" spans="3:3" x14ac:dyDescent="0.2">
      <c r="C392" s="11"/>
    </row>
    <row r="393" spans="3:3" x14ac:dyDescent="0.2">
      <c r="C393" s="11"/>
    </row>
    <row r="394" spans="3:3" x14ac:dyDescent="0.2">
      <c r="C394" s="11"/>
    </row>
    <row r="395" spans="3:3" x14ac:dyDescent="0.2">
      <c r="C395" s="11"/>
    </row>
    <row r="396" spans="3:3" x14ac:dyDescent="0.2">
      <c r="C396" s="11"/>
    </row>
    <row r="397" spans="3:3" x14ac:dyDescent="0.2">
      <c r="C397" s="11"/>
    </row>
    <row r="398" spans="3:3" x14ac:dyDescent="0.2">
      <c r="C398" s="11"/>
    </row>
    <row r="399" spans="3:3" x14ac:dyDescent="0.2">
      <c r="C399" s="11"/>
    </row>
    <row r="400" spans="3:3" x14ac:dyDescent="0.2">
      <c r="C400" s="11"/>
    </row>
    <row r="401" spans="3:3" x14ac:dyDescent="0.2">
      <c r="C401" s="11"/>
    </row>
    <row r="402" spans="3:3" x14ac:dyDescent="0.2">
      <c r="C402" s="11"/>
    </row>
    <row r="403" spans="3:3" x14ac:dyDescent="0.2">
      <c r="C403" s="11"/>
    </row>
    <row r="404" spans="3:3" x14ac:dyDescent="0.2">
      <c r="C404" s="11"/>
    </row>
    <row r="405" spans="3:3" x14ac:dyDescent="0.2">
      <c r="C405" s="11"/>
    </row>
    <row r="406" spans="3:3" x14ac:dyDescent="0.2">
      <c r="C406" s="11"/>
    </row>
    <row r="407" spans="3:3" x14ac:dyDescent="0.2">
      <c r="C407" s="11"/>
    </row>
    <row r="408" spans="3:3" x14ac:dyDescent="0.2">
      <c r="C408" s="11"/>
    </row>
    <row r="409" spans="3:3" x14ac:dyDescent="0.2">
      <c r="C409" s="11"/>
    </row>
    <row r="410" spans="3:3" x14ac:dyDescent="0.2">
      <c r="C410" s="11"/>
    </row>
    <row r="411" spans="3:3" x14ac:dyDescent="0.2">
      <c r="C411" s="11"/>
    </row>
    <row r="412" spans="3:3" x14ac:dyDescent="0.2">
      <c r="C412" s="11"/>
    </row>
    <row r="413" spans="3:3" x14ac:dyDescent="0.2">
      <c r="C413" s="11"/>
    </row>
    <row r="414" spans="3:3" x14ac:dyDescent="0.2">
      <c r="C414" s="11"/>
    </row>
    <row r="415" spans="3:3" x14ac:dyDescent="0.2">
      <c r="C415" s="11"/>
    </row>
    <row r="416" spans="3:3" x14ac:dyDescent="0.2">
      <c r="C416" s="11"/>
    </row>
  </sheetData>
  <dataValidations disablePrompts="1" count="2">
    <dataValidation type="list" allowBlank="1" showInputMessage="1" showErrorMessage="1" sqref="F44:F45 F3:G3" xr:uid="{00000000-0002-0000-0600-000000000000}">
      <formula1>#REF!</formula1>
    </dataValidation>
    <dataValidation type="list" allowBlank="1" showInputMessage="1" showErrorMessage="1" sqref="F205:F206 F193:F194 F196:F197 F199:F200 F202:F203 D205:D206 D193:D194 D196:D197 D199:D200 D202:D203" xr:uid="{00000000-0002-0000-0600-000001000000}">
      <formula1>INDIRECT(SUBSTITUTE(#REF!," ","_"))</formula1>
    </dataValidation>
  </dataValidation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3:J366"/>
  <sheetViews>
    <sheetView workbookViewId="0">
      <selection activeCell="G5" sqref="G5:G9"/>
    </sheetView>
  </sheetViews>
  <sheetFormatPr defaultRowHeight="12.75" x14ac:dyDescent="0.2"/>
  <cols>
    <col min="1" max="1" width="14.140625" customWidth="1"/>
    <col min="2" max="2" width="23.7109375" style="7" customWidth="1"/>
    <col min="3" max="3" width="50.7109375" style="198" customWidth="1"/>
    <col min="4" max="4" width="9.28515625" style="5" customWidth="1"/>
    <col min="5" max="5" width="23.7109375" style="206" customWidth="1"/>
    <col min="7" max="7" width="40.85546875" bestFit="1" customWidth="1"/>
    <col min="9" max="9" width="40.85546875" bestFit="1" customWidth="1"/>
  </cols>
  <sheetData>
    <row r="3" spans="1:10" ht="24" x14ac:dyDescent="0.2">
      <c r="B3" s="119" t="s">
        <v>256</v>
      </c>
      <c r="C3" s="197" t="s">
        <v>254</v>
      </c>
      <c r="D3" s="112" t="s">
        <v>253</v>
      </c>
      <c r="E3" s="202" t="s">
        <v>256</v>
      </c>
      <c r="G3" t="s">
        <v>539</v>
      </c>
      <c r="H3" s="337" t="s">
        <v>538</v>
      </c>
      <c r="I3" t="s">
        <v>543</v>
      </c>
      <c r="J3" t="s">
        <v>544</v>
      </c>
    </row>
    <row r="4" spans="1:10" ht="15" x14ac:dyDescent="0.2">
      <c r="A4" t="s">
        <v>417</v>
      </c>
      <c r="B4" s="112" t="s">
        <v>249</v>
      </c>
      <c r="C4" s="198" t="s">
        <v>250</v>
      </c>
      <c r="D4" s="111" t="s">
        <v>249</v>
      </c>
      <c r="E4" s="203" t="s">
        <v>249</v>
      </c>
      <c r="G4" s="560"/>
      <c r="H4">
        <v>999999</v>
      </c>
      <c r="I4" t="s">
        <v>540</v>
      </c>
      <c r="J4">
        <v>116</v>
      </c>
    </row>
    <row r="5" spans="1:10" ht="15" x14ac:dyDescent="0.2">
      <c r="A5" t="s">
        <v>418</v>
      </c>
      <c r="B5" s="15">
        <v>10377</v>
      </c>
      <c r="C5" s="198" t="s">
        <v>241</v>
      </c>
      <c r="D5" s="16" t="s">
        <v>182</v>
      </c>
      <c r="E5" s="204">
        <v>10377</v>
      </c>
      <c r="G5" s="560" t="s">
        <v>540</v>
      </c>
      <c r="H5" s="337">
        <v>116</v>
      </c>
      <c r="I5" t="s">
        <v>542</v>
      </c>
      <c r="J5">
        <v>114</v>
      </c>
    </row>
    <row r="6" spans="1:10" ht="15" x14ac:dyDescent="0.2">
      <c r="A6" t="s">
        <v>419</v>
      </c>
      <c r="B6" s="15">
        <v>60024</v>
      </c>
      <c r="C6" s="198" t="s">
        <v>234</v>
      </c>
      <c r="D6" s="16" t="s">
        <v>182</v>
      </c>
      <c r="E6" s="204">
        <v>60024</v>
      </c>
      <c r="G6" s="560" t="s">
        <v>685</v>
      </c>
      <c r="H6">
        <v>102</v>
      </c>
    </row>
    <row r="7" spans="1:10" ht="15" x14ac:dyDescent="0.2">
      <c r="A7" t="s">
        <v>420</v>
      </c>
      <c r="B7" s="15">
        <v>60083</v>
      </c>
      <c r="C7" s="198" t="s">
        <v>225</v>
      </c>
      <c r="D7" s="16" t="s">
        <v>182</v>
      </c>
      <c r="E7" s="204">
        <v>60083</v>
      </c>
      <c r="G7" s="560" t="s">
        <v>684</v>
      </c>
      <c r="H7" s="337">
        <v>3017</v>
      </c>
    </row>
    <row r="8" spans="1:10" ht="15" x14ac:dyDescent="0.2">
      <c r="A8" t="s">
        <v>421</v>
      </c>
      <c r="B8" s="15">
        <v>60196</v>
      </c>
      <c r="C8" s="198" t="s">
        <v>216</v>
      </c>
      <c r="D8" s="16" t="s">
        <v>182</v>
      </c>
      <c r="E8" s="204">
        <v>60196</v>
      </c>
      <c r="G8" s="560" t="s">
        <v>686</v>
      </c>
      <c r="H8">
        <v>30040</v>
      </c>
      <c r="I8" t="s">
        <v>778</v>
      </c>
    </row>
    <row r="9" spans="1:10" ht="15" x14ac:dyDescent="0.2">
      <c r="A9" t="s">
        <v>422</v>
      </c>
      <c r="B9" s="15">
        <v>65017</v>
      </c>
      <c r="C9" s="198" t="s">
        <v>213</v>
      </c>
      <c r="D9" s="16" t="s">
        <v>182</v>
      </c>
      <c r="E9" s="204">
        <v>65017</v>
      </c>
      <c r="G9" s="560" t="s">
        <v>779</v>
      </c>
      <c r="H9" s="337">
        <v>80431</v>
      </c>
    </row>
    <row r="10" spans="1:10" ht="15" x14ac:dyDescent="0.2">
      <c r="A10" t="s">
        <v>423</v>
      </c>
      <c r="B10" s="15">
        <v>65054</v>
      </c>
      <c r="C10" s="198" t="s">
        <v>210</v>
      </c>
      <c r="D10" s="16" t="s">
        <v>182</v>
      </c>
      <c r="E10" s="204">
        <v>65054</v>
      </c>
      <c r="G10" s="560" t="s">
        <v>776</v>
      </c>
      <c r="H10">
        <v>999999</v>
      </c>
    </row>
    <row r="11" spans="1:10" ht="15" x14ac:dyDescent="0.2">
      <c r="A11" t="s">
        <v>424</v>
      </c>
      <c r="B11" s="15">
        <v>70001</v>
      </c>
      <c r="C11" s="198" t="s">
        <v>207</v>
      </c>
      <c r="D11" s="16" t="s">
        <v>182</v>
      </c>
      <c r="E11" s="204">
        <v>70001</v>
      </c>
      <c r="G11" s="560" t="s">
        <v>777</v>
      </c>
      <c r="H11">
        <v>999999</v>
      </c>
    </row>
    <row r="12" spans="1:10" x14ac:dyDescent="0.2">
      <c r="A12" t="s">
        <v>425</v>
      </c>
      <c r="B12" s="15">
        <v>70062</v>
      </c>
      <c r="C12" s="198" t="s">
        <v>192</v>
      </c>
      <c r="D12" s="16" t="s">
        <v>182</v>
      </c>
      <c r="E12" s="204">
        <v>70062</v>
      </c>
    </row>
    <row r="13" spans="1:10" x14ac:dyDescent="0.2">
      <c r="A13" t="s">
        <v>426</v>
      </c>
      <c r="B13" s="15">
        <v>80170</v>
      </c>
      <c r="C13" s="198" t="s">
        <v>189</v>
      </c>
      <c r="D13" s="16" t="s">
        <v>182</v>
      </c>
      <c r="E13" s="204">
        <v>80170</v>
      </c>
    </row>
    <row r="14" spans="1:10" x14ac:dyDescent="0.2">
      <c r="A14" t="s">
        <v>427</v>
      </c>
      <c r="B14" s="15">
        <v>80188</v>
      </c>
      <c r="C14" s="198" t="s">
        <v>186</v>
      </c>
      <c r="D14" s="16" t="s">
        <v>182</v>
      </c>
      <c r="E14" s="204">
        <v>80188</v>
      </c>
    </row>
    <row r="15" spans="1:10" x14ac:dyDescent="0.2">
      <c r="B15" s="15">
        <v>80259</v>
      </c>
      <c r="C15" s="198" t="s">
        <v>183</v>
      </c>
      <c r="D15" s="16" t="s">
        <v>182</v>
      </c>
      <c r="E15" s="204">
        <v>80259</v>
      </c>
    </row>
    <row r="16" spans="1:10" x14ac:dyDescent="0.2">
      <c r="B16" s="7">
        <v>80522</v>
      </c>
      <c r="C16" s="198" t="s">
        <v>679</v>
      </c>
      <c r="D16" s="16" t="s">
        <v>182</v>
      </c>
      <c r="E16" s="206">
        <v>80522</v>
      </c>
    </row>
    <row r="17" spans="2:8" x14ac:dyDescent="0.2">
      <c r="B17" s="7">
        <v>10103</v>
      </c>
      <c r="C17" s="198" t="s">
        <v>474</v>
      </c>
      <c r="D17" s="16" t="s">
        <v>182</v>
      </c>
      <c r="E17" s="206">
        <v>10103</v>
      </c>
      <c r="G17" t="s">
        <v>687</v>
      </c>
      <c r="H17">
        <v>100</v>
      </c>
    </row>
    <row r="18" spans="2:8" x14ac:dyDescent="0.2">
      <c r="B18" s="7">
        <v>70027</v>
      </c>
      <c r="C18" s="198" t="s">
        <v>680</v>
      </c>
      <c r="D18" s="16" t="s">
        <v>182</v>
      </c>
      <c r="E18" s="206">
        <v>70027</v>
      </c>
    </row>
    <row r="19" spans="2:8" x14ac:dyDescent="0.2">
      <c r="B19" s="15">
        <v>80070</v>
      </c>
      <c r="C19" s="198" t="s">
        <v>180</v>
      </c>
      <c r="D19" s="16" t="s">
        <v>179</v>
      </c>
      <c r="E19" s="204">
        <v>80070</v>
      </c>
      <c r="G19" t="s">
        <v>551</v>
      </c>
      <c r="H19" s="337">
        <v>10489</v>
      </c>
    </row>
    <row r="20" spans="2:8" x14ac:dyDescent="0.2">
      <c r="B20" s="15">
        <v>80250</v>
      </c>
      <c r="C20" s="198" t="s">
        <v>379</v>
      </c>
      <c r="D20" s="16" t="s">
        <v>176</v>
      </c>
      <c r="E20" s="204">
        <v>80250</v>
      </c>
      <c r="G20" t="s">
        <v>552</v>
      </c>
      <c r="H20" s="337">
        <v>10483</v>
      </c>
    </row>
    <row r="21" spans="2:8" x14ac:dyDescent="0.2">
      <c r="B21" s="15">
        <v>10250</v>
      </c>
      <c r="C21" s="198" t="s">
        <v>173</v>
      </c>
      <c r="D21" s="16" t="s">
        <v>222</v>
      </c>
      <c r="E21" s="204">
        <v>10250</v>
      </c>
      <c r="G21" t="s">
        <v>553</v>
      </c>
      <c r="H21" s="337">
        <v>10482</v>
      </c>
    </row>
    <row r="22" spans="2:8" x14ac:dyDescent="0.2">
      <c r="B22" s="15">
        <v>10405</v>
      </c>
      <c r="C22" s="198" t="s">
        <v>170</v>
      </c>
      <c r="D22" s="16" t="s">
        <v>222</v>
      </c>
      <c r="E22" s="204">
        <v>10405</v>
      </c>
      <c r="G22" t="s">
        <v>554</v>
      </c>
      <c r="H22" s="337">
        <v>10481</v>
      </c>
    </row>
    <row r="23" spans="2:8" x14ac:dyDescent="0.2">
      <c r="B23" s="49">
        <v>60203</v>
      </c>
      <c r="C23" s="199" t="s">
        <v>167</v>
      </c>
      <c r="D23" s="16" t="s">
        <v>222</v>
      </c>
      <c r="E23" s="205">
        <v>60203</v>
      </c>
      <c r="G23" t="s">
        <v>555</v>
      </c>
      <c r="H23" s="337">
        <v>10487</v>
      </c>
    </row>
    <row r="24" spans="2:8" x14ac:dyDescent="0.2">
      <c r="B24" s="15">
        <v>75071</v>
      </c>
      <c r="C24" s="198" t="s">
        <v>162</v>
      </c>
      <c r="D24" s="16" t="s">
        <v>222</v>
      </c>
      <c r="E24" s="204">
        <v>75071</v>
      </c>
      <c r="G24" t="s">
        <v>557</v>
      </c>
      <c r="H24" s="337">
        <v>10310</v>
      </c>
    </row>
    <row r="25" spans="2:8" x14ac:dyDescent="0.2">
      <c r="B25" s="15">
        <v>60023</v>
      </c>
      <c r="C25" s="198" t="s">
        <v>331</v>
      </c>
      <c r="D25" s="16" t="s">
        <v>222</v>
      </c>
      <c r="E25" s="204">
        <v>60023</v>
      </c>
      <c r="G25" t="s">
        <v>558</v>
      </c>
      <c r="H25" s="337">
        <v>10488</v>
      </c>
    </row>
    <row r="26" spans="2:8" x14ac:dyDescent="0.2">
      <c r="B26" s="15">
        <v>75073</v>
      </c>
      <c r="C26" s="198" t="s">
        <v>332</v>
      </c>
      <c r="D26" s="16" t="s">
        <v>222</v>
      </c>
      <c r="E26" s="204">
        <v>75073</v>
      </c>
      <c r="G26" t="s">
        <v>559</v>
      </c>
      <c r="H26" s="337">
        <v>10490</v>
      </c>
    </row>
    <row r="27" spans="2:8" x14ac:dyDescent="0.2">
      <c r="B27" s="15">
        <v>80002</v>
      </c>
      <c r="C27" s="198" t="s">
        <v>158</v>
      </c>
      <c r="D27" s="16" t="s">
        <v>116</v>
      </c>
      <c r="E27" s="204">
        <v>80002</v>
      </c>
      <c r="G27" t="s">
        <v>560</v>
      </c>
      <c r="H27" s="337">
        <v>10454</v>
      </c>
    </row>
    <row r="28" spans="2:8" x14ac:dyDescent="0.2">
      <c r="B28" s="15">
        <v>80037</v>
      </c>
      <c r="C28" s="198" t="s">
        <v>155</v>
      </c>
      <c r="D28" s="16" t="s">
        <v>116</v>
      </c>
      <c r="E28" s="204">
        <v>80037</v>
      </c>
      <c r="G28" t="s">
        <v>561</v>
      </c>
      <c r="H28" s="337">
        <v>10486</v>
      </c>
    </row>
    <row r="29" spans="2:8" x14ac:dyDescent="0.2">
      <c r="B29" s="15">
        <v>80042</v>
      </c>
      <c r="C29" s="198" t="s">
        <v>152</v>
      </c>
      <c r="D29" s="16" t="s">
        <v>116</v>
      </c>
      <c r="E29" s="204">
        <v>80042</v>
      </c>
      <c r="G29" t="s">
        <v>542</v>
      </c>
      <c r="H29" s="337">
        <v>114</v>
      </c>
    </row>
    <row r="30" spans="2:8" x14ac:dyDescent="0.2">
      <c r="B30" s="15">
        <v>80045</v>
      </c>
      <c r="C30" s="198" t="s">
        <v>149</v>
      </c>
      <c r="D30" s="16" t="s">
        <v>116</v>
      </c>
      <c r="E30" s="204">
        <v>80045</v>
      </c>
      <c r="G30" t="s">
        <v>428</v>
      </c>
      <c r="H30" s="337">
        <v>801066</v>
      </c>
    </row>
    <row r="31" spans="2:8" x14ac:dyDescent="0.2">
      <c r="B31" s="15">
        <v>80045</v>
      </c>
      <c r="C31" s="200" t="s">
        <v>145</v>
      </c>
      <c r="D31" s="16" t="s">
        <v>116</v>
      </c>
      <c r="E31" s="204">
        <v>80045</v>
      </c>
      <c r="G31" t="s">
        <v>665</v>
      </c>
      <c r="H31">
        <v>302500</v>
      </c>
    </row>
    <row r="32" spans="2:8" x14ac:dyDescent="0.2">
      <c r="B32" s="15">
        <v>80048</v>
      </c>
      <c r="C32" s="198" t="s">
        <v>140</v>
      </c>
      <c r="D32" s="16" t="s">
        <v>116</v>
      </c>
      <c r="E32" s="204">
        <v>80048</v>
      </c>
    </row>
    <row r="33" spans="2:8" x14ac:dyDescent="0.2">
      <c r="B33" s="15">
        <v>80049</v>
      </c>
      <c r="C33" s="198" t="s">
        <v>136</v>
      </c>
      <c r="D33" s="16" t="s">
        <v>116</v>
      </c>
      <c r="E33" s="204">
        <v>80049</v>
      </c>
      <c r="G33" t="s">
        <v>556</v>
      </c>
      <c r="H33" s="337">
        <v>10485</v>
      </c>
    </row>
    <row r="34" spans="2:8" x14ac:dyDescent="0.2">
      <c r="B34" s="15">
        <v>80054</v>
      </c>
      <c r="C34" s="198" t="s">
        <v>134</v>
      </c>
      <c r="D34" s="16" t="s">
        <v>116</v>
      </c>
      <c r="E34" s="204">
        <v>80054</v>
      </c>
    </row>
    <row r="35" spans="2:8" x14ac:dyDescent="0.2">
      <c r="B35" s="15">
        <v>80149</v>
      </c>
      <c r="C35" s="198" t="s">
        <v>131</v>
      </c>
      <c r="D35" s="16" t="s">
        <v>116</v>
      </c>
      <c r="E35" s="204">
        <v>80149</v>
      </c>
      <c r="G35" t="s">
        <v>666</v>
      </c>
      <c r="H35">
        <f>LEN(G35)</f>
        <v>11</v>
      </c>
    </row>
    <row r="36" spans="2:8" x14ac:dyDescent="0.2">
      <c r="B36" s="15">
        <v>80174</v>
      </c>
      <c r="C36" s="198" t="s">
        <v>128</v>
      </c>
      <c r="D36" s="16" t="s">
        <v>116</v>
      </c>
      <c r="E36" s="204">
        <v>80174</v>
      </c>
    </row>
    <row r="37" spans="2:8" x14ac:dyDescent="0.2">
      <c r="B37" s="15">
        <v>80203</v>
      </c>
      <c r="C37" s="198" t="s">
        <v>125</v>
      </c>
      <c r="D37" s="16" t="s">
        <v>116</v>
      </c>
      <c r="E37" s="204">
        <v>80203</v>
      </c>
      <c r="G37" s="198" t="s">
        <v>109</v>
      </c>
    </row>
    <row r="38" spans="2:8" x14ac:dyDescent="0.2">
      <c r="B38" s="15">
        <v>80264</v>
      </c>
      <c r="C38" s="198" t="s">
        <v>123</v>
      </c>
      <c r="D38" s="16" t="s">
        <v>116</v>
      </c>
      <c r="E38" s="204">
        <v>80264</v>
      </c>
    </row>
    <row r="39" spans="2:8" x14ac:dyDescent="0.2">
      <c r="B39" s="15">
        <v>80274</v>
      </c>
      <c r="C39" s="198" t="s">
        <v>120</v>
      </c>
      <c r="D39" s="16" t="s">
        <v>116</v>
      </c>
      <c r="E39" s="204">
        <v>80274</v>
      </c>
    </row>
    <row r="40" spans="2:8" x14ac:dyDescent="0.2">
      <c r="B40" s="15">
        <v>80299</v>
      </c>
      <c r="C40" s="198" t="s">
        <v>117</v>
      </c>
      <c r="D40" s="16" t="s">
        <v>116</v>
      </c>
      <c r="E40" s="204">
        <v>80299</v>
      </c>
    </row>
    <row r="41" spans="2:8" x14ac:dyDescent="0.2">
      <c r="B41" s="15">
        <v>80069</v>
      </c>
      <c r="C41" s="198" t="s">
        <v>113</v>
      </c>
      <c r="D41" s="16" t="s">
        <v>112</v>
      </c>
      <c r="E41" s="204">
        <v>80069</v>
      </c>
    </row>
    <row r="42" spans="2:8" x14ac:dyDescent="0.2">
      <c r="B42" s="15">
        <v>10393</v>
      </c>
      <c r="C42" s="198" t="s">
        <v>563</v>
      </c>
      <c r="D42" s="16" t="s">
        <v>90</v>
      </c>
      <c r="E42" s="204">
        <v>10393</v>
      </c>
    </row>
    <row r="43" spans="2:8" x14ac:dyDescent="0.2">
      <c r="B43" s="15">
        <v>65100</v>
      </c>
      <c r="C43" s="198" t="s">
        <v>106</v>
      </c>
      <c r="D43" s="16" t="s">
        <v>90</v>
      </c>
      <c r="E43" s="204">
        <v>65100</v>
      </c>
    </row>
    <row r="44" spans="2:8" x14ac:dyDescent="0.2">
      <c r="B44" s="15">
        <v>75001</v>
      </c>
      <c r="C44" s="198" t="s">
        <v>105</v>
      </c>
      <c r="D44" s="16" t="s">
        <v>90</v>
      </c>
      <c r="E44" s="204">
        <v>75001</v>
      </c>
    </row>
    <row r="45" spans="2:8" x14ac:dyDescent="0.2">
      <c r="B45" s="15">
        <v>75002</v>
      </c>
      <c r="C45" s="198" t="s">
        <v>102</v>
      </c>
      <c r="D45" s="16" t="s">
        <v>90</v>
      </c>
      <c r="E45" s="204">
        <v>75002</v>
      </c>
    </row>
    <row r="46" spans="2:8" x14ac:dyDescent="0.2">
      <c r="B46" s="15">
        <v>75037</v>
      </c>
      <c r="C46" s="198" t="s">
        <v>100</v>
      </c>
      <c r="D46" s="16" t="s">
        <v>90</v>
      </c>
      <c r="E46" s="204">
        <v>75037</v>
      </c>
    </row>
    <row r="47" spans="2:8" x14ac:dyDescent="0.2">
      <c r="B47" s="15">
        <v>75065</v>
      </c>
      <c r="C47" s="198" t="s">
        <v>97</v>
      </c>
      <c r="D47" s="16" t="s">
        <v>90</v>
      </c>
      <c r="E47" s="204">
        <v>75065</v>
      </c>
    </row>
    <row r="48" spans="2:8" x14ac:dyDescent="0.2">
      <c r="B48" s="15">
        <v>75078</v>
      </c>
      <c r="C48" s="198" t="s">
        <v>94</v>
      </c>
      <c r="D48" s="16" t="s">
        <v>90</v>
      </c>
      <c r="E48" s="204">
        <v>75078</v>
      </c>
    </row>
    <row r="49" spans="2:5" x14ac:dyDescent="0.2">
      <c r="B49" s="15">
        <v>80268</v>
      </c>
      <c r="C49" s="198" t="s">
        <v>91</v>
      </c>
      <c r="D49" s="16" t="s">
        <v>90</v>
      </c>
      <c r="E49" s="204">
        <v>80268</v>
      </c>
    </row>
    <row r="50" spans="2:5" x14ac:dyDescent="0.2">
      <c r="B50" s="15">
        <v>65011</v>
      </c>
      <c r="C50" s="198" t="s">
        <v>458</v>
      </c>
      <c r="D50" s="16" t="s">
        <v>90</v>
      </c>
      <c r="E50" s="204">
        <v>65011</v>
      </c>
    </row>
    <row r="51" spans="2:5" x14ac:dyDescent="0.2">
      <c r="B51" s="15">
        <v>70054</v>
      </c>
      <c r="C51" s="198" t="s">
        <v>88</v>
      </c>
      <c r="D51" s="16" t="s">
        <v>79</v>
      </c>
      <c r="E51" s="204">
        <v>70054</v>
      </c>
    </row>
    <row r="52" spans="2:5" x14ac:dyDescent="0.2">
      <c r="B52" s="15">
        <v>80022</v>
      </c>
      <c r="C52" s="198" t="s">
        <v>86</v>
      </c>
      <c r="D52" s="16" t="s">
        <v>79</v>
      </c>
      <c r="E52" s="204">
        <v>80022</v>
      </c>
    </row>
    <row r="53" spans="2:5" x14ac:dyDescent="0.2">
      <c r="B53" s="15">
        <v>80073</v>
      </c>
      <c r="C53" s="198" t="s">
        <v>83</v>
      </c>
      <c r="D53" s="16" t="s">
        <v>79</v>
      </c>
      <c r="E53" s="204">
        <v>80073</v>
      </c>
    </row>
    <row r="54" spans="2:5" x14ac:dyDescent="0.2">
      <c r="B54" s="15">
        <v>80185</v>
      </c>
      <c r="C54" s="198" t="s">
        <v>80</v>
      </c>
      <c r="D54" s="16" t="s">
        <v>79</v>
      </c>
      <c r="E54" s="204">
        <v>80185</v>
      </c>
    </row>
    <row r="55" spans="2:5" x14ac:dyDescent="0.2">
      <c r="B55" s="15">
        <v>10071</v>
      </c>
      <c r="C55" s="198" t="s">
        <v>77</v>
      </c>
      <c r="D55" s="16" t="s">
        <v>61</v>
      </c>
      <c r="E55" s="204">
        <v>10071</v>
      </c>
    </row>
    <row r="56" spans="2:5" x14ac:dyDescent="0.2">
      <c r="B56" s="15">
        <v>10134</v>
      </c>
      <c r="C56" s="198" t="s">
        <v>75</v>
      </c>
      <c r="D56" s="16" t="s">
        <v>61</v>
      </c>
      <c r="E56" s="204">
        <v>10134</v>
      </c>
    </row>
    <row r="57" spans="2:5" x14ac:dyDescent="0.2">
      <c r="B57" s="15">
        <v>60021</v>
      </c>
      <c r="C57" s="198" t="s">
        <v>73</v>
      </c>
      <c r="D57" s="16" t="s">
        <v>61</v>
      </c>
      <c r="E57" s="204">
        <v>60021</v>
      </c>
    </row>
    <row r="58" spans="2:5" x14ac:dyDescent="0.2">
      <c r="B58" s="15">
        <v>75012</v>
      </c>
      <c r="C58" s="198" t="s">
        <v>71</v>
      </c>
      <c r="D58" s="16" t="s">
        <v>61</v>
      </c>
      <c r="E58" s="204">
        <v>75012</v>
      </c>
    </row>
    <row r="59" spans="2:5" x14ac:dyDescent="0.2">
      <c r="B59" s="15">
        <v>75022</v>
      </c>
      <c r="C59" s="198" t="s">
        <v>69</v>
      </c>
      <c r="D59" s="16" t="s">
        <v>61</v>
      </c>
      <c r="E59" s="204">
        <v>75022</v>
      </c>
    </row>
    <row r="60" spans="2:5" x14ac:dyDescent="0.2">
      <c r="B60" s="15">
        <v>75056</v>
      </c>
      <c r="C60" s="198" t="s">
        <v>68</v>
      </c>
      <c r="D60" s="16" t="s">
        <v>61</v>
      </c>
      <c r="E60" s="204">
        <v>75056</v>
      </c>
    </row>
    <row r="61" spans="2:5" x14ac:dyDescent="0.2">
      <c r="B61" s="15">
        <v>75060</v>
      </c>
      <c r="C61" s="198" t="s">
        <v>66</v>
      </c>
      <c r="D61" s="16" t="s">
        <v>61</v>
      </c>
      <c r="E61" s="204">
        <v>75060</v>
      </c>
    </row>
    <row r="62" spans="2:5" x14ac:dyDescent="0.2">
      <c r="B62" s="15">
        <v>75070</v>
      </c>
      <c r="C62" s="198" t="s">
        <v>64</v>
      </c>
      <c r="D62" s="16" t="s">
        <v>61</v>
      </c>
      <c r="E62" s="204">
        <v>75070</v>
      </c>
    </row>
    <row r="63" spans="2:5" x14ac:dyDescent="0.2">
      <c r="B63" s="15">
        <v>75126</v>
      </c>
      <c r="C63" s="198" t="s">
        <v>62</v>
      </c>
      <c r="D63" s="16" t="s">
        <v>61</v>
      </c>
      <c r="E63" s="204">
        <v>75126</v>
      </c>
    </row>
    <row r="64" spans="2:5" x14ac:dyDescent="0.2">
      <c r="B64" s="15">
        <v>10014</v>
      </c>
      <c r="C64" s="198" t="s">
        <v>59</v>
      </c>
      <c r="D64" s="16" t="s">
        <v>35</v>
      </c>
      <c r="E64" s="204">
        <v>10014</v>
      </c>
    </row>
    <row r="65" spans="2:5" x14ac:dyDescent="0.2">
      <c r="B65" s="15">
        <v>10060</v>
      </c>
      <c r="C65" s="198" t="s">
        <v>57</v>
      </c>
      <c r="D65" s="16" t="s">
        <v>35</v>
      </c>
      <c r="E65" s="204">
        <v>10060</v>
      </c>
    </row>
    <row r="66" spans="2:5" x14ac:dyDescent="0.2">
      <c r="B66" s="15">
        <v>10105</v>
      </c>
      <c r="C66" s="198" t="s">
        <v>55</v>
      </c>
      <c r="D66" s="16" t="s">
        <v>35</v>
      </c>
      <c r="E66" s="204">
        <v>10105</v>
      </c>
    </row>
    <row r="67" spans="2:5" x14ac:dyDescent="0.2">
      <c r="B67" s="15">
        <v>10115</v>
      </c>
      <c r="C67" s="198" t="s">
        <v>54</v>
      </c>
      <c r="D67" s="16" t="s">
        <v>35</v>
      </c>
      <c r="E67" s="204">
        <v>10115</v>
      </c>
    </row>
    <row r="68" spans="2:5" x14ac:dyDescent="0.2">
      <c r="B68" s="15">
        <v>10148</v>
      </c>
      <c r="C68" s="198" t="s">
        <v>52</v>
      </c>
      <c r="D68" s="16" t="s">
        <v>35</v>
      </c>
      <c r="E68" s="204">
        <v>10148</v>
      </c>
    </row>
    <row r="69" spans="2:5" x14ac:dyDescent="0.2">
      <c r="B69" s="15">
        <v>10172</v>
      </c>
      <c r="C69" s="198" t="s">
        <v>50</v>
      </c>
      <c r="D69" s="16" t="s">
        <v>35</v>
      </c>
      <c r="E69" s="204">
        <v>10172</v>
      </c>
    </row>
    <row r="70" spans="2:5" x14ac:dyDescent="0.2">
      <c r="B70" s="15">
        <v>10195</v>
      </c>
      <c r="C70" s="198" t="s">
        <v>49</v>
      </c>
      <c r="D70" s="16" t="s">
        <v>35</v>
      </c>
      <c r="E70" s="204">
        <v>10195</v>
      </c>
    </row>
    <row r="71" spans="2:5" x14ac:dyDescent="0.2">
      <c r="B71" s="15">
        <v>10204</v>
      </c>
      <c r="C71" s="198" t="s">
        <v>48</v>
      </c>
      <c r="D71" s="16" t="s">
        <v>35</v>
      </c>
      <c r="E71" s="204">
        <v>10204</v>
      </c>
    </row>
    <row r="72" spans="2:5" x14ac:dyDescent="0.2">
      <c r="B72" s="15">
        <v>10208</v>
      </c>
      <c r="C72" s="198" t="s">
        <v>47</v>
      </c>
      <c r="D72" s="16" t="s">
        <v>35</v>
      </c>
      <c r="E72" s="204">
        <v>10208</v>
      </c>
    </row>
    <row r="73" spans="2:5" x14ac:dyDescent="0.2">
      <c r="B73" s="15">
        <v>10221</v>
      </c>
      <c r="C73" s="198" t="s">
        <v>46</v>
      </c>
      <c r="D73" s="16" t="s">
        <v>35</v>
      </c>
      <c r="E73" s="204">
        <v>10221</v>
      </c>
    </row>
    <row r="74" spans="2:5" x14ac:dyDescent="0.2">
      <c r="B74" s="15">
        <v>10236</v>
      </c>
      <c r="C74" s="198" t="s">
        <v>44</v>
      </c>
      <c r="D74" s="16" t="s">
        <v>35</v>
      </c>
      <c r="E74" s="204">
        <v>10236</v>
      </c>
    </row>
    <row r="75" spans="2:5" x14ac:dyDescent="0.2">
      <c r="B75" s="15">
        <v>10245</v>
      </c>
      <c r="C75" s="198" t="s">
        <v>43</v>
      </c>
      <c r="D75" s="16" t="s">
        <v>35</v>
      </c>
      <c r="E75" s="204">
        <v>10245</v>
      </c>
    </row>
    <row r="76" spans="2:5" x14ac:dyDescent="0.2">
      <c r="B76" s="15">
        <v>10402</v>
      </c>
      <c r="C76" s="198" t="s">
        <v>41</v>
      </c>
      <c r="D76" s="16" t="s">
        <v>35</v>
      </c>
      <c r="E76" s="204">
        <v>10402</v>
      </c>
    </row>
    <row r="77" spans="2:5" x14ac:dyDescent="0.2">
      <c r="B77" s="15">
        <v>65009</v>
      </c>
      <c r="C77" s="198" t="s">
        <v>39</v>
      </c>
      <c r="D77" s="16" t="s">
        <v>35</v>
      </c>
      <c r="E77" s="204">
        <v>65009</v>
      </c>
    </row>
    <row r="78" spans="2:5" x14ac:dyDescent="0.2">
      <c r="B78" s="15">
        <v>70023</v>
      </c>
      <c r="C78" s="198" t="s">
        <v>38</v>
      </c>
      <c r="D78" s="16" t="s">
        <v>35</v>
      </c>
      <c r="E78" s="204">
        <v>70023</v>
      </c>
    </row>
    <row r="79" spans="2:5" x14ac:dyDescent="0.2">
      <c r="B79" s="15">
        <v>80109</v>
      </c>
      <c r="C79" s="198" t="s">
        <v>36</v>
      </c>
      <c r="D79" s="16" t="s">
        <v>35</v>
      </c>
      <c r="E79" s="204">
        <v>80109</v>
      </c>
    </row>
    <row r="80" spans="2:5" x14ac:dyDescent="0.2">
      <c r="B80" s="15">
        <v>10005</v>
      </c>
      <c r="C80" s="198" t="s">
        <v>33</v>
      </c>
      <c r="D80" s="16" t="s">
        <v>0</v>
      </c>
      <c r="E80" s="204">
        <v>10005</v>
      </c>
    </row>
    <row r="81" spans="2:5" x14ac:dyDescent="0.2">
      <c r="B81" s="15">
        <v>10088</v>
      </c>
      <c r="C81" s="198" t="s">
        <v>31</v>
      </c>
      <c r="D81" s="16" t="s">
        <v>0</v>
      </c>
      <c r="E81" s="204">
        <v>10088</v>
      </c>
    </row>
    <row r="82" spans="2:5" x14ac:dyDescent="0.2">
      <c r="B82" s="15">
        <v>10181</v>
      </c>
      <c r="C82" s="198" t="s">
        <v>30</v>
      </c>
      <c r="D82" s="16" t="s">
        <v>0</v>
      </c>
      <c r="E82" s="204">
        <v>10181</v>
      </c>
    </row>
    <row r="83" spans="2:5" x14ac:dyDescent="0.2">
      <c r="B83" s="15">
        <v>10190</v>
      </c>
      <c r="C83" s="198" t="s">
        <v>29</v>
      </c>
      <c r="D83" s="16" t="s">
        <v>0</v>
      </c>
      <c r="E83" s="204">
        <v>10190</v>
      </c>
    </row>
    <row r="84" spans="2:5" x14ac:dyDescent="0.2">
      <c r="B84" s="15">
        <v>10192</v>
      </c>
      <c r="C84" s="198" t="s">
        <v>27</v>
      </c>
      <c r="D84" s="16" t="s">
        <v>0</v>
      </c>
      <c r="E84" s="204">
        <v>10192</v>
      </c>
    </row>
    <row r="85" spans="2:5" x14ac:dyDescent="0.2">
      <c r="B85" s="15">
        <v>10256</v>
      </c>
      <c r="C85" s="198" t="s">
        <v>26</v>
      </c>
      <c r="D85" s="16" t="s">
        <v>0</v>
      </c>
      <c r="E85" s="204">
        <v>10256</v>
      </c>
    </row>
    <row r="86" spans="2:5" x14ac:dyDescent="0.2">
      <c r="B86" s="15">
        <v>10291</v>
      </c>
      <c r="C86" s="198" t="s">
        <v>24</v>
      </c>
      <c r="D86" s="16" t="s">
        <v>0</v>
      </c>
      <c r="E86" s="204">
        <v>10291</v>
      </c>
    </row>
    <row r="87" spans="2:5" x14ac:dyDescent="0.2">
      <c r="B87" s="15">
        <v>10351</v>
      </c>
      <c r="C87" s="198" t="s">
        <v>23</v>
      </c>
      <c r="D87" s="16" t="s">
        <v>0</v>
      </c>
      <c r="E87" s="204">
        <v>10351</v>
      </c>
    </row>
    <row r="88" spans="2:5" x14ac:dyDescent="0.2">
      <c r="B88" s="15">
        <v>10381</v>
      </c>
      <c r="C88" s="198" t="s">
        <v>21</v>
      </c>
      <c r="D88" s="16" t="s">
        <v>0</v>
      </c>
      <c r="E88" s="204">
        <v>10381</v>
      </c>
    </row>
    <row r="89" spans="2:5" x14ac:dyDescent="0.2">
      <c r="B89" s="15">
        <v>60074</v>
      </c>
      <c r="C89" s="198" t="s">
        <v>20</v>
      </c>
      <c r="D89" s="16" t="s">
        <v>0</v>
      </c>
      <c r="E89" s="204">
        <v>60074</v>
      </c>
    </row>
    <row r="90" spans="2:5" x14ac:dyDescent="0.2">
      <c r="B90" s="15">
        <v>60195</v>
      </c>
      <c r="C90" s="198" t="s">
        <v>18</v>
      </c>
      <c r="D90" s="16" t="s">
        <v>0</v>
      </c>
      <c r="E90" s="204">
        <v>60195</v>
      </c>
    </row>
    <row r="91" spans="2:5" x14ac:dyDescent="0.2">
      <c r="B91" s="15">
        <v>60197</v>
      </c>
      <c r="C91" s="198" t="s">
        <v>16</v>
      </c>
      <c r="D91" s="16" t="s">
        <v>0</v>
      </c>
      <c r="E91" s="204">
        <v>60197</v>
      </c>
    </row>
    <row r="92" spans="2:5" x14ac:dyDescent="0.2">
      <c r="B92" s="15">
        <v>60198</v>
      </c>
      <c r="C92" s="198" t="s">
        <v>14</v>
      </c>
      <c r="D92" s="16" t="s">
        <v>0</v>
      </c>
      <c r="E92" s="204">
        <v>60198</v>
      </c>
    </row>
    <row r="93" spans="2:5" x14ac:dyDescent="0.2">
      <c r="B93" s="15">
        <v>60199</v>
      </c>
      <c r="C93" s="198" t="s">
        <v>12</v>
      </c>
      <c r="D93" s="16" t="s">
        <v>0</v>
      </c>
      <c r="E93" s="204">
        <v>60199</v>
      </c>
    </row>
    <row r="94" spans="2:5" x14ac:dyDescent="0.2">
      <c r="B94" s="15">
        <v>60200</v>
      </c>
      <c r="C94" s="198" t="s">
        <v>10</v>
      </c>
      <c r="D94" s="16" t="s">
        <v>0</v>
      </c>
      <c r="E94" s="204">
        <v>60200</v>
      </c>
    </row>
    <row r="95" spans="2:5" x14ac:dyDescent="0.2">
      <c r="B95" s="15">
        <v>65040</v>
      </c>
      <c r="C95" s="198" t="s">
        <v>8</v>
      </c>
      <c r="D95" s="16" t="s">
        <v>0</v>
      </c>
      <c r="E95" s="204">
        <v>65040</v>
      </c>
    </row>
    <row r="96" spans="2:5" x14ac:dyDescent="0.2">
      <c r="B96" s="15">
        <v>75018</v>
      </c>
      <c r="C96" s="198" t="s">
        <v>7</v>
      </c>
      <c r="D96" s="16" t="s">
        <v>0</v>
      </c>
      <c r="E96" s="204">
        <v>75018</v>
      </c>
    </row>
    <row r="97" spans="2:5" x14ac:dyDescent="0.2">
      <c r="B97" s="15">
        <v>75023</v>
      </c>
      <c r="C97" s="198" t="s">
        <v>5</v>
      </c>
      <c r="D97" s="16" t="s">
        <v>0</v>
      </c>
      <c r="E97" s="204">
        <v>75023</v>
      </c>
    </row>
    <row r="98" spans="2:5" x14ac:dyDescent="0.2">
      <c r="B98" s="15">
        <v>75055</v>
      </c>
      <c r="C98" s="198" t="s">
        <v>3</v>
      </c>
      <c r="D98" s="16" t="s">
        <v>0</v>
      </c>
      <c r="E98" s="204">
        <v>75055</v>
      </c>
    </row>
    <row r="99" spans="2:5" x14ac:dyDescent="0.2">
      <c r="B99" s="15">
        <v>80101</v>
      </c>
      <c r="C99" s="198" t="s">
        <v>1</v>
      </c>
      <c r="D99" s="16" t="s">
        <v>0</v>
      </c>
      <c r="E99" s="204">
        <v>80101</v>
      </c>
    </row>
    <row r="100" spans="2:5" x14ac:dyDescent="0.2">
      <c r="B100" s="15"/>
      <c r="D100" s="16"/>
      <c r="E100" s="204"/>
    </row>
    <row r="101" spans="2:5" x14ac:dyDescent="0.2">
      <c r="B101" s="15"/>
      <c r="D101" s="16"/>
      <c r="E101" s="204"/>
    </row>
    <row r="102" spans="2:5" x14ac:dyDescent="0.2">
      <c r="B102" s="15"/>
      <c r="D102" s="16"/>
      <c r="E102" s="204"/>
    </row>
    <row r="103" spans="2:5" x14ac:dyDescent="0.2">
      <c r="B103" s="15"/>
      <c r="D103" s="16"/>
      <c r="E103" s="204"/>
    </row>
    <row r="104" spans="2:5" x14ac:dyDescent="0.2">
      <c r="B104" s="15"/>
      <c r="D104" s="16"/>
      <c r="E104" s="204"/>
    </row>
    <row r="105" spans="2:5" x14ac:dyDescent="0.2">
      <c r="B105" s="15"/>
      <c r="D105" s="16"/>
      <c r="E105" s="204"/>
    </row>
    <row r="106" spans="2:5" x14ac:dyDescent="0.2">
      <c r="B106" s="15"/>
      <c r="D106" s="16"/>
      <c r="E106" s="204"/>
    </row>
    <row r="107" spans="2:5" x14ac:dyDescent="0.2">
      <c r="B107" s="15"/>
      <c r="D107" s="16"/>
      <c r="E107" s="204"/>
    </row>
    <row r="108" spans="2:5" x14ac:dyDescent="0.2">
      <c r="B108" s="15"/>
      <c r="D108" s="16"/>
      <c r="E108" s="204"/>
    </row>
    <row r="109" spans="2:5" x14ac:dyDescent="0.2">
      <c r="B109" s="15"/>
      <c r="D109" s="16"/>
      <c r="E109" s="204"/>
    </row>
    <row r="110" spans="2:5" x14ac:dyDescent="0.2">
      <c r="B110" s="15"/>
      <c r="D110" s="16"/>
      <c r="E110" s="204"/>
    </row>
    <row r="111" spans="2:5" x14ac:dyDescent="0.2">
      <c r="B111" s="15"/>
      <c r="D111" s="16"/>
      <c r="E111" s="204"/>
    </row>
    <row r="112" spans="2:5" x14ac:dyDescent="0.2">
      <c r="B112" s="15"/>
      <c r="D112" s="16"/>
      <c r="E112" s="204"/>
    </row>
    <row r="113" spans="2:5" x14ac:dyDescent="0.2">
      <c r="B113" s="15"/>
      <c r="D113" s="16"/>
      <c r="E113" s="204"/>
    </row>
    <row r="114" spans="2:5" x14ac:dyDescent="0.2">
      <c r="B114" s="15"/>
      <c r="D114" s="16"/>
      <c r="E114" s="204"/>
    </row>
    <row r="115" spans="2:5" x14ac:dyDescent="0.2">
      <c r="B115" s="15"/>
      <c r="D115" s="16"/>
      <c r="E115" s="204"/>
    </row>
    <row r="116" spans="2:5" x14ac:dyDescent="0.2">
      <c r="B116" s="15"/>
      <c r="D116" s="16"/>
      <c r="E116" s="204"/>
    </row>
    <row r="117" spans="2:5" x14ac:dyDescent="0.2">
      <c r="B117" s="15"/>
      <c r="D117" s="16"/>
      <c r="E117" s="204"/>
    </row>
    <row r="118" spans="2:5" x14ac:dyDescent="0.2">
      <c r="B118" s="15"/>
      <c r="D118" s="16"/>
      <c r="E118" s="204"/>
    </row>
    <row r="119" spans="2:5" x14ac:dyDescent="0.2">
      <c r="B119" s="15"/>
      <c r="D119" s="16"/>
      <c r="E119" s="204"/>
    </row>
    <row r="120" spans="2:5" x14ac:dyDescent="0.2">
      <c r="B120" s="15"/>
      <c r="D120" s="16"/>
      <c r="E120" s="204"/>
    </row>
    <row r="121" spans="2:5" x14ac:dyDescent="0.2">
      <c r="B121" s="15"/>
      <c r="D121" s="16"/>
      <c r="E121" s="204"/>
    </row>
    <row r="122" spans="2:5" x14ac:dyDescent="0.2">
      <c r="B122" s="15"/>
      <c r="D122" s="16"/>
      <c r="E122" s="204"/>
    </row>
    <row r="123" spans="2:5" x14ac:dyDescent="0.2">
      <c r="B123" s="15"/>
      <c r="D123" s="16"/>
      <c r="E123" s="204"/>
    </row>
    <row r="124" spans="2:5" x14ac:dyDescent="0.2">
      <c r="B124" s="15"/>
      <c r="D124" s="16"/>
      <c r="E124" s="204"/>
    </row>
    <row r="125" spans="2:5" x14ac:dyDescent="0.2">
      <c r="B125" s="15"/>
      <c r="D125" s="16"/>
      <c r="E125" s="204"/>
    </row>
    <row r="126" spans="2:5" x14ac:dyDescent="0.2">
      <c r="B126" s="15"/>
      <c r="D126" s="16"/>
      <c r="E126" s="204"/>
    </row>
    <row r="127" spans="2:5" x14ac:dyDescent="0.2">
      <c r="B127" s="15"/>
      <c r="D127" s="16"/>
      <c r="E127" s="204"/>
    </row>
    <row r="128" spans="2:5" x14ac:dyDescent="0.2">
      <c r="B128" s="15"/>
      <c r="D128" s="16"/>
      <c r="E128" s="204"/>
    </row>
    <row r="129" spans="2:5" x14ac:dyDescent="0.2">
      <c r="B129" s="15"/>
      <c r="D129" s="16"/>
      <c r="E129" s="204"/>
    </row>
    <row r="130" spans="2:5" x14ac:dyDescent="0.2">
      <c r="B130" s="15"/>
      <c r="D130" s="16"/>
      <c r="E130" s="204"/>
    </row>
    <row r="131" spans="2:5" x14ac:dyDescent="0.2">
      <c r="B131" s="15"/>
      <c r="D131" s="16"/>
      <c r="E131" s="204"/>
    </row>
    <row r="132" spans="2:5" x14ac:dyDescent="0.2">
      <c r="B132" s="15"/>
      <c r="D132" s="16"/>
      <c r="E132" s="204"/>
    </row>
    <row r="133" spans="2:5" x14ac:dyDescent="0.2">
      <c r="B133" s="15"/>
      <c r="D133" s="16"/>
      <c r="E133" s="204"/>
    </row>
    <row r="134" spans="2:5" x14ac:dyDescent="0.2">
      <c r="B134" s="15"/>
      <c r="D134" s="16"/>
      <c r="E134" s="204"/>
    </row>
    <row r="135" spans="2:5" x14ac:dyDescent="0.2">
      <c r="B135" s="15"/>
      <c r="D135" s="16"/>
      <c r="E135" s="204"/>
    </row>
    <row r="136" spans="2:5" x14ac:dyDescent="0.2">
      <c r="B136" s="15"/>
      <c r="D136" s="16"/>
      <c r="E136" s="204"/>
    </row>
    <row r="137" spans="2:5" x14ac:dyDescent="0.2">
      <c r="B137" s="15"/>
      <c r="D137" s="16"/>
      <c r="E137" s="204"/>
    </row>
    <row r="138" spans="2:5" x14ac:dyDescent="0.2">
      <c r="B138" s="15"/>
      <c r="D138" s="16"/>
      <c r="E138" s="204"/>
    </row>
    <row r="139" spans="2:5" x14ac:dyDescent="0.2">
      <c r="B139" s="15"/>
      <c r="D139" s="16"/>
      <c r="E139" s="204"/>
    </row>
    <row r="140" spans="2:5" x14ac:dyDescent="0.2">
      <c r="B140" s="15"/>
      <c r="D140" s="16"/>
      <c r="E140" s="204"/>
    </row>
    <row r="141" spans="2:5" x14ac:dyDescent="0.2">
      <c r="B141" s="15"/>
      <c r="D141" s="16"/>
      <c r="E141" s="204"/>
    </row>
    <row r="142" spans="2:5" x14ac:dyDescent="0.2">
      <c r="B142" s="15"/>
      <c r="D142" s="16"/>
      <c r="E142" s="204"/>
    </row>
    <row r="143" spans="2:5" x14ac:dyDescent="0.2">
      <c r="B143" s="15"/>
      <c r="D143" s="16"/>
      <c r="E143" s="204"/>
    </row>
    <row r="144" spans="2:5" x14ac:dyDescent="0.2">
      <c r="B144" s="15"/>
      <c r="D144" s="16"/>
      <c r="E144" s="204"/>
    </row>
    <row r="145" spans="2:5" x14ac:dyDescent="0.2">
      <c r="B145" s="15"/>
      <c r="D145" s="16"/>
      <c r="E145" s="204"/>
    </row>
    <row r="146" spans="2:5" x14ac:dyDescent="0.2">
      <c r="B146" s="15"/>
      <c r="D146" s="16"/>
      <c r="E146" s="204"/>
    </row>
    <row r="147" spans="2:5" x14ac:dyDescent="0.2">
      <c r="B147" s="15"/>
      <c r="D147" s="16"/>
      <c r="E147" s="204"/>
    </row>
    <row r="148" spans="2:5" x14ac:dyDescent="0.2">
      <c r="B148" s="15"/>
      <c r="D148" s="16"/>
      <c r="E148" s="204"/>
    </row>
    <row r="149" spans="2:5" x14ac:dyDescent="0.2">
      <c r="D149" s="16"/>
    </row>
    <row r="150" spans="2:5" x14ac:dyDescent="0.2">
      <c r="D150" s="16"/>
    </row>
    <row r="151" spans="2:5" x14ac:dyDescent="0.2">
      <c r="D151" s="16"/>
    </row>
    <row r="152" spans="2:5" x14ac:dyDescent="0.2">
      <c r="D152" s="16"/>
    </row>
    <row r="153" spans="2:5" x14ac:dyDescent="0.2">
      <c r="D153" s="16"/>
    </row>
    <row r="154" spans="2:5" x14ac:dyDescent="0.2">
      <c r="D154" s="16"/>
    </row>
    <row r="155" spans="2:5" x14ac:dyDescent="0.2">
      <c r="D155" s="16"/>
    </row>
    <row r="156" spans="2:5" x14ac:dyDescent="0.2">
      <c r="D156" s="16"/>
    </row>
    <row r="157" spans="2:5" x14ac:dyDescent="0.2">
      <c r="D157" s="16"/>
    </row>
    <row r="158" spans="2:5" x14ac:dyDescent="0.2">
      <c r="D158" s="16"/>
    </row>
    <row r="159" spans="2:5" x14ac:dyDescent="0.2">
      <c r="D159" s="16"/>
    </row>
    <row r="160" spans="2:5" x14ac:dyDescent="0.2">
      <c r="D160" s="16"/>
    </row>
    <row r="161" spans="4:4" x14ac:dyDescent="0.2">
      <c r="D161" s="16"/>
    </row>
    <row r="162" spans="4:4" x14ac:dyDescent="0.2">
      <c r="D162" s="16"/>
    </row>
    <row r="163" spans="4:4" x14ac:dyDescent="0.2">
      <c r="D163" s="16"/>
    </row>
    <row r="164" spans="4:4" x14ac:dyDescent="0.2">
      <c r="D164" s="16"/>
    </row>
    <row r="165" spans="4:4" x14ac:dyDescent="0.2">
      <c r="D165" s="16"/>
    </row>
    <row r="166" spans="4:4" x14ac:dyDescent="0.2">
      <c r="D166" s="16"/>
    </row>
    <row r="167" spans="4:4" x14ac:dyDescent="0.2">
      <c r="D167" s="16"/>
    </row>
    <row r="168" spans="4:4" x14ac:dyDescent="0.2">
      <c r="D168" s="16"/>
    </row>
    <row r="169" spans="4:4" x14ac:dyDescent="0.2">
      <c r="D169" s="16"/>
    </row>
    <row r="170" spans="4:4" x14ac:dyDescent="0.2">
      <c r="D170" s="16"/>
    </row>
    <row r="171" spans="4:4" x14ac:dyDescent="0.2">
      <c r="D171" s="16"/>
    </row>
    <row r="172" spans="4:4" x14ac:dyDescent="0.2">
      <c r="D172" s="16"/>
    </row>
    <row r="173" spans="4:4" x14ac:dyDescent="0.2">
      <c r="D173" s="16"/>
    </row>
    <row r="174" spans="4:4" x14ac:dyDescent="0.2">
      <c r="D174" s="16"/>
    </row>
    <row r="175" spans="4:4" x14ac:dyDescent="0.2">
      <c r="D175" s="16"/>
    </row>
    <row r="176" spans="4:4" x14ac:dyDescent="0.2">
      <c r="D176" s="16"/>
    </row>
    <row r="177" spans="4:4" x14ac:dyDescent="0.2">
      <c r="D177" s="16"/>
    </row>
    <row r="178" spans="4:4" x14ac:dyDescent="0.2">
      <c r="D178" s="16"/>
    </row>
    <row r="179" spans="4:4" x14ac:dyDescent="0.2">
      <c r="D179" s="16"/>
    </row>
    <row r="180" spans="4:4" x14ac:dyDescent="0.2">
      <c r="D180" s="16"/>
    </row>
    <row r="181" spans="4:4" x14ac:dyDescent="0.2">
      <c r="D181" s="16"/>
    </row>
    <row r="182" spans="4:4" x14ac:dyDescent="0.2">
      <c r="D182" s="16"/>
    </row>
    <row r="183" spans="4:4" x14ac:dyDescent="0.2">
      <c r="D183" s="16"/>
    </row>
    <row r="184" spans="4:4" x14ac:dyDescent="0.2">
      <c r="D184" s="16"/>
    </row>
    <row r="185" spans="4:4" x14ac:dyDescent="0.2">
      <c r="D185" s="16"/>
    </row>
    <row r="186" spans="4:4" x14ac:dyDescent="0.2">
      <c r="D186" s="16"/>
    </row>
    <row r="187" spans="4:4" x14ac:dyDescent="0.2">
      <c r="D187" s="16"/>
    </row>
    <row r="188" spans="4:4" x14ac:dyDescent="0.2">
      <c r="D188" s="16"/>
    </row>
    <row r="189" spans="4:4" x14ac:dyDescent="0.2">
      <c r="D189" s="16"/>
    </row>
    <row r="190" spans="4:4" x14ac:dyDescent="0.2">
      <c r="D190" s="16"/>
    </row>
    <row r="191" spans="4:4" x14ac:dyDescent="0.2">
      <c r="D191" s="16"/>
    </row>
    <row r="192" spans="4:4" x14ac:dyDescent="0.2">
      <c r="D192" s="16"/>
    </row>
    <row r="193" spans="4:4" x14ac:dyDescent="0.2">
      <c r="D193" s="16"/>
    </row>
    <row r="194" spans="4:4" x14ac:dyDescent="0.2">
      <c r="D194" s="16"/>
    </row>
    <row r="195" spans="4:4" x14ac:dyDescent="0.2">
      <c r="D195" s="16"/>
    </row>
    <row r="196" spans="4:4" x14ac:dyDescent="0.2">
      <c r="D196" s="16"/>
    </row>
    <row r="197" spans="4:4" x14ac:dyDescent="0.2">
      <c r="D197" s="16"/>
    </row>
    <row r="198" spans="4:4" x14ac:dyDescent="0.2">
      <c r="D198" s="16"/>
    </row>
    <row r="199" spans="4:4" x14ac:dyDescent="0.2">
      <c r="D199" s="16"/>
    </row>
    <row r="200" spans="4:4" x14ac:dyDescent="0.2">
      <c r="D200" s="16"/>
    </row>
    <row r="201" spans="4:4" x14ac:dyDescent="0.2">
      <c r="D201" s="16"/>
    </row>
    <row r="202" spans="4:4" x14ac:dyDescent="0.2">
      <c r="D202" s="16"/>
    </row>
    <row r="203" spans="4:4" x14ac:dyDescent="0.2">
      <c r="D203" s="16"/>
    </row>
    <row r="204" spans="4:4" x14ac:dyDescent="0.2">
      <c r="D204" s="16"/>
    </row>
    <row r="205" spans="4:4" x14ac:dyDescent="0.2">
      <c r="D205" s="16"/>
    </row>
    <row r="206" spans="4:4" x14ac:dyDescent="0.2">
      <c r="D206" s="16"/>
    </row>
    <row r="207" spans="4:4" x14ac:dyDescent="0.2">
      <c r="D207" s="16"/>
    </row>
    <row r="208" spans="4:4" x14ac:dyDescent="0.2">
      <c r="D208" s="16"/>
    </row>
    <row r="209" spans="4:4" x14ac:dyDescent="0.2">
      <c r="D209" s="16"/>
    </row>
    <row r="210" spans="4:4" x14ac:dyDescent="0.2">
      <c r="D210" s="16"/>
    </row>
    <row r="211" spans="4:4" x14ac:dyDescent="0.2">
      <c r="D211" s="16"/>
    </row>
    <row r="212" spans="4:4" x14ac:dyDescent="0.2">
      <c r="D212" s="16"/>
    </row>
    <row r="213" spans="4:4" x14ac:dyDescent="0.2">
      <c r="D213" s="16"/>
    </row>
    <row r="214" spans="4:4" x14ac:dyDescent="0.2">
      <c r="D214" s="16"/>
    </row>
    <row r="215" spans="4:4" x14ac:dyDescent="0.2">
      <c r="D215" s="16"/>
    </row>
    <row r="216" spans="4:4" x14ac:dyDescent="0.2">
      <c r="D216" s="16"/>
    </row>
    <row r="217" spans="4:4" x14ac:dyDescent="0.2">
      <c r="D217" s="16"/>
    </row>
    <row r="218" spans="4:4" x14ac:dyDescent="0.2">
      <c r="D218" s="16"/>
    </row>
    <row r="219" spans="4:4" x14ac:dyDescent="0.2">
      <c r="D219" s="16"/>
    </row>
    <row r="220" spans="4:4" x14ac:dyDescent="0.2">
      <c r="D220" s="16"/>
    </row>
    <row r="221" spans="4:4" x14ac:dyDescent="0.2">
      <c r="D221" s="16"/>
    </row>
    <row r="222" spans="4:4" x14ac:dyDescent="0.2">
      <c r="D222" s="16"/>
    </row>
    <row r="223" spans="4:4" x14ac:dyDescent="0.2">
      <c r="D223" s="16"/>
    </row>
    <row r="224" spans="4:4" x14ac:dyDescent="0.2">
      <c r="D224" s="16"/>
    </row>
    <row r="225" spans="4:4" x14ac:dyDescent="0.2">
      <c r="D225" s="16"/>
    </row>
    <row r="226" spans="4:4" x14ac:dyDescent="0.2">
      <c r="D226" s="16"/>
    </row>
    <row r="227" spans="4:4" x14ac:dyDescent="0.2">
      <c r="D227" s="16"/>
    </row>
    <row r="228" spans="4:4" x14ac:dyDescent="0.2">
      <c r="D228" s="16"/>
    </row>
    <row r="229" spans="4:4" x14ac:dyDescent="0.2">
      <c r="D229" s="16"/>
    </row>
    <row r="230" spans="4:4" x14ac:dyDescent="0.2">
      <c r="D230" s="16"/>
    </row>
    <row r="231" spans="4:4" x14ac:dyDescent="0.2">
      <c r="D231" s="16"/>
    </row>
    <row r="232" spans="4:4" x14ac:dyDescent="0.2">
      <c r="D232" s="16"/>
    </row>
    <row r="233" spans="4:4" x14ac:dyDescent="0.2">
      <c r="D233" s="16"/>
    </row>
    <row r="234" spans="4:4" x14ac:dyDescent="0.2">
      <c r="D234" s="16"/>
    </row>
    <row r="235" spans="4:4" x14ac:dyDescent="0.2">
      <c r="D235" s="16"/>
    </row>
    <row r="236" spans="4:4" x14ac:dyDescent="0.2">
      <c r="D236" s="16"/>
    </row>
    <row r="237" spans="4:4" x14ac:dyDescent="0.2">
      <c r="D237" s="16"/>
    </row>
    <row r="238" spans="4:4" x14ac:dyDescent="0.2">
      <c r="D238" s="16"/>
    </row>
    <row r="239" spans="4:4" x14ac:dyDescent="0.2">
      <c r="D239" s="16"/>
    </row>
    <row r="240" spans="4:4" x14ac:dyDescent="0.2">
      <c r="D240" s="16"/>
    </row>
    <row r="241" spans="4:4" x14ac:dyDescent="0.2">
      <c r="D241" s="16"/>
    </row>
    <row r="242" spans="4:4" x14ac:dyDescent="0.2">
      <c r="D242" s="16"/>
    </row>
    <row r="243" spans="4:4" x14ac:dyDescent="0.2">
      <c r="D243" s="16"/>
    </row>
    <row r="244" spans="4:4" x14ac:dyDescent="0.2">
      <c r="D244" s="16"/>
    </row>
    <row r="245" spans="4:4" x14ac:dyDescent="0.2">
      <c r="D245" s="16"/>
    </row>
    <row r="246" spans="4:4" x14ac:dyDescent="0.2">
      <c r="D246" s="16"/>
    </row>
    <row r="247" spans="4:4" x14ac:dyDescent="0.2">
      <c r="D247" s="16"/>
    </row>
    <row r="248" spans="4:4" x14ac:dyDescent="0.2">
      <c r="D248" s="16"/>
    </row>
    <row r="249" spans="4:4" x14ac:dyDescent="0.2">
      <c r="D249" s="16"/>
    </row>
    <row r="250" spans="4:4" x14ac:dyDescent="0.2">
      <c r="D250" s="16"/>
    </row>
    <row r="251" spans="4:4" x14ac:dyDescent="0.2">
      <c r="D251" s="16"/>
    </row>
    <row r="252" spans="4:4" x14ac:dyDescent="0.2">
      <c r="D252" s="16"/>
    </row>
    <row r="253" spans="4:4" x14ac:dyDescent="0.2">
      <c r="D253" s="16"/>
    </row>
    <row r="254" spans="4:4" x14ac:dyDescent="0.2">
      <c r="D254" s="16"/>
    </row>
    <row r="255" spans="4:4" x14ac:dyDescent="0.2">
      <c r="D255" s="16"/>
    </row>
    <row r="256" spans="4:4" x14ac:dyDescent="0.2">
      <c r="D256" s="16"/>
    </row>
    <row r="257" spans="4:4" x14ac:dyDescent="0.2">
      <c r="D257" s="16"/>
    </row>
    <row r="258" spans="4:4" x14ac:dyDescent="0.2">
      <c r="D258" s="16"/>
    </row>
    <row r="259" spans="4:4" x14ac:dyDescent="0.2">
      <c r="D259" s="16"/>
    </row>
    <row r="260" spans="4:4" x14ac:dyDescent="0.2">
      <c r="D260" s="16"/>
    </row>
    <row r="261" spans="4:4" x14ac:dyDescent="0.2">
      <c r="D261" s="16"/>
    </row>
    <row r="262" spans="4:4" x14ac:dyDescent="0.2">
      <c r="D262" s="16"/>
    </row>
    <row r="263" spans="4:4" x14ac:dyDescent="0.2">
      <c r="D263" s="16"/>
    </row>
    <row r="264" spans="4:4" x14ac:dyDescent="0.2">
      <c r="D264" s="16"/>
    </row>
    <row r="265" spans="4:4" x14ac:dyDescent="0.2">
      <c r="D265" s="16"/>
    </row>
    <row r="266" spans="4:4" x14ac:dyDescent="0.2">
      <c r="D266" s="16"/>
    </row>
    <row r="267" spans="4:4" x14ac:dyDescent="0.2">
      <c r="D267" s="16"/>
    </row>
    <row r="268" spans="4:4" x14ac:dyDescent="0.2">
      <c r="D268" s="16"/>
    </row>
    <row r="269" spans="4:4" x14ac:dyDescent="0.2">
      <c r="D269" s="16"/>
    </row>
    <row r="270" spans="4:4" x14ac:dyDescent="0.2">
      <c r="D270" s="16"/>
    </row>
    <row r="271" spans="4:4" x14ac:dyDescent="0.2">
      <c r="D271" s="16"/>
    </row>
    <row r="272" spans="4:4" x14ac:dyDescent="0.2">
      <c r="D272" s="16"/>
    </row>
    <row r="273" spans="4:4" x14ac:dyDescent="0.2">
      <c r="D273" s="16"/>
    </row>
    <row r="274" spans="4:4" x14ac:dyDescent="0.2">
      <c r="D274" s="16"/>
    </row>
    <row r="275" spans="4:4" x14ac:dyDescent="0.2">
      <c r="D275" s="16"/>
    </row>
    <row r="276" spans="4:4" x14ac:dyDescent="0.2">
      <c r="D276" s="16"/>
    </row>
    <row r="277" spans="4:4" x14ac:dyDescent="0.2">
      <c r="D277" s="16"/>
    </row>
    <row r="278" spans="4:4" x14ac:dyDescent="0.2">
      <c r="D278" s="16"/>
    </row>
    <row r="279" spans="4:4" x14ac:dyDescent="0.2">
      <c r="D279" s="16"/>
    </row>
    <row r="280" spans="4:4" x14ac:dyDescent="0.2">
      <c r="D280" s="16"/>
    </row>
    <row r="281" spans="4:4" x14ac:dyDescent="0.2">
      <c r="D281" s="16"/>
    </row>
    <row r="282" spans="4:4" x14ac:dyDescent="0.2">
      <c r="D282" s="16"/>
    </row>
    <row r="283" spans="4:4" x14ac:dyDescent="0.2">
      <c r="D283" s="16"/>
    </row>
    <row r="284" spans="4:4" x14ac:dyDescent="0.2">
      <c r="D284" s="16"/>
    </row>
    <row r="285" spans="4:4" x14ac:dyDescent="0.2">
      <c r="D285" s="16"/>
    </row>
    <row r="286" spans="4:4" x14ac:dyDescent="0.2">
      <c r="D286" s="16"/>
    </row>
    <row r="287" spans="4:4" x14ac:dyDescent="0.2">
      <c r="D287" s="16"/>
    </row>
    <row r="288" spans="4:4" x14ac:dyDescent="0.2">
      <c r="D288" s="16"/>
    </row>
    <row r="289" spans="4:4" x14ac:dyDescent="0.2">
      <c r="D289" s="16"/>
    </row>
    <row r="290" spans="4:4" x14ac:dyDescent="0.2">
      <c r="D290" s="16"/>
    </row>
    <row r="291" spans="4:4" x14ac:dyDescent="0.2">
      <c r="D291" s="16"/>
    </row>
    <row r="292" spans="4:4" x14ac:dyDescent="0.2">
      <c r="D292" s="16"/>
    </row>
    <row r="293" spans="4:4" x14ac:dyDescent="0.2">
      <c r="D293" s="16"/>
    </row>
    <row r="294" spans="4:4" x14ac:dyDescent="0.2">
      <c r="D294" s="16"/>
    </row>
    <row r="295" spans="4:4" x14ac:dyDescent="0.2">
      <c r="D295" s="16"/>
    </row>
    <row r="296" spans="4:4" x14ac:dyDescent="0.2">
      <c r="D296" s="16"/>
    </row>
    <row r="297" spans="4:4" x14ac:dyDescent="0.2">
      <c r="D297" s="16"/>
    </row>
    <row r="298" spans="4:4" x14ac:dyDescent="0.2">
      <c r="D298" s="16"/>
    </row>
    <row r="299" spans="4:4" x14ac:dyDescent="0.2">
      <c r="D299" s="16"/>
    </row>
    <row r="300" spans="4:4" x14ac:dyDescent="0.2">
      <c r="D300" s="16"/>
    </row>
    <row r="301" spans="4:4" x14ac:dyDescent="0.2">
      <c r="D301" s="16"/>
    </row>
    <row r="302" spans="4:4" x14ac:dyDescent="0.2">
      <c r="D302" s="16"/>
    </row>
    <row r="303" spans="4:4" x14ac:dyDescent="0.2">
      <c r="D303" s="16"/>
    </row>
    <row r="304" spans="4:4" x14ac:dyDescent="0.2">
      <c r="D304" s="16"/>
    </row>
    <row r="305" spans="4:4" x14ac:dyDescent="0.2">
      <c r="D305" s="16"/>
    </row>
    <row r="306" spans="4:4" x14ac:dyDescent="0.2">
      <c r="D306" s="16"/>
    </row>
    <row r="307" spans="4:4" x14ac:dyDescent="0.2">
      <c r="D307" s="16"/>
    </row>
    <row r="308" spans="4:4" x14ac:dyDescent="0.2">
      <c r="D308" s="16"/>
    </row>
    <row r="309" spans="4:4" x14ac:dyDescent="0.2">
      <c r="D309" s="16"/>
    </row>
    <row r="310" spans="4:4" x14ac:dyDescent="0.2">
      <c r="D310" s="16"/>
    </row>
    <row r="311" spans="4:4" x14ac:dyDescent="0.2">
      <c r="D311" s="16"/>
    </row>
    <row r="312" spans="4:4" x14ac:dyDescent="0.2">
      <c r="D312" s="16"/>
    </row>
    <row r="313" spans="4:4" x14ac:dyDescent="0.2">
      <c r="D313" s="16"/>
    </row>
    <row r="314" spans="4:4" x14ac:dyDescent="0.2">
      <c r="D314" s="16"/>
    </row>
    <row r="315" spans="4:4" x14ac:dyDescent="0.2">
      <c r="D315" s="16"/>
    </row>
    <row r="316" spans="4:4" x14ac:dyDescent="0.2">
      <c r="D316" s="16"/>
    </row>
    <row r="317" spans="4:4" x14ac:dyDescent="0.2">
      <c r="D317" s="16"/>
    </row>
    <row r="318" spans="4:4" x14ac:dyDescent="0.2">
      <c r="D318" s="16"/>
    </row>
    <row r="319" spans="4:4" x14ac:dyDescent="0.2">
      <c r="D319" s="16"/>
    </row>
    <row r="320" spans="4:4" x14ac:dyDescent="0.2">
      <c r="D320" s="16"/>
    </row>
    <row r="321" spans="4:4" x14ac:dyDescent="0.2">
      <c r="D321" s="16"/>
    </row>
    <row r="322" spans="4:4" x14ac:dyDescent="0.2">
      <c r="D322" s="16"/>
    </row>
    <row r="323" spans="4:4" x14ac:dyDescent="0.2">
      <c r="D323" s="16"/>
    </row>
    <row r="324" spans="4:4" x14ac:dyDescent="0.2">
      <c r="D324" s="16"/>
    </row>
    <row r="325" spans="4:4" x14ac:dyDescent="0.2">
      <c r="D325" s="16"/>
    </row>
    <row r="326" spans="4:4" x14ac:dyDescent="0.2">
      <c r="D326" s="16"/>
    </row>
    <row r="327" spans="4:4" x14ac:dyDescent="0.2">
      <c r="D327" s="16"/>
    </row>
    <row r="328" spans="4:4" x14ac:dyDescent="0.2">
      <c r="D328" s="16"/>
    </row>
    <row r="329" spans="4:4" x14ac:dyDescent="0.2">
      <c r="D329" s="16"/>
    </row>
    <row r="330" spans="4:4" x14ac:dyDescent="0.2">
      <c r="D330" s="16"/>
    </row>
    <row r="331" spans="4:4" x14ac:dyDescent="0.2">
      <c r="D331" s="16"/>
    </row>
    <row r="332" spans="4:4" x14ac:dyDescent="0.2">
      <c r="D332" s="16"/>
    </row>
    <row r="333" spans="4:4" x14ac:dyDescent="0.2">
      <c r="D333" s="16"/>
    </row>
    <row r="334" spans="4:4" x14ac:dyDescent="0.2">
      <c r="D334" s="16"/>
    </row>
    <row r="335" spans="4:4" x14ac:dyDescent="0.2">
      <c r="D335" s="16"/>
    </row>
    <row r="336" spans="4:4" x14ac:dyDescent="0.2">
      <c r="D336" s="16"/>
    </row>
    <row r="337" spans="4:4" x14ac:dyDescent="0.2">
      <c r="D337" s="16"/>
    </row>
    <row r="338" spans="4:4" x14ac:dyDescent="0.2">
      <c r="D338" s="16"/>
    </row>
    <row r="339" spans="4:4" x14ac:dyDescent="0.2">
      <c r="D339" s="16"/>
    </row>
    <row r="340" spans="4:4" x14ac:dyDescent="0.2">
      <c r="D340" s="16"/>
    </row>
    <row r="341" spans="4:4" x14ac:dyDescent="0.2">
      <c r="D341" s="16"/>
    </row>
    <row r="342" spans="4:4" x14ac:dyDescent="0.2">
      <c r="D342" s="16"/>
    </row>
    <row r="343" spans="4:4" x14ac:dyDescent="0.2">
      <c r="D343" s="16"/>
    </row>
    <row r="344" spans="4:4" x14ac:dyDescent="0.2">
      <c r="D344" s="16"/>
    </row>
    <row r="345" spans="4:4" x14ac:dyDescent="0.2">
      <c r="D345" s="16"/>
    </row>
    <row r="346" spans="4:4" x14ac:dyDescent="0.2">
      <c r="D346" s="16"/>
    </row>
    <row r="347" spans="4:4" x14ac:dyDescent="0.2">
      <c r="D347" s="16"/>
    </row>
    <row r="348" spans="4:4" x14ac:dyDescent="0.2">
      <c r="D348" s="16"/>
    </row>
    <row r="349" spans="4:4" x14ac:dyDescent="0.2">
      <c r="D349" s="16"/>
    </row>
    <row r="350" spans="4:4" x14ac:dyDescent="0.2">
      <c r="D350" s="16"/>
    </row>
    <row r="351" spans="4:4" x14ac:dyDescent="0.2">
      <c r="D351" s="16"/>
    </row>
    <row r="352" spans="4:4" x14ac:dyDescent="0.2">
      <c r="D352" s="16"/>
    </row>
    <row r="353" spans="4:4" x14ac:dyDescent="0.2">
      <c r="D353" s="16"/>
    </row>
    <row r="354" spans="4:4" x14ac:dyDescent="0.2">
      <c r="D354" s="16"/>
    </row>
    <row r="355" spans="4:4" x14ac:dyDescent="0.2">
      <c r="D355" s="16"/>
    </row>
    <row r="356" spans="4:4" x14ac:dyDescent="0.2">
      <c r="D356" s="16"/>
    </row>
    <row r="357" spans="4:4" x14ac:dyDescent="0.2">
      <c r="D357" s="16"/>
    </row>
    <row r="358" spans="4:4" x14ac:dyDescent="0.2">
      <c r="D358" s="16"/>
    </row>
    <row r="359" spans="4:4" x14ac:dyDescent="0.2">
      <c r="D359" s="16"/>
    </row>
    <row r="360" spans="4:4" x14ac:dyDescent="0.2">
      <c r="D360" s="16"/>
    </row>
    <row r="361" spans="4:4" x14ac:dyDescent="0.2">
      <c r="D361" s="16"/>
    </row>
    <row r="362" spans="4:4" x14ac:dyDescent="0.2">
      <c r="D362" s="16"/>
    </row>
    <row r="363" spans="4:4" x14ac:dyDescent="0.2">
      <c r="D363" s="16"/>
    </row>
    <row r="364" spans="4:4" x14ac:dyDescent="0.2">
      <c r="D364" s="16"/>
    </row>
    <row r="365" spans="4:4" x14ac:dyDescent="0.2">
      <c r="D365" s="16"/>
    </row>
    <row r="366" spans="4:4" x14ac:dyDescent="0.2">
      <c r="D366" s="16"/>
    </row>
  </sheetData>
  <autoFilter ref="B3:D99" xr:uid="{00000000-0009-0000-0000-000007000000}"/>
  <dataValidations count="2">
    <dataValidation type="list" allowBlank="1" showInputMessage="1" showErrorMessage="1" sqref="C44:C45 C3:D3" xr:uid="{00000000-0002-0000-0700-000000000000}">
      <formula1>#REF!</formula1>
    </dataValidation>
    <dataValidation type="list" allowBlank="1" showInputMessage="1" showErrorMessage="1" sqref="C198:C199 C186:C187 C189:C190 C192:C193 C195:C196" xr:uid="{00000000-0002-0000-0700-000001000000}">
      <formula1>INDIRECT(SUBSTITUTE(#REF!," ","_"))</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00"/>
    <pageSetUpPr fitToPage="1"/>
  </sheetPr>
  <dimension ref="A1:AF425"/>
  <sheetViews>
    <sheetView workbookViewId="0">
      <selection activeCell="F8" sqref="F8"/>
    </sheetView>
  </sheetViews>
  <sheetFormatPr defaultColWidth="9.140625" defaultRowHeight="12.75" x14ac:dyDescent="0.2"/>
  <cols>
    <col min="1" max="1" width="3.140625" style="355" bestFit="1" customWidth="1"/>
    <col min="2" max="2" width="16.5703125" style="396" customWidth="1"/>
    <col min="3" max="3" width="44.7109375" style="408" hidden="1" customWidth="1"/>
    <col min="4" max="4" width="36" style="408" hidden="1" customWidth="1"/>
    <col min="5" max="5" width="30.5703125" style="355" customWidth="1"/>
    <col min="6" max="6" width="38.5703125" style="355" customWidth="1"/>
    <col min="7" max="7" width="19.85546875" style="355" customWidth="1"/>
    <col min="8" max="8" width="24" style="355" customWidth="1"/>
    <col min="9" max="9" width="0.42578125" style="355" customWidth="1"/>
    <col min="10" max="10" width="29.42578125" style="355" customWidth="1"/>
    <col min="11" max="11" width="21.7109375" style="355" customWidth="1"/>
    <col min="12" max="12" width="0.85546875" style="355" hidden="1" customWidth="1"/>
    <col min="13" max="13" width="13.28515625" style="355" customWidth="1"/>
    <col min="14" max="14" width="11.5703125" style="355" customWidth="1"/>
    <col min="15" max="15" width="16.5703125" style="355" customWidth="1"/>
    <col min="16" max="16" width="15.42578125" style="355" customWidth="1"/>
    <col min="17" max="17" width="0.140625" style="355" hidden="1" customWidth="1"/>
    <col min="18" max="18" width="15.85546875" style="355" customWidth="1"/>
    <col min="19" max="19" width="24.85546875" style="408" hidden="1" customWidth="1"/>
    <col min="20" max="20" width="0.42578125" style="355" hidden="1" customWidth="1"/>
    <col min="21" max="21" width="12.7109375" style="355" customWidth="1"/>
    <col min="22" max="25" width="12.7109375" style="355" hidden="1" customWidth="1"/>
    <col min="26" max="30" width="12.7109375" style="366" hidden="1" customWidth="1"/>
    <col min="31" max="31" width="12.7109375" style="367" customWidth="1"/>
    <col min="32" max="32" width="12.7109375" style="368" customWidth="1"/>
    <col min="33" max="16384" width="9.140625" style="355"/>
  </cols>
  <sheetData>
    <row r="1" spans="1:32" ht="15" customHeight="1" x14ac:dyDescent="0.2">
      <c r="A1" s="354"/>
      <c r="B1" s="355"/>
      <c r="C1" s="355"/>
      <c r="D1" s="356"/>
      <c r="E1" s="365"/>
      <c r="F1" s="502"/>
      <c r="G1" s="500" t="s">
        <v>266</v>
      </c>
      <c r="H1" s="359"/>
      <c r="I1" s="360"/>
      <c r="J1" s="501" t="s">
        <v>265</v>
      </c>
      <c r="K1" s="358"/>
      <c r="L1" s="360"/>
      <c r="M1" s="358"/>
      <c r="N1" s="360"/>
      <c r="O1" s="360"/>
      <c r="P1" s="360"/>
      <c r="Q1" s="360"/>
      <c r="R1" s="361"/>
      <c r="S1" s="357"/>
      <c r="T1" s="361"/>
      <c r="U1" s="362"/>
      <c r="V1" s="363"/>
      <c r="W1" s="364"/>
      <c r="X1" s="365"/>
      <c r="Y1" s="365"/>
    </row>
    <row r="2" spans="1:32" ht="10.5" customHeight="1" thickBot="1" x14ac:dyDescent="0.35">
      <c r="B2" s="355"/>
      <c r="C2" s="355"/>
      <c r="D2" s="369"/>
      <c r="E2" s="365"/>
      <c r="F2" s="503"/>
      <c r="G2" s="371" t="s">
        <v>670</v>
      </c>
      <c r="H2" s="370"/>
      <c r="I2" s="370"/>
      <c r="J2" s="499"/>
      <c r="K2" s="370"/>
      <c r="L2" s="370"/>
      <c r="M2" s="370"/>
      <c r="N2" s="370"/>
      <c r="O2" s="370"/>
      <c r="P2" s="372"/>
      <c r="Q2" s="373"/>
      <c r="R2" s="374"/>
      <c r="S2" s="370"/>
      <c r="T2" s="374"/>
      <c r="U2" s="362"/>
      <c r="V2" s="375"/>
      <c r="W2" s="376"/>
      <c r="X2" s="377"/>
      <c r="Y2" s="377"/>
    </row>
    <row r="3" spans="1:32" ht="23.25" customHeight="1" x14ac:dyDescent="0.3">
      <c r="B3" s="378"/>
      <c r="C3" s="378"/>
      <c r="D3" s="378"/>
      <c r="E3" s="380"/>
      <c r="F3" s="376"/>
      <c r="G3" s="376"/>
      <c r="H3" s="380"/>
      <c r="I3" s="376"/>
      <c r="J3" s="376"/>
      <c r="K3" s="376"/>
      <c r="L3" s="490" t="s">
        <v>263</v>
      </c>
      <c r="M3" s="376"/>
      <c r="N3" s="376"/>
      <c r="O3" s="376"/>
      <c r="P3" s="376"/>
      <c r="Q3" s="376"/>
      <c r="R3" s="380"/>
      <c r="S3" s="454"/>
      <c r="T3" s="380"/>
      <c r="U3" s="380"/>
      <c r="V3" s="381" t="s">
        <v>413</v>
      </c>
      <c r="W3" s="376"/>
      <c r="X3" s="381" t="s">
        <v>260</v>
      </c>
      <c r="Y3" s="381" t="s">
        <v>524</v>
      </c>
      <c r="Z3" s="382" t="s">
        <v>253</v>
      </c>
      <c r="AA3" s="383" t="s">
        <v>518</v>
      </c>
      <c r="AB3" s="384" t="s">
        <v>261</v>
      </c>
      <c r="AC3" s="383" t="s">
        <v>259</v>
      </c>
      <c r="AD3" s="385" t="s">
        <v>252</v>
      </c>
    </row>
    <row r="4" spans="1:32" ht="21" customHeight="1" x14ac:dyDescent="0.35">
      <c r="B4" s="378"/>
      <c r="C4" s="378"/>
      <c r="D4" s="378"/>
      <c r="E4" s="380"/>
      <c r="F4" s="376"/>
      <c r="G4" s="376"/>
      <c r="H4" s="380"/>
      <c r="I4" s="376"/>
      <c r="J4" s="376"/>
      <c r="K4" s="376"/>
      <c r="L4" s="390" t="s">
        <v>511</v>
      </c>
      <c r="M4" s="376"/>
      <c r="N4" s="376"/>
      <c r="O4" s="376"/>
      <c r="P4" s="376"/>
      <c r="Q4" s="376"/>
      <c r="R4" s="380"/>
      <c r="S4" s="379"/>
      <c r="T4" s="380"/>
      <c r="U4" s="380"/>
      <c r="W4" s="386"/>
      <c r="Z4" s="382"/>
      <c r="AA4" s="387"/>
      <c r="AB4" s="387"/>
      <c r="AC4" s="387"/>
      <c r="AD4" s="388"/>
    </row>
    <row r="5" spans="1:32" s="396" customFormat="1" ht="24.75" customHeight="1" x14ac:dyDescent="0.35">
      <c r="A5" s="389"/>
      <c r="B5" s="390"/>
      <c r="C5" s="390"/>
      <c r="D5" s="376"/>
      <c r="E5" s="376"/>
      <c r="F5" s="376"/>
      <c r="G5" s="485"/>
      <c r="H5" s="489"/>
      <c r="I5" s="364"/>
      <c r="J5" s="364"/>
      <c r="K5" s="364"/>
      <c r="L5" s="364"/>
      <c r="M5" s="364"/>
      <c r="N5" s="364"/>
      <c r="O5" s="491"/>
      <c r="P5" s="376"/>
      <c r="Q5" s="376"/>
      <c r="R5" s="380"/>
      <c r="S5" s="379"/>
      <c r="T5" s="380"/>
      <c r="U5" s="380"/>
      <c r="V5" s="391" t="s">
        <v>414</v>
      </c>
      <c r="W5" s="368"/>
      <c r="X5" s="392" t="s">
        <v>229</v>
      </c>
      <c r="Y5" s="368" t="s">
        <v>526</v>
      </c>
      <c r="Z5" s="393" t="s">
        <v>248</v>
      </c>
      <c r="AA5" s="387" t="s">
        <v>247</v>
      </c>
      <c r="AB5" s="387" t="s">
        <v>246</v>
      </c>
      <c r="AC5" s="394" t="s">
        <v>244</v>
      </c>
      <c r="AD5" s="388">
        <v>43592</v>
      </c>
      <c r="AE5" s="395"/>
      <c r="AF5" s="369"/>
    </row>
    <row r="6" spans="1:32" ht="25.5" customHeight="1" x14ac:dyDescent="0.3">
      <c r="B6" s="397"/>
      <c r="C6" s="397"/>
      <c r="D6" s="398"/>
      <c r="E6" s="399"/>
      <c r="F6" s="486"/>
      <c r="G6" s="486"/>
      <c r="H6" s="486"/>
      <c r="I6" s="486"/>
      <c r="J6" s="495" t="s">
        <v>232</v>
      </c>
      <c r="K6" s="498" t="s">
        <v>669</v>
      </c>
      <c r="N6" s="486"/>
      <c r="O6" s="486"/>
      <c r="P6" s="486"/>
      <c r="Q6" s="486"/>
      <c r="R6" s="486"/>
      <c r="S6" s="400"/>
      <c r="T6" s="400"/>
      <c r="V6" s="401" t="s">
        <v>416</v>
      </c>
      <c r="W6" s="368"/>
      <c r="X6" s="368" t="s">
        <v>220</v>
      </c>
      <c r="Y6" s="392" t="s">
        <v>527</v>
      </c>
      <c r="Z6" s="402" t="s">
        <v>179</v>
      </c>
      <c r="AA6" s="387" t="s">
        <v>240</v>
      </c>
      <c r="AB6" s="387" t="s">
        <v>239</v>
      </c>
      <c r="AC6" s="394" t="s">
        <v>237</v>
      </c>
      <c r="AD6" s="388">
        <v>43593</v>
      </c>
      <c r="AF6" s="403"/>
    </row>
    <row r="7" spans="1:32" ht="20.100000000000001" customHeight="1" x14ac:dyDescent="0.3">
      <c r="A7" s="404" t="s">
        <v>411</v>
      </c>
      <c r="B7" s="194" t="s">
        <v>412</v>
      </c>
      <c r="C7" s="661" t="s">
        <v>416</v>
      </c>
      <c r="D7" s="661"/>
      <c r="E7" s="661"/>
      <c r="F7" s="487"/>
      <c r="G7" s="397"/>
      <c r="J7" s="496" t="s">
        <v>223</v>
      </c>
      <c r="K7" s="410">
        <v>43875</v>
      </c>
      <c r="N7" s="492"/>
      <c r="O7" s="492"/>
      <c r="P7" s="492"/>
      <c r="Q7" s="364"/>
      <c r="R7" s="364"/>
      <c r="V7" s="401" t="s">
        <v>415</v>
      </c>
      <c r="W7" s="368"/>
      <c r="X7" s="355" t="s">
        <v>513</v>
      </c>
      <c r="Y7" s="368" t="s">
        <v>528</v>
      </c>
      <c r="Z7" s="393" t="s">
        <v>176</v>
      </c>
      <c r="AA7" s="387" t="s">
        <v>230</v>
      </c>
      <c r="AB7" s="387"/>
      <c r="AC7" s="394" t="s">
        <v>219</v>
      </c>
      <c r="AD7" s="388">
        <v>43594</v>
      </c>
      <c r="AF7" s="403"/>
    </row>
    <row r="8" spans="1:32" ht="20.100000000000001" customHeight="1" x14ac:dyDescent="0.3">
      <c r="A8" s="409" t="s">
        <v>498</v>
      </c>
      <c r="B8" s="309" t="s">
        <v>525</v>
      </c>
      <c r="C8" s="670" t="str">
        <f>IF(C7="IFR", "BAR01", IF(C7="Tax Levy", "BAR01", IF(C7="Non Tax-Levy", "BAR55", " ")))</f>
        <v>BAR01</v>
      </c>
      <c r="D8" s="670"/>
      <c r="E8" s="670"/>
      <c r="F8" s="488"/>
      <c r="G8" s="397"/>
      <c r="L8" s="365"/>
      <c r="M8" s="493"/>
      <c r="N8" s="492"/>
      <c r="O8" s="492"/>
      <c r="P8" s="492"/>
      <c r="Q8" s="494"/>
      <c r="R8" s="494"/>
      <c r="T8" s="355" t="s">
        <v>519</v>
      </c>
      <c r="V8" s="412"/>
      <c r="W8" s="368"/>
      <c r="X8" s="368" t="s">
        <v>487</v>
      </c>
      <c r="Y8" s="368"/>
      <c r="Z8" s="393" t="s">
        <v>222</v>
      </c>
      <c r="AA8" s="387" t="s">
        <v>221</v>
      </c>
      <c r="AB8" s="387"/>
      <c r="AD8" s="388">
        <v>43595</v>
      </c>
      <c r="AF8" s="403"/>
    </row>
    <row r="9" spans="1:32" ht="24" customHeight="1" x14ac:dyDescent="0.35">
      <c r="A9" s="409" t="s">
        <v>499</v>
      </c>
      <c r="B9" s="309" t="s">
        <v>497</v>
      </c>
      <c r="C9" s="671" t="s">
        <v>229</v>
      </c>
      <c r="D9" s="671"/>
      <c r="E9" s="671"/>
      <c r="F9" s="413"/>
      <c r="G9" s="397"/>
      <c r="L9" s="86"/>
      <c r="M9" s="411"/>
      <c r="N9" s="405"/>
      <c r="O9" s="405"/>
      <c r="P9" s="405"/>
      <c r="V9" s="414"/>
      <c r="X9" s="368" t="s">
        <v>512</v>
      </c>
      <c r="Y9" s="368"/>
      <c r="Z9" s="415" t="s">
        <v>116</v>
      </c>
      <c r="AA9" s="387" t="s">
        <v>215</v>
      </c>
      <c r="AB9" s="387"/>
      <c r="AC9" s="394"/>
      <c r="AD9" s="388">
        <v>43596</v>
      </c>
      <c r="AF9" s="403"/>
    </row>
    <row r="10" spans="1:32" ht="19.5" customHeight="1" x14ac:dyDescent="0.3">
      <c r="A10" s="409" t="s">
        <v>529</v>
      </c>
      <c r="B10" s="309" t="s">
        <v>516</v>
      </c>
      <c r="C10" s="671" t="s">
        <v>244</v>
      </c>
      <c r="D10" s="671"/>
      <c r="E10" s="671"/>
      <c r="F10" s="330" t="s">
        <v>536</v>
      </c>
      <c r="G10" s="405"/>
      <c r="H10" s="405"/>
      <c r="I10" s="405"/>
      <c r="J10" s="405"/>
      <c r="K10" s="405"/>
      <c r="L10" s="405"/>
      <c r="M10" s="405"/>
      <c r="N10" s="405"/>
      <c r="O10" s="405"/>
      <c r="P10" s="405"/>
      <c r="S10" s="416"/>
      <c r="T10" s="405"/>
      <c r="U10" s="405"/>
      <c r="V10" s="391"/>
      <c r="Z10" s="393" t="s">
        <v>112</v>
      </c>
      <c r="AA10" s="402" t="s">
        <v>490</v>
      </c>
      <c r="AB10" s="402"/>
      <c r="AC10" s="417"/>
      <c r="AD10" s="388">
        <v>43597</v>
      </c>
      <c r="AF10" s="403"/>
    </row>
    <row r="11" spans="1:32" s="411" customFormat="1" ht="15" customHeight="1" x14ac:dyDescent="0.3">
      <c r="A11" s="418"/>
      <c r="B11" s="419"/>
      <c r="C11" s="420"/>
      <c r="D11" s="420"/>
      <c r="E11" s="419"/>
      <c r="F11" s="421"/>
      <c r="Q11" s="422"/>
      <c r="S11" s="423"/>
      <c r="U11" s="405"/>
      <c r="V11" s="401"/>
      <c r="W11" s="355"/>
      <c r="Z11" s="393" t="s">
        <v>90</v>
      </c>
      <c r="AA11" s="402"/>
      <c r="AB11" s="402"/>
      <c r="AC11" s="417"/>
      <c r="AD11" s="388">
        <v>43598</v>
      </c>
      <c r="AE11" s="367"/>
      <c r="AF11" s="403"/>
    </row>
    <row r="12" spans="1:32" s="411" customFormat="1" ht="39.75" customHeight="1" x14ac:dyDescent="0.3">
      <c r="B12" s="424" t="s">
        <v>530</v>
      </c>
      <c r="C12" s="425"/>
      <c r="D12" s="426"/>
      <c r="E12" s="478" t="s">
        <v>531</v>
      </c>
      <c r="F12" s="427" t="s">
        <v>667</v>
      </c>
      <c r="G12" s="483" t="s">
        <v>533</v>
      </c>
      <c r="H12" s="650" t="s">
        <v>534</v>
      </c>
      <c r="I12" s="651"/>
      <c r="J12" s="428" t="s">
        <v>197</v>
      </c>
      <c r="K12" s="668" t="s">
        <v>204</v>
      </c>
      <c r="L12" s="669"/>
      <c r="M12" s="479" t="s">
        <v>503</v>
      </c>
      <c r="N12" s="480" t="s">
        <v>504</v>
      </c>
      <c r="O12" s="479" t="s">
        <v>505</v>
      </c>
      <c r="P12" s="480" t="s">
        <v>506</v>
      </c>
      <c r="Q12" s="479" t="s">
        <v>507</v>
      </c>
      <c r="R12" s="480" t="s">
        <v>508</v>
      </c>
      <c r="U12" s="405"/>
      <c r="V12" s="401"/>
      <c r="W12" s="355"/>
      <c r="Z12" s="393" t="s">
        <v>79</v>
      </c>
      <c r="AA12" s="402"/>
      <c r="AB12" s="402"/>
      <c r="AC12" s="402"/>
      <c r="AD12" s="388">
        <v>43599</v>
      </c>
      <c r="AE12" s="367"/>
      <c r="AF12" s="403"/>
    </row>
    <row r="13" spans="1:32" ht="24.75" customHeight="1" x14ac:dyDescent="0.3">
      <c r="A13" s="355">
        <v>1</v>
      </c>
      <c r="B13" s="429" t="s">
        <v>417</v>
      </c>
      <c r="C13" s="430"/>
      <c r="D13" s="431"/>
      <c r="E13" s="484" t="s">
        <v>241</v>
      </c>
      <c r="F13" s="432"/>
      <c r="G13" s="432" t="s">
        <v>215</v>
      </c>
      <c r="H13" s="672">
        <v>-100</v>
      </c>
      <c r="I13" s="673"/>
      <c r="J13" s="484" t="s">
        <v>668</v>
      </c>
      <c r="K13" s="674">
        <f>IFERROR(IF($C$7="Tax Levy",VLOOKUP(E13,'Tax Levy'!C:E,3,FALSE), IF($C$7="IFR", VLOOKUP(E13,IFR!F:H,3,FALSE), IF($C$7="Non Tax-Levy",VLOOKUP(F13,'Non Tax-Levy'!B:D,3,FALSE),"−−−−−−−►"))), "−−−−−−−►")</f>
        <v>10377</v>
      </c>
      <c r="L13" s="675"/>
      <c r="M13" s="481">
        <f>IFERROR(IF(OR(K13="", E13=""), "−−−−−−−►", IF(OR(P13=114, P13=116), 99999,IF(AND(K13=65040, LEFT(F13,11) ="Funding Src"), 40300,IF(AND(F13="", $C$7="Tax Levy"), 99999,IF($C$7="Tax Levy",VLOOKUP(F13,'Tax Levy'!$G$7:$H$31,2,FALSE),IF($C$7="Non Tax-Levy",VLOOKUP(F13,'Non Tax-Levy'!B:G,6,FALSE), IF(AND($C$7="IFR", K13="75018"), VLOOKUP(K13,'Budget Tree updated'!E:Q,13,FALSE), VLOOKUP(K13,IFR!H:M,6,FALSE)))))))), "−−−−−−−►")</f>
        <v>99999</v>
      </c>
      <c r="N13" s="482">
        <f>IFERROR(IF($C$7="Tax Levy", VLOOKUP(K13,'BAR Dept Tree-old'!D:H,5,FALSE),  IF($C$7="Non Tax-Levy", VLOOKUP(F13,'Non Tax-Levy'!B:H,7,FALSE), IF(AND($C$7="IFR", K13="75018"), VLOOKUP(K13,'BAR Dept Tree-old'!D:H,5,FALSE), VLOOKUP(K13,IFR!H:P,9,FALSE)))), "−−−−−−−►")</f>
        <v>100</v>
      </c>
      <c r="O13" s="482">
        <f>IFERROR( IF(AND(C$10="Excellence Fee", B13&lt;&gt;""),801066, IF(AND(M13=40300, K13=65040), VLOOKUP(M13,'Budget Tree updated'!Q:S,3,FALSE),IF($C$7="Tax Levy", VLOOKUP(K13,'Budget Tree updated'!E:S,15,FALSE), IF($C$7="Non Tax-Levy", VLOOKUP(F13,'Non Tax-Levy'!B:J,9,FALSE), IF(AND($C$7="IFR", K13="75018"), VLOOKUP(K13,'Budget Tree updated'!E:S,15,FALSE), VLOOKUP(K13,IFR!H:N,7,FALSE)))))), "−−−−−−−►")</f>
        <v>999999</v>
      </c>
      <c r="P13" s="482">
        <f>IFERROR(IF(OR(F13="Spec. Initiative: Open Education Rsrc.- 116", F13="Spec. Initiative: Strategic Investment- 114"), VLOOKUP(F13,'Tax Levy'!$I$3:$J$5,2,FALSE), IF($C$7="Tax Levy", VLOOKUP(K13,'BAR Dept Tree-old'!D:M,10,FALSE), IF($C$7="Non Tax-Levy", VLOOKUP(F13,'Non Tax-Levy'!B:I,8,FALSE), IF(AND($C$7="IFR", K13="75018"), VLOOKUP(K13,'BAR Dept Tree-old'!D:M,10,FALSE), VLOOKUP(K13,IFR!H:O,8,FALSE))))), "−−−−−−−►")</f>
        <v>9999</v>
      </c>
      <c r="Q13" s="482">
        <f>IFERROR(IF($C$7="Tax Levy", VLOOKUP(C$7&amp;K13,'BAR Dept Tree-old'!U:W,3,FALSE), IF($C$7="Non Tax-Levy", VLOOKUP(F13,'Non Tax-Levy'!B:K,10,FALSE), IF(AND($C$7="IFR", K13="75018"), VLOOKUP(K13,'BAR Dept Tree-old'!D:J,7,FALSE), VLOOKUP(K13,IFR!H:Q, 10,FALSE)))), "−−−−−−−►")</f>
        <v>9999</v>
      </c>
      <c r="R13" s="482">
        <f>IFERROR(IF($C$7="Tax Levy", VLOOKUP($C$7&amp;$K13, 'BAR Dept Tree-old'!U:V,2,FALSE), IF($C$7="IFR", VLOOKUP(K13,IFR!H:I,2,FALSE), IF($C$7="Non Tax-Levy", VLOOKUP(F13,'Non Tax-Levy'!B:L,11,FALSE), "−−−−−−−►"))), "−−−−−−−►")</f>
        <v>10</v>
      </c>
      <c r="U13" s="405"/>
      <c r="V13" s="412"/>
      <c r="Z13" s="393" t="s">
        <v>61</v>
      </c>
      <c r="AA13" s="402"/>
      <c r="AB13" s="402"/>
      <c r="AC13" s="402"/>
      <c r="AD13" s="388">
        <v>43600</v>
      </c>
      <c r="AF13" s="403"/>
    </row>
    <row r="14" spans="1:32" ht="24.75" customHeight="1" x14ac:dyDescent="0.3">
      <c r="A14" s="355">
        <v>2</v>
      </c>
      <c r="B14" s="429" t="s">
        <v>417</v>
      </c>
      <c r="C14" s="423"/>
      <c r="D14" s="431"/>
      <c r="E14" s="484" t="s">
        <v>216</v>
      </c>
      <c r="F14" s="432"/>
      <c r="G14" s="432" t="s">
        <v>230</v>
      </c>
      <c r="H14" s="672">
        <v>100</v>
      </c>
      <c r="I14" s="673"/>
      <c r="J14" s="484" t="s">
        <v>668</v>
      </c>
      <c r="K14" s="674">
        <f>IFERROR(IF($C$7="Tax Levy",VLOOKUP(E14,'Tax Levy'!C:E,3,FALSE), IF($C$7="IFR", VLOOKUP(E14,IFR!F:H,3,FALSE), IF($C$7="Non Tax-Levy",VLOOKUP(F14,'Non Tax-Levy'!B:D,3,FALSE),"−−−−−−−►"))), "−−−−−−−►")</f>
        <v>60196</v>
      </c>
      <c r="L14" s="675"/>
      <c r="M14" s="481">
        <f>IFERROR(IF(OR(K14="", E14=""), "−−−−−−−►", IF(OR(P14=114, P14=116), 99999,IF(AND(K14=65040, LEFT(F14,11) ="Funding Src"), 40300,IF(AND(F14="", $C$7="Tax Levy"), 99999,IF($C$7="Tax Levy",VLOOKUP(F14,'Tax Levy'!$G$7:$H$31,2,FALSE),IF($C$7="Non Tax-Levy",VLOOKUP(F14,'Non Tax-Levy'!B:G,6,FALSE), IF(AND($C$7="IFR", K14="75018"), VLOOKUP(K14,'Budget Tree updated'!E:Q,13,FALSE), VLOOKUP(K14,IFR!H:M,6,FALSE)))))))), "−−−−−−−►")</f>
        <v>99999</v>
      </c>
      <c r="N14" s="482">
        <f>IFERROR(IF($C$7="Tax Levy", VLOOKUP(K14,'BAR Dept Tree-old'!D:H,5,FALSE),  IF($C$7="Non Tax-Levy", VLOOKUP(F14,'Non Tax-Levy'!B:H,7,FALSE), IF(AND($C$7="IFR", K14="75018"), VLOOKUP(K14,'BAR Dept Tree-old'!D:H,5,FALSE), VLOOKUP(K14,IFR!H:P,9,FALSE)))), "−−−−−−−►")</f>
        <v>100</v>
      </c>
      <c r="O14" s="482">
        <f>IFERROR( IF(AND(C$10="Excellence Fee", B14&lt;&gt;""),801066, IF(AND(M14=40300, K14=65040), VLOOKUP(M14,'Budget Tree updated'!Q:S,3,FALSE),IF($C$7="Tax Levy", VLOOKUP(K14,'Budget Tree updated'!E:S,15,FALSE), IF($C$7="Non Tax-Levy", VLOOKUP(F14,'Non Tax-Levy'!B:J,9,FALSE), IF(AND($C$7="IFR", K14="75018"), VLOOKUP(K14,'Budget Tree updated'!E:S,15,FALSE), VLOOKUP(K14,IFR!H:N,7,FALSE)))))), "−−−−−−−►")</f>
        <v>999999</v>
      </c>
      <c r="P14" s="482">
        <f>IFERROR(IF(OR(F14="Spec. Initiative: Open Education Rsrc.- 116", F14="Spec. Initiative: Strategic Investment- 114"), VLOOKUP(F14,'Tax Levy'!$I$3:$J$5,2,FALSE), IF($C$7="Tax Levy", VLOOKUP(K14,'BAR Dept Tree-old'!D:M,10,FALSE), IF($C$7="Non Tax-Levy", VLOOKUP(F14,'Non Tax-Levy'!B:I,8,FALSE), IF(AND($C$7="IFR", K14="75018"), VLOOKUP(K14,'BAR Dept Tree-old'!D:M,10,FALSE), VLOOKUP(K14,IFR!H:O,8,FALSE))))), "−−−−−−−►")</f>
        <v>9999</v>
      </c>
      <c r="Q14" s="482">
        <f>IFERROR(IF($C$7="Tax Levy", VLOOKUP(C$7&amp;K14,'BAR Dept Tree-old'!U:W,3,FALSE), IF($C$7="Non Tax-Levy", VLOOKUP(F14,'Non Tax-Levy'!B:K,10,FALSE), IF(AND($C$7="IFR", K14="75018"), VLOOKUP(K14,'BAR Dept Tree-old'!D:J,7,FALSE), VLOOKUP(K14,IFR!H:Q, 10,FALSE)))), "−−−−−−−►")</f>
        <v>9999</v>
      </c>
      <c r="R14" s="482">
        <f>IFERROR(IF($C$7="Tax Levy", VLOOKUP($C7&amp;$K14, 'BAR Dept Tree-old'!U:V,2,FALSE), IF($C$7="IFR", VLOOKUP(K14,IFR!H:I,2,FALSE), IF($C$7="Non Tax-Levy", VLOOKUP(F14,'Non Tax-Levy'!B:L,11,FALSE), "−−−−−−−►"))), "−−−−−−−►")</f>
        <v>10</v>
      </c>
      <c r="U14" s="433"/>
      <c r="V14" s="434"/>
      <c r="Z14" s="393" t="s">
        <v>35</v>
      </c>
      <c r="AA14" s="402"/>
      <c r="AB14" s="402"/>
      <c r="AC14" s="402"/>
      <c r="AD14" s="388">
        <v>43601</v>
      </c>
      <c r="AF14" s="403"/>
    </row>
    <row r="15" spans="1:32" ht="24" customHeight="1" x14ac:dyDescent="0.3">
      <c r="A15" s="355">
        <v>3</v>
      </c>
      <c r="B15" s="429" t="s">
        <v>424</v>
      </c>
      <c r="C15" s="423"/>
      <c r="D15" s="431"/>
      <c r="E15" s="484" t="s">
        <v>88</v>
      </c>
      <c r="F15" s="435"/>
      <c r="G15" s="432" t="s">
        <v>230</v>
      </c>
      <c r="H15" s="672">
        <v>-3000</v>
      </c>
      <c r="I15" s="673"/>
      <c r="J15" s="484" t="s">
        <v>668</v>
      </c>
      <c r="K15" s="674">
        <f>IFERROR(IF($C$7="Tax Levy",VLOOKUP(E15,'Tax Levy'!C:E,3,FALSE), IF($C$7="IFR", VLOOKUP(E15,IFR!F:H,3,FALSE), IF($C$7="Non Tax-Levy",VLOOKUP(F15,'Non Tax-Levy'!B:D,3,FALSE),"−−−−−−−►"))), "−−−−−−−►")</f>
        <v>70054</v>
      </c>
      <c r="L15" s="675"/>
      <c r="M15" s="481">
        <f>IFERROR(IF(OR(K15="", E15=""), "−−−−−−−►", IF(OR(P15=114, P15=116), 99999,IF(AND(K15=65040, LEFT(F15,11) ="Funding Src"), 40300,IF(AND(F15="", $C$7="Tax Levy"), 99999,IF($C$7="Tax Levy",VLOOKUP(F15,'Tax Levy'!$G$7:$H$31,2,FALSE),IF($C$7="Non Tax-Levy",VLOOKUP(F15,'Non Tax-Levy'!B:G,6,FALSE), IF(AND($C$7="IFR", K15="75018"), VLOOKUP(K15,'Budget Tree updated'!E:Q,13,FALSE), VLOOKUP(K15,IFR!H:M,6,FALSE)))))))), "−−−−−−−►")</f>
        <v>99999</v>
      </c>
      <c r="N15" s="482">
        <f>IFERROR(IF($C$7="Tax Levy", VLOOKUP(K15,'BAR Dept Tree-old'!D:H,5,FALSE),  IF($C$7="Non Tax-Levy", VLOOKUP(F15,'Non Tax-Levy'!B:H,7,FALSE), IF(AND($C$7="IFR", K15="75018"), VLOOKUP(K15,'BAR Dept Tree-old'!D:H,5,FALSE), VLOOKUP(K15,IFR!H:P,9,FALSE)))), "−−−−−−−►")</f>
        <v>251</v>
      </c>
      <c r="O15" s="482">
        <f>IFERROR( IF(AND(C$10="Excellence Fee", B15&lt;&gt;""),801066, IF(AND(M15=40300, K15=65040), VLOOKUP(M15,'Budget Tree updated'!Q:S,3,FALSE),IF($C$7="Tax Levy", VLOOKUP(K15,'Budget Tree updated'!E:S,15,FALSE), IF($C$7="Non Tax-Levy", VLOOKUP(F15,'Non Tax-Levy'!B:J,9,FALSE), IF(AND($C$7="IFR", K15="75018"), VLOOKUP(K15,'Budget Tree updated'!E:S,15,FALSE), VLOOKUP(K15,IFR!H:N,7,FALSE)))))), "−−−−−−−►")</f>
        <v>999999</v>
      </c>
      <c r="P15" s="482">
        <f>IFERROR(IF(OR(F15="Spec. Initiative: Open Education Rsrc.- 116", F15="Spec. Initiative: Strategic Investment- 114"), VLOOKUP(F15,'Tax Levy'!$I$3:$J$5,2,FALSE), IF($C$7="Tax Levy", VLOOKUP(K15,'BAR Dept Tree-old'!D:M,10,FALSE), IF($C$7="Non Tax-Levy", VLOOKUP(F15,'Non Tax-Levy'!B:I,8,FALSE), IF(AND($C$7="IFR", K15="75018"), VLOOKUP(K15,'BAR Dept Tree-old'!D:M,10,FALSE), VLOOKUP(K15,IFR!H:O,8,FALSE))))), "−−−−−−−►")</f>
        <v>9999</v>
      </c>
      <c r="Q15" s="482">
        <f>IFERROR(IF($C$7="Tax Levy", VLOOKUP(C$7&amp;K15,'BAR Dept Tree-old'!U:W,3,FALSE), IF($C$7="Non Tax-Levy", VLOOKUP(F15,'Non Tax-Levy'!B:K,10,FALSE), IF(AND($C$7="IFR", K15="75018"), VLOOKUP(K15,'BAR Dept Tree-old'!D:J,7,FALSE), VLOOKUP(K15,IFR!H:Q, 10,FALSE)))), "−−−−−−−►")</f>
        <v>9999</v>
      </c>
      <c r="R15" s="482">
        <f>IFERROR(IF($C$7="Tax Levy", VLOOKUP($C7&amp;K15, 'BAR Dept Tree-old'!U:V,2,FALSE), IF($C$7="IFR", VLOOKUP(K15,IFR!H:I,2,FALSE), IF($C$7="Non Tax-Levy", VLOOKUP(F15,'Non Tax-Levy'!B:L,11,FALSE), "−−−−−−−►"))), "−−−−−−−►")</f>
        <v>10</v>
      </c>
      <c r="U15" s="433"/>
      <c r="V15" s="434"/>
      <c r="W15" s="411"/>
      <c r="Z15" s="393" t="s">
        <v>0</v>
      </c>
      <c r="AA15" s="402"/>
      <c r="AB15" s="402"/>
      <c r="AC15" s="402"/>
      <c r="AD15" s="388">
        <v>43602</v>
      </c>
      <c r="AF15" s="403"/>
    </row>
    <row r="16" spans="1:32" ht="24.75" customHeight="1" x14ac:dyDescent="0.3">
      <c r="A16" s="355">
        <v>4</v>
      </c>
      <c r="B16" s="429" t="s">
        <v>424</v>
      </c>
      <c r="C16" s="423"/>
      <c r="D16" s="431"/>
      <c r="E16" s="484" t="s">
        <v>83</v>
      </c>
      <c r="F16" s="432"/>
      <c r="G16" s="432" t="s">
        <v>215</v>
      </c>
      <c r="H16" s="672">
        <v>3000</v>
      </c>
      <c r="I16" s="673"/>
      <c r="J16" s="484" t="s">
        <v>668</v>
      </c>
      <c r="K16" s="674">
        <f>IFERROR(IF($C$7="Tax Levy",VLOOKUP(E16,'Tax Levy'!C:E,3,FALSE), IF($C$7="IFR", VLOOKUP(E16,IFR!F:H,3,FALSE), IF($C$7="Non Tax-Levy",VLOOKUP(F16,'Non Tax-Levy'!B:D,3,FALSE),"−−−−−−−►"))), "−−−−−−−►")</f>
        <v>80073</v>
      </c>
      <c r="L16" s="675"/>
      <c r="M16" s="481">
        <f>IFERROR(IF(OR(K16="", E16=""), "−−−−−−−►", IF(OR(P16=114, P16=116), 99999,IF(AND(K16=65040, LEFT(F16,11) ="Funding Src"), 40300,IF(AND(F16="", $C$7="Tax Levy"), 99999,IF($C$7="Tax Levy",VLOOKUP(F16,'Tax Levy'!$G$7:$H$31,2,FALSE),IF($C$7="Non Tax-Levy",VLOOKUP(F16,'Non Tax-Levy'!B:G,6,FALSE), IF(AND($C$7="IFR", K16="75018"), VLOOKUP(K16,'Budget Tree updated'!E:Q,13,FALSE), VLOOKUP(K16,IFR!H:M,6,FALSE)))))))), "−−−−−−−►")</f>
        <v>99999</v>
      </c>
      <c r="N16" s="482">
        <f>IFERROR(IF($C$7="Tax Levy", VLOOKUP(K16,'BAR Dept Tree-old'!D:H,5,FALSE),  IF($C$7="Non Tax-Levy", VLOOKUP(F16,'Non Tax-Levy'!B:H,7,FALSE), IF(AND($C$7="IFR", K16="75018"), VLOOKUP(K16,'BAR Dept Tree-old'!D:H,5,FALSE), VLOOKUP(K16,IFR!H:P,9,FALSE)))), "−−−−−−−►")</f>
        <v>350</v>
      </c>
      <c r="O16" s="482">
        <f>IFERROR( IF(AND(C$10="Excellence Fee", B16&lt;&gt;""),801066, IF(AND(M16=40300, K16=65040), VLOOKUP(M16,'Budget Tree updated'!Q:S,3,FALSE),IF($C$7="Tax Levy", VLOOKUP(K16,'Budget Tree updated'!E:S,15,FALSE), IF($C$7="Non Tax-Levy", VLOOKUP(F16,'Non Tax-Levy'!B:J,9,FALSE), IF(AND($C$7="IFR", K16="75018"), VLOOKUP(K16,'Budget Tree updated'!E:S,15,FALSE), VLOOKUP(K16,IFR!H:N,7,FALSE)))))), "−−−−−−−►")</f>
        <v>999999</v>
      </c>
      <c r="P16" s="482">
        <f>IFERROR(IF(OR(F16="Spec. Initiative: Open Education Rsrc.- 116", F16="Spec. Initiative: Strategic Investment- 114"), VLOOKUP(F16,'Tax Levy'!$I$3:$J$5,2,FALSE), IF($C$7="Tax Levy", VLOOKUP(K16,'BAR Dept Tree-old'!D:M,10,FALSE), IF($C$7="Non Tax-Levy", VLOOKUP(F16,'Non Tax-Levy'!B:I,8,FALSE), IF(AND($C$7="IFR", K16="75018"), VLOOKUP(K16,'BAR Dept Tree-old'!D:M,10,FALSE), VLOOKUP(K16,IFR!H:O,8,FALSE))))), "−−−−−−−►")</f>
        <v>9999</v>
      </c>
      <c r="Q16" s="482">
        <f>IFERROR(IF($C$7="Tax Levy", VLOOKUP(C$7&amp;K16,'BAR Dept Tree-old'!U:W,3,FALSE), IF($C$7="Non Tax-Levy", VLOOKUP(F16,'Non Tax-Levy'!B:K,10,FALSE), IF(AND($C$7="IFR", K16="75018"), VLOOKUP(K16,'BAR Dept Tree-old'!D:J,7,FALSE), VLOOKUP(K16,IFR!H:Q, 10,FALSE)))), "−−−−−−−►")</f>
        <v>9999</v>
      </c>
      <c r="R16" s="482">
        <f>IFERROR(IF($C$7="Tax Levy", VLOOKUP(C7&amp;K16,'BAR Dept Tree-old'!U:V,2,FALSE), IF($C$7="IFR", VLOOKUP(K16,IFR!H:I,2,FALSE), IF($C$7="Non Tax-Levy", VLOOKUP(F16,'Non Tax-Levy'!B:L,11,FALSE), "−−−−−−−►"))), "−−−−−−−►")</f>
        <v>10</v>
      </c>
      <c r="U16" s="433"/>
      <c r="V16" s="434"/>
      <c r="Z16" s="402" t="s">
        <v>401</v>
      </c>
      <c r="AA16" s="402"/>
      <c r="AB16" s="402"/>
      <c r="AC16" s="402"/>
      <c r="AD16" s="388">
        <v>43603</v>
      </c>
      <c r="AF16" s="403"/>
    </row>
    <row r="17" spans="1:32" ht="24" customHeight="1" x14ac:dyDescent="0.3">
      <c r="A17" s="355">
        <v>5</v>
      </c>
      <c r="B17" s="429"/>
      <c r="C17" s="423"/>
      <c r="D17" s="431"/>
      <c r="E17" s="484"/>
      <c r="F17" s="432"/>
      <c r="G17" s="432"/>
      <c r="H17" s="672" t="s">
        <v>165</v>
      </c>
      <c r="I17" s="673"/>
      <c r="J17" s="484"/>
      <c r="K17" s="674" t="str">
        <f>IFERROR(IF($C$7="Tax Levy",VLOOKUP(E17,'Tax Levy'!C:E,3,FALSE), IF($C$7="IFR", VLOOKUP(E17,IFR!F:H,3,FALSE), IF($C$7="Non Tax-Levy",VLOOKUP(F17,'Non Tax-Levy'!B:D,3,FALSE),"−−−−−−−►"))), "−−−−−−−►")</f>
        <v>−−−−−−−►</v>
      </c>
      <c r="L17" s="675"/>
      <c r="M17" s="481" t="str">
        <f>IFERROR(IF(OR(K17="", E17=""), "−−−−−−−►", IF(OR(P17=114, P17=116), 99999,IF(AND(K17=65040, LEFT(F17,11) ="Funding Src"), 40300,IF(AND(F17="", $C$7="Tax Levy"), 99999,IF($C$7="Tax Levy",VLOOKUP(F17,'Tax Levy'!$G$7:$H$31,2,FALSE),IF($C$7="Non Tax-Levy",VLOOKUP(F17,'Non Tax-Levy'!B:G,6,FALSE), IF(AND($C$7="IFR", K17="75018"), VLOOKUP(K17,'Budget Tree updated'!E:Q,13,FALSE), VLOOKUP(K17,IFR!H:M,6,FALSE)))))))), "−−−−−−−►")</f>
        <v>−−−−−−−►</v>
      </c>
      <c r="N17" s="482" t="str">
        <f>IFERROR(IF($C$7="Tax Levy", VLOOKUP(K17,'BAR Dept Tree-old'!D:H,5,FALSE),  IF($C$7="Non Tax-Levy", VLOOKUP(F17,'Non Tax-Levy'!B:H,7,FALSE), IF(AND($C$7="IFR", K17="75018"), VLOOKUP(K17,'BAR Dept Tree-old'!D:H,5,FALSE), VLOOKUP(K17,IFR!H:P,9,FALSE)))), "−−−−−−−►")</f>
        <v>−−−−−−−►</v>
      </c>
      <c r="O17" s="482" t="str">
        <f>IFERROR( IF(AND(C$10="Excellence Fee", B17&lt;&gt;""),801066, IF(AND(M17=40300, K17=65040), VLOOKUP(M17,'Budget Tree updated'!Q:S,3,FALSE),IF($C$7="Tax Levy", VLOOKUP(K17,'Budget Tree updated'!E:S,15,FALSE), IF($C$7="Non Tax-Levy", VLOOKUP(F17,'Non Tax-Levy'!B:J,9,FALSE), IF(AND($C$7="IFR", K17="75018"), VLOOKUP(K17,'Budget Tree updated'!E:S,15,FALSE), VLOOKUP(K17,IFR!H:N,7,FALSE)))))), "−−−−−−−►")</f>
        <v>−−−−−−−►</v>
      </c>
      <c r="P17" s="482" t="str">
        <f>IFERROR(IF(OR(F17="Spec. Initiative: Open Education Rsrc.- 116", F17="Spec. Initiative: Strategic Investment- 114"), VLOOKUP(F17,'Tax Levy'!$I$3:$J$5,2,FALSE), IF($C$7="Tax Levy", VLOOKUP(K17,'BAR Dept Tree-old'!D:M,10,FALSE), IF($C$7="Non Tax-Levy", VLOOKUP(F17,'Non Tax-Levy'!B:I,8,FALSE), IF(AND($C$7="IFR", K17="75018"), VLOOKUP(K17,'BAR Dept Tree-old'!D:M,10,FALSE), VLOOKUP(K17,IFR!H:O,8,FALSE))))), "−−−−−−−►")</f>
        <v>−−−−−−−►</v>
      </c>
      <c r="Q17" s="482" t="str">
        <f>IFERROR(IF($C$7="Tax Levy", VLOOKUP(C$7&amp;K17,'BAR Dept Tree-old'!U:W,3,FALSE), IF($C$7="Non Tax-Levy", VLOOKUP(F17,'Non Tax-Levy'!B:K,10,FALSE), IF(AND($C$7="IFR", K17="75018"), VLOOKUP(K17,'BAR Dept Tree-old'!D:J,7,FALSE), VLOOKUP(K17,IFR!H:Q, 10,FALSE)))), "−−−−−−−►")</f>
        <v>−−−−−−−►</v>
      </c>
      <c r="R17" s="482" t="str">
        <f>IFERROR(IF($C$7="Tax Levy", VLOOKUP(C7&amp;K17, 'BAR Dept Tree-old'!U:V,2,FALSE), IF($C$7="IFR", VLOOKUP(K17,IFR!H:I,2,FALSE), IF($C$7="Non Tax-Levy", VLOOKUP(F17,'Non Tax-Levy'!B:L,11,FALSE), "−−−−−−−►"))), "−−−−−−−►")</f>
        <v>−−−−−−−►</v>
      </c>
      <c r="U17" s="433"/>
      <c r="V17" s="434"/>
      <c r="Z17" s="402"/>
      <c r="AA17" s="402"/>
      <c r="AB17" s="402"/>
      <c r="AC17" s="402"/>
      <c r="AD17" s="388">
        <v>43604</v>
      </c>
      <c r="AF17" s="403"/>
    </row>
    <row r="18" spans="1:32" ht="23.25" customHeight="1" x14ac:dyDescent="0.3">
      <c r="A18" s="355">
        <v>6</v>
      </c>
      <c r="B18" s="429"/>
      <c r="C18" s="423"/>
      <c r="D18" s="431"/>
      <c r="E18" s="484"/>
      <c r="F18" s="432"/>
      <c r="G18" s="432"/>
      <c r="H18" s="672" t="s">
        <v>165</v>
      </c>
      <c r="I18" s="673"/>
      <c r="J18" s="484"/>
      <c r="K18" s="674" t="str">
        <f>IFERROR(IF($C$7="Tax Levy",VLOOKUP(E18,'Tax Levy'!C:E,3,FALSE), IF($C$7="IFR", VLOOKUP(E18,IFR!F:H,3,FALSE), IF($C$7="Non Tax-Levy",VLOOKUP(F18,'Non Tax-Levy'!B:D,3,FALSE),"−−−−−−−►"))), "−−−−−−−►")</f>
        <v>−−−−−−−►</v>
      </c>
      <c r="L18" s="675"/>
      <c r="M18" s="481" t="str">
        <f>IFERROR(IF(OR(K18="", E18=""), "−−−−−−−►", IF(OR(P18=114, P18=116), 99999,IF(AND(K18=65040, LEFT(F18,11) ="Funding Src"), 40300,IF(AND(F18="", $C$7="Tax Levy"), 99999,IF($C$7="Tax Levy",VLOOKUP(F18,'Tax Levy'!$G$7:$H$31,2,FALSE),IF($C$7="Non Tax-Levy",VLOOKUP(F18,'Non Tax-Levy'!B:G,6,FALSE), IF(AND($C$7="IFR", K18="75018"), VLOOKUP(K18,'Budget Tree updated'!E:Q,13,FALSE), VLOOKUP(K18,IFR!H:M,6,FALSE)))))))), "−−−−−−−►")</f>
        <v>−−−−−−−►</v>
      </c>
      <c r="N18" s="482" t="str">
        <f>IFERROR(IF($C$7="Tax Levy", VLOOKUP(K18,'BAR Dept Tree-old'!D:H,5,FALSE),  IF($C$7="Non Tax-Levy", VLOOKUP(F18,'Non Tax-Levy'!B:H,7,FALSE), IF(AND($C$7="IFR", K18="75018"), VLOOKUP(K18,'BAR Dept Tree-old'!D:H,5,FALSE), VLOOKUP(K18,IFR!H:P,9,FALSE)))), "−−−−−−−►")</f>
        <v>−−−−−−−►</v>
      </c>
      <c r="O18" s="482" t="str">
        <f>IFERROR( IF(AND(C$10="Excellence Fee", B18&lt;&gt;""),801066, IF(AND(M18=40300, K18=65040), VLOOKUP(M18,'Budget Tree updated'!Q:S,3,FALSE),IF($C$7="Tax Levy", VLOOKUP(K18,'Budget Tree updated'!E:S,15,FALSE), IF($C$7="Non Tax-Levy", VLOOKUP(F18,'Non Tax-Levy'!B:J,9,FALSE), IF(AND($C$7="IFR", K18="75018"), VLOOKUP(K18,'Budget Tree updated'!E:S,15,FALSE), VLOOKUP(K18,IFR!H:N,7,FALSE)))))), "−−−−−−−►")</f>
        <v>−−−−−−−►</v>
      </c>
      <c r="P18" s="482" t="str">
        <f>IFERROR(IF(OR(F18="Spec. Initiative: Open Education Rsrc.- 116", F18="Spec. Initiative: Strategic Investment- 114"), VLOOKUP(F18,'Tax Levy'!$I$3:$J$5,2,FALSE), IF($C$7="Tax Levy", VLOOKUP(K18,'BAR Dept Tree-old'!D:M,10,FALSE), IF($C$7="Non Tax-Levy", VLOOKUP(F18,'Non Tax-Levy'!B:I,8,FALSE), IF(AND($C$7="IFR", K18="75018"), VLOOKUP(K18,'BAR Dept Tree-old'!D:M,10,FALSE), VLOOKUP(K18,IFR!H:O,8,FALSE))))), "−−−−−−−►")</f>
        <v>−−−−−−−►</v>
      </c>
      <c r="Q18" s="482" t="str">
        <f>IFERROR(IF($C$7="Tax Levy", VLOOKUP(C$7&amp;K18,'BAR Dept Tree-old'!U:W,3,FALSE), IF($C$7="Non Tax-Levy", VLOOKUP(F18,'Non Tax-Levy'!B:K,10,FALSE), IF(AND($C$7="IFR", K18="75018"), VLOOKUP(K18,'BAR Dept Tree-old'!D:J,7,FALSE), VLOOKUP(K18,IFR!H:Q, 10,FALSE)))), "−−−−−−−►")</f>
        <v>−−−−−−−►</v>
      </c>
      <c r="R18" s="482" t="str">
        <f>IFERROR(IF($C$7="Tax Levy", VLOOKUP(C7&amp;K18, 'BAR Dept Tree-old'!U:V,2,FALSE), IF($C$7="IFR", VLOOKUP(K18,IFR!H:I,2,FALSE), IF($C$7="Non Tax-Levy", VLOOKUP(F18,'Non Tax-Levy'!B:L,11,FALSE), "−−−−−−−►"))), "−−−−−−−►")</f>
        <v>−−−−−−−►</v>
      </c>
      <c r="U18" s="433"/>
      <c r="V18" s="412"/>
      <c r="Z18" s="402"/>
      <c r="AA18" s="402"/>
      <c r="AB18" s="402"/>
      <c r="AC18" s="402"/>
      <c r="AD18" s="388">
        <v>43605</v>
      </c>
    </row>
    <row r="19" spans="1:32" ht="25.5" customHeight="1" x14ac:dyDescent="0.3">
      <c r="A19" s="355">
        <v>7</v>
      </c>
      <c r="B19" s="429"/>
      <c r="C19" s="423"/>
      <c r="D19" s="431"/>
      <c r="E19" s="484"/>
      <c r="F19" s="432"/>
      <c r="G19" s="432"/>
      <c r="H19" s="672" t="s">
        <v>165</v>
      </c>
      <c r="I19" s="673"/>
      <c r="J19" s="484"/>
      <c r="K19" s="674" t="str">
        <f>IFERROR(IF($C$7="Tax Levy",VLOOKUP(E19,'Tax Levy'!C:E,3,FALSE), IF($C$7="IFR", VLOOKUP(E19,IFR!F:H,3,FALSE), IF($C$7="Non Tax-Levy",VLOOKUP(F19,'Non Tax-Levy'!B:D,3,FALSE),"−−−−−−−►"))), "−−−−−−−►")</f>
        <v>−−−−−−−►</v>
      </c>
      <c r="L19" s="675"/>
      <c r="M19" s="481" t="str">
        <f>IFERROR(IF(OR(K19="", E19=""), "−−−−−−−►", IF(OR(P19=114, P19=116), 99999,IF(AND(K19=65040, LEFT(F19,11) ="Funding Src"), 40300,IF(AND(F19="", $C$7="Tax Levy"), 99999,IF($C$7="Tax Levy",VLOOKUP(F19,'Tax Levy'!$G$7:$H$31,2,FALSE),IF($C$7="Non Tax-Levy",VLOOKUP(F19,'Non Tax-Levy'!B:G,6,FALSE), IF(AND($C$7="IFR", K19="75018"), VLOOKUP(K19,'Budget Tree updated'!E:Q,13,FALSE), VLOOKUP(K19,IFR!H:M,6,FALSE)))))))), "−−−−−−−►")</f>
        <v>−−−−−−−►</v>
      </c>
      <c r="N19" s="482" t="str">
        <f>IFERROR(IF($C$7="Tax Levy", VLOOKUP(K19,'BAR Dept Tree-old'!D:H,5,FALSE),  IF($C$7="Non Tax-Levy", VLOOKUP(F19,'Non Tax-Levy'!B:H,7,FALSE), IF(AND($C$7="IFR", K19="75018"), VLOOKUP(K19,'BAR Dept Tree-old'!D:H,5,FALSE), VLOOKUP(K19,IFR!H:P,9,FALSE)))), "−−−−−−−►")</f>
        <v>−−−−−−−►</v>
      </c>
      <c r="O19" s="482" t="str">
        <f>IFERROR( IF(AND(C$10="Excellence Fee", B19&lt;&gt;""),801066, IF(AND(M19=40300, K19=65040), VLOOKUP(M19,'Budget Tree updated'!Q:S,3,FALSE),IF($C$7="Tax Levy", VLOOKUP(K19,'Budget Tree updated'!E:S,15,FALSE), IF($C$7="Non Tax-Levy", VLOOKUP(F19,'Non Tax-Levy'!B:J,9,FALSE), IF(AND($C$7="IFR", K19="75018"), VLOOKUP(K19,'Budget Tree updated'!E:S,15,FALSE), VLOOKUP(K19,IFR!H:N,7,FALSE)))))), "−−−−−−−►")</f>
        <v>−−−−−−−►</v>
      </c>
      <c r="P19" s="482" t="str">
        <f>IFERROR(IF(OR(F19="Spec. Initiative: Open Education Rsrc.- 116", F19="Spec. Initiative: Strategic Investment- 114"), VLOOKUP(F19,'Tax Levy'!$I$3:$J$5,2,FALSE), IF($C$7="Tax Levy", VLOOKUP(K19,'BAR Dept Tree-old'!D:M,10,FALSE), IF($C$7="Non Tax-Levy", VLOOKUP(F19,'Non Tax-Levy'!B:I,8,FALSE), IF(AND($C$7="IFR", K19="75018"), VLOOKUP(K19,'BAR Dept Tree-old'!D:M,10,FALSE), VLOOKUP(K19,IFR!H:O,8,FALSE))))), "−−−−−−−►")</f>
        <v>−−−−−−−►</v>
      </c>
      <c r="Q19" s="482" t="str">
        <f>IFERROR(IF($C$7="Tax Levy", VLOOKUP(C$7&amp;K19,'BAR Dept Tree-old'!U:W,3,FALSE), IF($C$7="Non Tax-Levy", VLOOKUP(F19,'Non Tax-Levy'!B:K,10,FALSE), IF(AND($C$7="IFR", K19="75018"), VLOOKUP(K19,'BAR Dept Tree-old'!D:J,7,FALSE), VLOOKUP(K19,IFR!H:Q, 10,FALSE)))), "−−−−−−−►")</f>
        <v>−−−−−−−►</v>
      </c>
      <c r="R19" s="482" t="str">
        <f>IFERROR(IF($C$7="Tax Levy", VLOOKUP(C7&amp;K19, 'BAR Dept Tree-old'!U:V,2,FALSE), IF($C$7="IFR", VLOOKUP(K19,IFR!H:I,2,FALSE), IF($C$7="Non Tax-Levy", VLOOKUP(F19,'Non Tax-Levy'!B:L,11,FALSE), "−−−−−−−►"))), "−−−−−−−►")</f>
        <v>−−−−−−−►</v>
      </c>
      <c r="U19" s="433"/>
      <c r="V19" s="436"/>
      <c r="Z19" s="402"/>
      <c r="AA19" s="402"/>
      <c r="AB19" s="402"/>
      <c r="AC19" s="402"/>
      <c r="AD19" s="388">
        <v>43606</v>
      </c>
    </row>
    <row r="20" spans="1:32" ht="25.5" customHeight="1" x14ac:dyDescent="0.3">
      <c r="A20" s="355">
        <v>8</v>
      </c>
      <c r="B20" s="429"/>
      <c r="C20" s="423"/>
      <c r="D20" s="431"/>
      <c r="E20" s="484"/>
      <c r="F20" s="432"/>
      <c r="G20" s="432"/>
      <c r="H20" s="672" t="s">
        <v>165</v>
      </c>
      <c r="I20" s="673"/>
      <c r="J20" s="484"/>
      <c r="K20" s="674" t="str">
        <f>IFERROR(IF($C$7="Tax Levy",VLOOKUP(E20,'Tax Levy'!C:E,3,FALSE), IF($C$7="IFR", VLOOKUP(E20,IFR!F:H,3,FALSE), IF($C$7="Non Tax-Levy",VLOOKUP(F20,'Non Tax-Levy'!B:D,3,FALSE),"−−−−−−−►"))), "−−−−−−−►")</f>
        <v>−−−−−−−►</v>
      </c>
      <c r="L20" s="675"/>
      <c r="M20" s="481" t="str">
        <f>IFERROR(IF(OR(K20="", E20=""), "−−−−−−−►", IF(OR(P20=114, P20=116), 99999,IF(AND(K20=65040, LEFT(F20,11) ="Funding Src"), 40300,IF(AND(F20="", $C$7="Tax Levy"), 99999,IF($C$7="Tax Levy",VLOOKUP(F20,'Tax Levy'!$G$7:$H$31,2,FALSE),IF($C$7="Non Tax-Levy",VLOOKUP(F20,'Non Tax-Levy'!B:G,6,FALSE), IF(AND($C$7="IFR", K20="75018"), VLOOKUP(K20,'Budget Tree updated'!E:Q,13,FALSE), VLOOKUP(K20,IFR!H:M,6,FALSE)))))))), "−−−−−−−►")</f>
        <v>−−−−−−−►</v>
      </c>
      <c r="N20" s="482" t="str">
        <f>IFERROR(IF($C$7="Tax Levy", VLOOKUP(K20,'BAR Dept Tree-old'!D:H,5,FALSE),  IF($C$7="Non Tax-Levy", VLOOKUP(F20,'Non Tax-Levy'!B:H,7,FALSE), IF(AND($C$7="IFR", K20="75018"), VLOOKUP(K20,'BAR Dept Tree-old'!D:H,5,FALSE), VLOOKUP(K20,IFR!H:P,9,FALSE)))), "−−−−−−−►")</f>
        <v>−−−−−−−►</v>
      </c>
      <c r="O20" s="482" t="str">
        <f>IFERROR( IF(AND(C$10="Excellence Fee", B20&lt;&gt;""),801066, IF(AND(M20=40300, K20=65040), VLOOKUP(M20,'Budget Tree updated'!Q:S,3,FALSE),IF($C$7="Tax Levy", VLOOKUP(K20,'Budget Tree updated'!E:S,15,FALSE), IF($C$7="Non Tax-Levy", VLOOKUP(F20,'Non Tax-Levy'!B:J,9,FALSE), IF(AND($C$7="IFR", K20="75018"), VLOOKUP(K20,'Budget Tree updated'!E:S,15,FALSE), VLOOKUP(K20,IFR!H:N,7,FALSE)))))), "−−−−−−−►")</f>
        <v>−−−−−−−►</v>
      </c>
      <c r="P20" s="482" t="str">
        <f>IFERROR(IF(OR(F20="Spec. Initiative: Open Education Rsrc.- 116", F20="Spec. Initiative: Strategic Investment- 114"), VLOOKUP(F20,'Tax Levy'!$I$3:$J$5,2,FALSE), IF($C$7="Tax Levy", VLOOKUP(K20,'BAR Dept Tree-old'!D:M,10,FALSE), IF($C$7="Non Tax-Levy", VLOOKUP(F20,'Non Tax-Levy'!B:I,8,FALSE), IF(AND($C$7="IFR", K20="75018"), VLOOKUP(K20,'BAR Dept Tree-old'!D:M,10,FALSE), VLOOKUP(K20,IFR!H:O,8,FALSE))))), "−−−−−−−►")</f>
        <v>−−−−−−−►</v>
      </c>
      <c r="Q20" s="482" t="str">
        <f>IFERROR(IF($C$7="Tax Levy", VLOOKUP(C$7&amp;K20,'BAR Dept Tree-old'!U:W,3,FALSE), IF($C$7="Non Tax-Levy", VLOOKUP(F20,'Non Tax-Levy'!B:K,10,FALSE), IF(AND($C$7="IFR", K20="75018"), VLOOKUP(K20,'BAR Dept Tree-old'!D:J,7,FALSE), VLOOKUP(K20,IFR!H:Q, 10,FALSE)))), "−−−−−−−►")</f>
        <v>−−−−−−−►</v>
      </c>
      <c r="R20" s="482" t="str">
        <f>IFERROR(IF($C$7="Tax Levy", VLOOKUP(C7&amp;K20, 'BAR Dept Tree-old'!U:V,2,FALSE), IF($C$7="IFR", VLOOKUP(K20,IFR!H:I,2,FALSE), IF($C$7="Non Tax-Levy", VLOOKUP(F20,'Non Tax-Levy'!B:L,11,FALSE), "−−−−−−−►"))), "−−−−−−−►")</f>
        <v>−−−−−−−►</v>
      </c>
      <c r="U20" s="433"/>
      <c r="V20" s="436"/>
      <c r="Z20" s="402"/>
      <c r="AA20" s="402"/>
      <c r="AB20" s="402"/>
      <c r="AC20" s="437"/>
      <c r="AD20" s="388">
        <v>43607</v>
      </c>
    </row>
    <row r="21" spans="1:32" x14ac:dyDescent="0.2">
      <c r="B21" s="438"/>
      <c r="C21" s="423"/>
      <c r="D21" s="423"/>
      <c r="E21" s="438"/>
      <c r="K21" s="439"/>
      <c r="M21" s="408"/>
      <c r="V21" s="414"/>
      <c r="Z21" s="402"/>
      <c r="AA21" s="402"/>
      <c r="AB21" s="402"/>
      <c r="AC21" s="402"/>
      <c r="AD21" s="388">
        <v>43608</v>
      </c>
    </row>
    <row r="22" spans="1:32" ht="18.75" customHeight="1" x14ac:dyDescent="0.3">
      <c r="G22" s="406" t="s">
        <v>520</v>
      </c>
      <c r="H22" s="497" t="str">
        <f>"$"&amp;SUM(H13:H20)</f>
        <v>$0</v>
      </c>
      <c r="M22" s="362"/>
      <c r="N22" s="365"/>
      <c r="V22" s="397"/>
      <c r="Z22" s="402"/>
      <c r="AB22" s="402"/>
      <c r="AC22" s="402"/>
      <c r="AD22" s="388">
        <v>43609</v>
      </c>
    </row>
    <row r="23" spans="1:32" s="396" customFormat="1" x14ac:dyDescent="0.2">
      <c r="C23" s="408"/>
      <c r="D23" s="408"/>
      <c r="S23" s="362"/>
      <c r="T23" s="362"/>
      <c r="V23" s="365"/>
      <c r="Z23" s="366"/>
      <c r="AA23" s="437"/>
      <c r="AB23" s="437"/>
      <c r="AC23" s="402"/>
      <c r="AD23" s="388">
        <v>43610</v>
      </c>
      <c r="AE23" s="367"/>
      <c r="AF23" s="368"/>
    </row>
    <row r="24" spans="1:32" ht="11.25" customHeight="1" x14ac:dyDescent="0.2">
      <c r="S24" s="362"/>
      <c r="T24" s="365"/>
      <c r="V24" s="362"/>
      <c r="Z24" s="437"/>
      <c r="AA24" s="402"/>
      <c r="AB24" s="402"/>
      <c r="AC24" s="437"/>
      <c r="AD24" s="388">
        <v>43611</v>
      </c>
      <c r="AE24" s="437"/>
      <c r="AF24" s="396"/>
    </row>
    <row r="25" spans="1:32" ht="18.75" customHeight="1" x14ac:dyDescent="0.2">
      <c r="S25" s="362"/>
      <c r="T25" s="365"/>
      <c r="V25" s="365"/>
      <c r="Z25" s="402"/>
      <c r="AA25" s="402"/>
      <c r="AB25" s="402"/>
      <c r="AC25" s="402"/>
      <c r="AD25" s="388">
        <v>43612</v>
      </c>
    </row>
    <row r="26" spans="1:32" ht="18.75" customHeight="1" x14ac:dyDescent="0.2">
      <c r="A26" s="355" t="s">
        <v>148</v>
      </c>
      <c r="B26" s="396" t="s">
        <v>151</v>
      </c>
      <c r="S26" s="362"/>
      <c r="T26" s="365"/>
      <c r="Z26" s="402"/>
      <c r="AA26" s="402"/>
      <c r="AB26" s="402"/>
      <c r="AC26" s="354"/>
      <c r="AD26" s="388">
        <v>43613</v>
      </c>
    </row>
    <row r="27" spans="1:32" s="396" customFormat="1" ht="18.75" customHeight="1" x14ac:dyDescent="0.2">
      <c r="A27" s="396" t="s">
        <v>148</v>
      </c>
      <c r="B27" s="396" t="s">
        <v>147</v>
      </c>
      <c r="C27" s="408"/>
      <c r="D27" s="408"/>
      <c r="P27" s="362"/>
      <c r="Q27" s="362"/>
      <c r="R27" s="362"/>
      <c r="S27" s="362"/>
      <c r="T27" s="362"/>
      <c r="V27" s="355"/>
      <c r="Z27" s="402"/>
      <c r="AA27" s="437"/>
      <c r="AB27" s="437"/>
      <c r="AC27" s="402"/>
      <c r="AD27" s="388">
        <v>43614</v>
      </c>
      <c r="AE27" s="367"/>
      <c r="AF27" s="368"/>
    </row>
    <row r="28" spans="1:32" ht="18.75" customHeight="1" x14ac:dyDescent="0.2">
      <c r="A28" s="355" t="s">
        <v>144</v>
      </c>
      <c r="B28" s="396" t="s">
        <v>143</v>
      </c>
      <c r="P28" s="365"/>
      <c r="Q28" s="365"/>
      <c r="R28" s="365"/>
      <c r="S28" s="362"/>
      <c r="T28" s="365"/>
      <c r="V28" s="396"/>
      <c r="Z28" s="437"/>
      <c r="AA28" s="402"/>
      <c r="AB28" s="402"/>
      <c r="AC28" s="402"/>
      <c r="AD28" s="388">
        <v>43615</v>
      </c>
      <c r="AE28" s="437"/>
      <c r="AF28" s="396"/>
    </row>
    <row r="29" spans="1:32" s="354" customFormat="1" ht="18.75" customHeight="1" x14ac:dyDescent="0.2">
      <c r="A29" s="411" t="s">
        <v>139</v>
      </c>
      <c r="B29" s="438" t="s">
        <v>138</v>
      </c>
      <c r="C29" s="356"/>
      <c r="D29" s="356"/>
      <c r="E29" s="356"/>
      <c r="F29" s="440"/>
      <c r="G29" s="356"/>
      <c r="H29" s="356"/>
      <c r="O29" s="356"/>
      <c r="P29" s="441"/>
      <c r="Q29" s="441"/>
      <c r="R29" s="441"/>
      <c r="S29" s="442"/>
      <c r="T29" s="442"/>
      <c r="V29" s="355"/>
      <c r="Z29" s="402"/>
      <c r="AC29" s="402"/>
      <c r="AD29" s="388">
        <v>43616</v>
      </c>
    </row>
    <row r="30" spans="1:32" ht="18.75" customHeight="1" x14ac:dyDescent="0.2">
      <c r="B30" s="356"/>
      <c r="C30" s="369"/>
      <c r="D30" s="369"/>
      <c r="E30" s="368"/>
      <c r="F30" s="368"/>
      <c r="G30" s="368"/>
      <c r="H30" s="368"/>
      <c r="O30" s="368"/>
      <c r="P30" s="377"/>
      <c r="Q30" s="377"/>
      <c r="R30" s="377"/>
      <c r="S30" s="362"/>
      <c r="T30" s="365"/>
      <c r="V30" s="354"/>
      <c r="Z30" s="354"/>
      <c r="AA30" s="402"/>
      <c r="AB30" s="402"/>
      <c r="AC30" s="402"/>
      <c r="AD30" s="388">
        <v>43617</v>
      </c>
    </row>
    <row r="31" spans="1:32" ht="18.75" customHeight="1" x14ac:dyDescent="0.2">
      <c r="P31" s="365"/>
      <c r="Q31" s="365"/>
      <c r="R31" s="365"/>
      <c r="S31" s="362"/>
      <c r="T31" s="365"/>
      <c r="Z31" s="402"/>
      <c r="AA31" s="402"/>
      <c r="AB31" s="402"/>
      <c r="AC31" s="402"/>
      <c r="AD31" s="388">
        <v>43618</v>
      </c>
    </row>
    <row r="32" spans="1:32" ht="18.75" customHeight="1" x14ac:dyDescent="0.2">
      <c r="A32" s="396"/>
      <c r="S32" s="362"/>
      <c r="T32" s="365"/>
      <c r="Z32" s="402"/>
      <c r="AA32" s="402"/>
      <c r="AB32" s="402"/>
      <c r="AC32" s="402"/>
      <c r="AD32" s="388">
        <v>43619</v>
      </c>
    </row>
    <row r="33" spans="2:32" s="367" customFormat="1" ht="18.75" customHeight="1" x14ac:dyDescent="0.2">
      <c r="C33" s="408"/>
      <c r="D33" s="408"/>
      <c r="E33" s="355"/>
      <c r="F33" s="355"/>
      <c r="G33" s="355"/>
      <c r="H33" s="355"/>
      <c r="I33" s="355"/>
      <c r="J33" s="355"/>
      <c r="K33" s="355"/>
      <c r="L33" s="355"/>
      <c r="M33" s="355"/>
      <c r="N33" s="355"/>
      <c r="O33" s="355"/>
      <c r="P33" s="355"/>
      <c r="Q33" s="355"/>
      <c r="R33" s="355"/>
      <c r="S33" s="362"/>
      <c r="T33" s="365"/>
      <c r="U33" s="355"/>
      <c r="V33" s="355"/>
      <c r="W33" s="355"/>
      <c r="X33" s="355"/>
      <c r="Y33" s="355"/>
      <c r="Z33" s="402"/>
      <c r="AA33" s="402"/>
      <c r="AB33" s="402"/>
      <c r="AC33" s="402"/>
      <c r="AD33" s="388">
        <v>43620</v>
      </c>
      <c r="AF33" s="368"/>
    </row>
    <row r="34" spans="2:32" s="367" customFormat="1" ht="18.75" customHeight="1" x14ac:dyDescent="0.2">
      <c r="B34" s="396"/>
      <c r="C34" s="408"/>
      <c r="D34" s="408"/>
      <c r="E34" s="355"/>
      <c r="F34" s="355"/>
      <c r="G34" s="355"/>
      <c r="H34" s="355"/>
      <c r="I34" s="355"/>
      <c r="J34" s="355"/>
      <c r="K34" s="355"/>
      <c r="L34" s="355"/>
      <c r="M34" s="355"/>
      <c r="N34" s="355"/>
      <c r="O34" s="355"/>
      <c r="P34" s="355"/>
      <c r="Q34" s="355"/>
      <c r="R34" s="355"/>
      <c r="S34" s="362"/>
      <c r="T34" s="365"/>
      <c r="U34" s="355"/>
      <c r="V34" s="355"/>
      <c r="W34" s="355"/>
      <c r="X34" s="355"/>
      <c r="Y34" s="355"/>
      <c r="Z34" s="402"/>
      <c r="AA34" s="402"/>
      <c r="AB34" s="402"/>
      <c r="AC34" s="402"/>
      <c r="AD34" s="388">
        <v>43621</v>
      </c>
      <c r="AF34" s="368"/>
    </row>
    <row r="35" spans="2:32" s="367" customFormat="1" ht="18.75" customHeight="1" x14ac:dyDescent="0.2">
      <c r="B35" s="396"/>
      <c r="C35" s="408"/>
      <c r="D35" s="408"/>
      <c r="E35" s="355"/>
      <c r="F35" s="355"/>
      <c r="G35" s="355"/>
      <c r="H35" s="355"/>
      <c r="I35" s="355"/>
      <c r="J35" s="355"/>
      <c r="K35" s="355"/>
      <c r="L35" s="355"/>
      <c r="M35" s="355"/>
      <c r="N35" s="355"/>
      <c r="O35" s="355"/>
      <c r="P35" s="355"/>
      <c r="Q35" s="355"/>
      <c r="R35" s="355"/>
      <c r="S35" s="362"/>
      <c r="T35" s="365"/>
      <c r="U35" s="355"/>
      <c r="V35" s="355"/>
      <c r="W35" s="355"/>
      <c r="X35" s="355"/>
      <c r="Y35" s="355"/>
      <c r="Z35" s="402"/>
      <c r="AA35" s="402"/>
      <c r="AB35" s="402"/>
      <c r="AC35" s="402"/>
      <c r="AD35" s="388">
        <v>43622</v>
      </c>
      <c r="AF35" s="368"/>
    </row>
    <row r="36" spans="2:32" s="367" customFormat="1" ht="18.75" customHeight="1" x14ac:dyDescent="0.2">
      <c r="B36" s="396"/>
      <c r="C36" s="408"/>
      <c r="D36" s="408"/>
      <c r="E36" s="355"/>
      <c r="F36" s="355"/>
      <c r="G36" s="355"/>
      <c r="H36" s="355"/>
      <c r="I36" s="355"/>
      <c r="J36" s="355"/>
      <c r="K36" s="355"/>
      <c r="L36" s="355"/>
      <c r="M36" s="355"/>
      <c r="N36" s="355"/>
      <c r="O36" s="355"/>
      <c r="P36" s="355"/>
      <c r="Q36" s="355"/>
      <c r="R36" s="355"/>
      <c r="S36" s="408"/>
      <c r="T36" s="355"/>
      <c r="U36" s="355"/>
      <c r="V36" s="355"/>
      <c r="W36" s="355"/>
      <c r="X36" s="355"/>
      <c r="Y36" s="355"/>
      <c r="Z36" s="402"/>
      <c r="AA36" s="402"/>
      <c r="AB36" s="402"/>
      <c r="AC36" s="402"/>
      <c r="AD36" s="388">
        <v>43623</v>
      </c>
      <c r="AF36" s="368"/>
    </row>
    <row r="37" spans="2:32" s="367" customFormat="1" ht="18.75" customHeight="1" x14ac:dyDescent="0.2">
      <c r="B37" s="396"/>
      <c r="C37" s="408"/>
      <c r="D37" s="408"/>
      <c r="E37" s="355"/>
      <c r="F37" s="355"/>
      <c r="G37" s="355"/>
      <c r="H37" s="355"/>
      <c r="I37" s="355"/>
      <c r="J37" s="355"/>
      <c r="K37" s="355"/>
      <c r="L37" s="355"/>
      <c r="M37" s="355"/>
      <c r="N37" s="355"/>
      <c r="O37" s="355"/>
      <c r="P37" s="355"/>
      <c r="Q37" s="355"/>
      <c r="R37" s="355"/>
      <c r="S37" s="408"/>
      <c r="T37" s="355"/>
      <c r="U37" s="355"/>
      <c r="V37" s="355"/>
      <c r="W37" s="355"/>
      <c r="X37" s="355"/>
      <c r="Y37" s="355"/>
      <c r="Z37" s="402"/>
      <c r="AA37" s="402"/>
      <c r="AB37" s="402"/>
      <c r="AC37" s="402"/>
      <c r="AD37" s="388">
        <v>43624</v>
      </c>
      <c r="AF37" s="368"/>
    </row>
    <row r="38" spans="2:32" s="367" customFormat="1" ht="18.75" customHeight="1" x14ac:dyDescent="0.2">
      <c r="B38" s="396"/>
      <c r="C38" s="408"/>
      <c r="D38" s="408"/>
      <c r="E38" s="355"/>
      <c r="F38" s="355"/>
      <c r="G38" s="355"/>
      <c r="H38" s="355"/>
      <c r="I38" s="355"/>
      <c r="J38" s="355"/>
      <c r="K38" s="355"/>
      <c r="L38" s="355"/>
      <c r="M38" s="355"/>
      <c r="N38" s="355"/>
      <c r="O38" s="355"/>
      <c r="P38" s="355"/>
      <c r="Q38" s="355"/>
      <c r="R38" s="355"/>
      <c r="S38" s="408"/>
      <c r="T38" s="355"/>
      <c r="U38" s="355"/>
      <c r="V38" s="355"/>
      <c r="W38" s="355"/>
      <c r="X38" s="355"/>
      <c r="Y38" s="355"/>
      <c r="Z38" s="402"/>
      <c r="AA38" s="402"/>
      <c r="AB38" s="402"/>
      <c r="AC38" s="402"/>
      <c r="AD38" s="388">
        <v>43625</v>
      </c>
      <c r="AF38" s="368"/>
    </row>
    <row r="39" spans="2:32" s="367" customFormat="1" ht="18.75" customHeight="1" x14ac:dyDescent="0.2">
      <c r="B39" s="396"/>
      <c r="C39" s="408"/>
      <c r="D39" s="408"/>
      <c r="E39" s="355"/>
      <c r="F39" s="355"/>
      <c r="G39" s="355"/>
      <c r="H39" s="355"/>
      <c r="I39" s="355"/>
      <c r="J39" s="355"/>
      <c r="K39" s="355"/>
      <c r="L39" s="355"/>
      <c r="M39" s="355"/>
      <c r="N39" s="355"/>
      <c r="O39" s="355"/>
      <c r="P39" s="355"/>
      <c r="Q39" s="355"/>
      <c r="R39" s="355"/>
      <c r="S39" s="408"/>
      <c r="T39" s="355"/>
      <c r="U39" s="355"/>
      <c r="V39" s="355"/>
      <c r="W39" s="355"/>
      <c r="X39" s="355"/>
      <c r="Y39" s="355"/>
      <c r="Z39" s="402"/>
      <c r="AA39" s="402"/>
      <c r="AB39" s="402"/>
      <c r="AC39" s="402"/>
      <c r="AD39" s="388">
        <v>43626</v>
      </c>
      <c r="AF39" s="368"/>
    </row>
    <row r="40" spans="2:32" s="367" customFormat="1" ht="18.75" customHeight="1" x14ac:dyDescent="0.2">
      <c r="B40" s="396"/>
      <c r="C40" s="408"/>
      <c r="D40" s="408"/>
      <c r="E40" s="355"/>
      <c r="F40" s="355"/>
      <c r="G40" s="355"/>
      <c r="H40" s="355"/>
      <c r="I40" s="355"/>
      <c r="J40" s="355"/>
      <c r="K40" s="355"/>
      <c r="L40" s="355"/>
      <c r="M40" s="355"/>
      <c r="N40" s="355"/>
      <c r="O40" s="355"/>
      <c r="P40" s="355"/>
      <c r="Q40" s="355"/>
      <c r="R40" s="355"/>
      <c r="S40" s="408"/>
      <c r="T40" s="355"/>
      <c r="U40" s="355"/>
      <c r="V40" s="355"/>
      <c r="W40" s="355"/>
      <c r="X40" s="355"/>
      <c r="Y40" s="355"/>
      <c r="Z40" s="402"/>
      <c r="AA40" s="402"/>
      <c r="AB40" s="402"/>
      <c r="AC40" s="402"/>
      <c r="AD40" s="388">
        <v>43627</v>
      </c>
      <c r="AF40" s="368"/>
    </row>
    <row r="41" spans="2:32" s="367" customFormat="1" ht="18.75" customHeight="1" x14ac:dyDescent="0.2">
      <c r="B41" s="396"/>
      <c r="C41" s="408"/>
      <c r="D41" s="408"/>
      <c r="E41" s="355"/>
      <c r="F41" s="355"/>
      <c r="G41" s="355"/>
      <c r="H41" s="355"/>
      <c r="I41" s="355"/>
      <c r="J41" s="355"/>
      <c r="K41" s="355"/>
      <c r="L41" s="355"/>
      <c r="M41" s="355"/>
      <c r="N41" s="355"/>
      <c r="O41" s="355"/>
      <c r="P41" s="355"/>
      <c r="Q41" s="355"/>
      <c r="R41" s="355"/>
      <c r="S41" s="408"/>
      <c r="T41" s="355"/>
      <c r="U41" s="355"/>
      <c r="V41" s="355"/>
      <c r="W41" s="355"/>
      <c r="X41" s="355"/>
      <c r="Y41" s="355"/>
      <c r="Z41" s="402"/>
      <c r="AA41" s="402"/>
      <c r="AB41" s="402"/>
      <c r="AC41" s="402"/>
      <c r="AD41" s="388">
        <v>43628</v>
      </c>
      <c r="AF41" s="368"/>
    </row>
    <row r="42" spans="2:32" s="367" customFormat="1" ht="18.75" customHeight="1" x14ac:dyDescent="0.2">
      <c r="B42" s="396"/>
      <c r="C42" s="408"/>
      <c r="D42" s="408"/>
      <c r="E42" s="355"/>
      <c r="F42" s="355"/>
      <c r="G42" s="355"/>
      <c r="H42" s="355"/>
      <c r="I42" s="355"/>
      <c r="J42" s="355"/>
      <c r="K42" s="355"/>
      <c r="L42" s="355"/>
      <c r="M42" s="355"/>
      <c r="N42" s="355"/>
      <c r="O42" s="355"/>
      <c r="P42" s="355"/>
      <c r="Q42" s="355"/>
      <c r="R42" s="355"/>
      <c r="S42" s="408"/>
      <c r="T42" s="355"/>
      <c r="U42" s="355"/>
      <c r="V42" s="355"/>
      <c r="W42" s="355"/>
      <c r="X42" s="355"/>
      <c r="Y42" s="355"/>
      <c r="Z42" s="402"/>
      <c r="AA42" s="402"/>
      <c r="AB42" s="402"/>
      <c r="AC42" s="402"/>
      <c r="AD42" s="388">
        <v>43629</v>
      </c>
      <c r="AF42" s="368"/>
    </row>
    <row r="43" spans="2:32" s="367" customFormat="1" ht="18.75" customHeight="1" x14ac:dyDescent="0.2">
      <c r="B43" s="396"/>
      <c r="C43" s="408"/>
      <c r="D43" s="408"/>
      <c r="E43" s="355"/>
      <c r="F43" s="355"/>
      <c r="G43" s="355"/>
      <c r="H43" s="355"/>
      <c r="I43" s="355"/>
      <c r="J43" s="355"/>
      <c r="K43" s="355"/>
      <c r="L43" s="355"/>
      <c r="M43" s="355"/>
      <c r="N43" s="355"/>
      <c r="O43" s="355"/>
      <c r="P43" s="355"/>
      <c r="Q43" s="355"/>
      <c r="R43" s="355"/>
      <c r="S43" s="408"/>
      <c r="T43" s="355"/>
      <c r="U43" s="355"/>
      <c r="V43" s="355"/>
      <c r="W43" s="355"/>
      <c r="X43" s="355"/>
      <c r="Y43" s="355"/>
      <c r="Z43" s="402"/>
      <c r="AA43" s="402"/>
      <c r="AB43" s="402"/>
      <c r="AC43" s="402"/>
      <c r="AD43" s="388">
        <v>43630</v>
      </c>
      <c r="AF43" s="368"/>
    </row>
    <row r="44" spans="2:32" s="367" customFormat="1" ht="18.75" customHeight="1" x14ac:dyDescent="0.2">
      <c r="B44" s="396"/>
      <c r="C44" s="408"/>
      <c r="D44" s="408"/>
      <c r="E44" s="355"/>
      <c r="F44" s="355"/>
      <c r="G44" s="355"/>
      <c r="H44" s="355"/>
      <c r="I44" s="355"/>
      <c r="J44" s="355"/>
      <c r="K44" s="355"/>
      <c r="L44" s="355"/>
      <c r="M44" s="355"/>
      <c r="N44" s="355"/>
      <c r="O44" s="355"/>
      <c r="P44" s="355"/>
      <c r="Q44" s="355"/>
      <c r="R44" s="355"/>
      <c r="S44" s="408"/>
      <c r="T44" s="355"/>
      <c r="U44" s="355"/>
      <c r="V44" s="355"/>
      <c r="W44" s="355"/>
      <c r="X44" s="355"/>
      <c r="Y44" s="355"/>
      <c r="Z44" s="402"/>
      <c r="AA44" s="402"/>
      <c r="AB44" s="402"/>
      <c r="AD44" s="388">
        <v>43631</v>
      </c>
      <c r="AF44" s="368"/>
    </row>
    <row r="45" spans="2:32" s="367" customFormat="1" ht="18.75" customHeight="1" x14ac:dyDescent="0.2">
      <c r="B45" s="396"/>
      <c r="C45" s="408"/>
      <c r="D45" s="408"/>
      <c r="E45" s="355"/>
      <c r="F45" s="355"/>
      <c r="G45" s="355"/>
      <c r="H45" s="355"/>
      <c r="I45" s="355"/>
      <c r="J45" s="355"/>
      <c r="K45" s="355"/>
      <c r="L45" s="355"/>
      <c r="M45" s="355"/>
      <c r="N45" s="355"/>
      <c r="O45" s="355"/>
      <c r="P45" s="355"/>
      <c r="Q45" s="355"/>
      <c r="R45" s="355"/>
      <c r="S45" s="408"/>
      <c r="T45" s="355"/>
      <c r="U45" s="355"/>
      <c r="V45" s="355"/>
      <c r="W45" s="355"/>
      <c r="X45" s="355"/>
      <c r="Y45" s="355"/>
      <c r="Z45" s="402"/>
      <c r="AA45" s="402"/>
      <c r="AB45" s="402"/>
      <c r="AC45" s="402"/>
      <c r="AD45" s="388">
        <v>43632</v>
      </c>
      <c r="AF45" s="368"/>
    </row>
    <row r="46" spans="2:32" s="367" customFormat="1" ht="18.75" customHeight="1" x14ac:dyDescent="0.2">
      <c r="B46" s="396"/>
      <c r="C46" s="408"/>
      <c r="D46" s="408"/>
      <c r="E46" s="355"/>
      <c r="F46" s="355"/>
      <c r="G46" s="355"/>
      <c r="H46" s="355"/>
      <c r="I46" s="355"/>
      <c r="J46" s="355"/>
      <c r="K46" s="355"/>
      <c r="L46" s="355"/>
      <c r="M46" s="355"/>
      <c r="N46" s="355"/>
      <c r="O46" s="355"/>
      <c r="P46" s="355"/>
      <c r="Q46" s="355"/>
      <c r="R46" s="355"/>
      <c r="S46" s="408"/>
      <c r="T46" s="355"/>
      <c r="U46" s="355"/>
      <c r="V46" s="355"/>
      <c r="W46" s="355"/>
      <c r="X46" s="355"/>
      <c r="Y46" s="355"/>
      <c r="Z46" s="402"/>
      <c r="AA46" s="402"/>
      <c r="AB46" s="402"/>
      <c r="AC46" s="402"/>
      <c r="AD46" s="388">
        <v>43633</v>
      </c>
      <c r="AF46" s="368"/>
    </row>
    <row r="47" spans="2:32" s="367" customFormat="1" ht="18.75" customHeight="1" x14ac:dyDescent="0.2">
      <c r="B47" s="396"/>
      <c r="C47" s="408"/>
      <c r="D47" s="408"/>
      <c r="E47" s="355"/>
      <c r="F47" s="355"/>
      <c r="G47" s="355"/>
      <c r="H47" s="355"/>
      <c r="I47" s="355"/>
      <c r="J47" s="355"/>
      <c r="K47" s="355"/>
      <c r="L47" s="355"/>
      <c r="M47" s="355"/>
      <c r="N47" s="355"/>
      <c r="O47" s="355"/>
      <c r="P47" s="355"/>
      <c r="Q47" s="355"/>
      <c r="R47" s="355"/>
      <c r="S47" s="408"/>
      <c r="T47" s="355"/>
      <c r="U47" s="355"/>
      <c r="V47" s="355"/>
      <c r="W47" s="355"/>
      <c r="X47" s="355"/>
      <c r="Y47" s="355"/>
      <c r="Z47" s="402"/>
      <c r="AA47" s="402"/>
      <c r="AB47" s="402"/>
      <c r="AC47" s="402"/>
      <c r="AD47" s="388">
        <v>43634</v>
      </c>
      <c r="AF47" s="368"/>
    </row>
    <row r="48" spans="2:32" s="367" customFormat="1" ht="18.75" customHeight="1" x14ac:dyDescent="0.2">
      <c r="B48" s="396"/>
      <c r="C48" s="408"/>
      <c r="D48" s="408"/>
      <c r="E48" s="355"/>
      <c r="F48" s="355"/>
      <c r="G48" s="355"/>
      <c r="H48" s="355"/>
      <c r="I48" s="355"/>
      <c r="J48" s="355"/>
      <c r="K48" s="355"/>
      <c r="L48" s="355"/>
      <c r="M48" s="355"/>
      <c r="N48" s="355"/>
      <c r="O48" s="355"/>
      <c r="P48" s="355"/>
      <c r="Q48" s="355"/>
      <c r="R48" s="355"/>
      <c r="S48" s="408"/>
      <c r="T48" s="355"/>
      <c r="U48" s="355"/>
      <c r="V48" s="355"/>
      <c r="W48" s="355"/>
      <c r="X48" s="355"/>
      <c r="Y48" s="355"/>
      <c r="Z48" s="402"/>
      <c r="AA48" s="402"/>
      <c r="AB48" s="402"/>
      <c r="AC48" s="402"/>
      <c r="AD48" s="388">
        <v>43635</v>
      </c>
      <c r="AF48" s="368"/>
    </row>
    <row r="49" spans="2:32" s="367" customFormat="1" ht="18.75" customHeight="1" x14ac:dyDescent="0.2">
      <c r="B49" s="396"/>
      <c r="C49" s="408"/>
      <c r="D49" s="408"/>
      <c r="E49" s="355"/>
      <c r="F49" s="355"/>
      <c r="G49" s="355"/>
      <c r="H49" s="355"/>
      <c r="I49" s="355"/>
      <c r="J49" s="355"/>
      <c r="K49" s="355"/>
      <c r="L49" s="355"/>
      <c r="M49" s="355"/>
      <c r="N49" s="355"/>
      <c r="O49" s="355"/>
      <c r="P49" s="355"/>
      <c r="Q49" s="355"/>
      <c r="R49" s="355"/>
      <c r="S49" s="408"/>
      <c r="T49" s="355"/>
      <c r="U49" s="355"/>
      <c r="V49" s="355"/>
      <c r="W49" s="355"/>
      <c r="X49" s="355"/>
      <c r="Y49" s="355"/>
      <c r="Z49" s="402"/>
      <c r="AA49" s="402"/>
      <c r="AB49" s="402"/>
      <c r="AC49" s="402"/>
      <c r="AD49" s="388">
        <v>43636</v>
      </c>
      <c r="AF49" s="368"/>
    </row>
    <row r="50" spans="2:32" s="367" customFormat="1" ht="18.75" customHeight="1" x14ac:dyDescent="0.2">
      <c r="B50" s="396"/>
      <c r="C50" s="408"/>
      <c r="D50" s="408"/>
      <c r="E50" s="355"/>
      <c r="F50" s="355"/>
      <c r="G50" s="355"/>
      <c r="H50" s="355"/>
      <c r="I50" s="355"/>
      <c r="J50" s="355"/>
      <c r="K50" s="355"/>
      <c r="L50" s="355"/>
      <c r="M50" s="355"/>
      <c r="N50" s="355"/>
      <c r="O50" s="355"/>
      <c r="P50" s="355"/>
      <c r="Q50" s="355"/>
      <c r="R50" s="355"/>
      <c r="S50" s="408"/>
      <c r="T50" s="355"/>
      <c r="U50" s="355"/>
      <c r="V50" s="355"/>
      <c r="W50" s="355"/>
      <c r="X50" s="355"/>
      <c r="Y50" s="355"/>
      <c r="Z50" s="402"/>
      <c r="AA50" s="402"/>
      <c r="AB50" s="402"/>
      <c r="AC50" s="402"/>
      <c r="AD50" s="388">
        <v>43637</v>
      </c>
      <c r="AF50" s="368"/>
    </row>
    <row r="51" spans="2:32" s="367" customFormat="1" ht="18.75" customHeight="1" x14ac:dyDescent="0.2">
      <c r="B51" s="396"/>
      <c r="C51" s="408"/>
      <c r="D51" s="408"/>
      <c r="E51" s="355"/>
      <c r="F51" s="355"/>
      <c r="G51" s="355"/>
      <c r="H51" s="355"/>
      <c r="I51" s="355"/>
      <c r="J51" s="355"/>
      <c r="K51" s="355"/>
      <c r="L51" s="355"/>
      <c r="M51" s="355"/>
      <c r="N51" s="355"/>
      <c r="O51" s="355"/>
      <c r="P51" s="355"/>
      <c r="Q51" s="355"/>
      <c r="R51" s="355"/>
      <c r="S51" s="408"/>
      <c r="T51" s="355"/>
      <c r="U51" s="355"/>
      <c r="V51" s="355"/>
      <c r="W51" s="355"/>
      <c r="X51" s="355"/>
      <c r="Y51" s="355"/>
      <c r="Z51" s="402"/>
      <c r="AA51" s="402"/>
      <c r="AB51" s="402"/>
      <c r="AC51" s="402"/>
      <c r="AD51" s="388">
        <v>43638</v>
      </c>
      <c r="AF51" s="368"/>
    </row>
    <row r="52" spans="2:32" s="367" customFormat="1" ht="18.75" customHeight="1" x14ac:dyDescent="0.2">
      <c r="B52" s="396"/>
      <c r="C52" s="408"/>
      <c r="D52" s="408"/>
      <c r="E52" s="355"/>
      <c r="F52" s="355"/>
      <c r="G52" s="355"/>
      <c r="H52" s="355"/>
      <c r="I52" s="355"/>
      <c r="J52" s="355"/>
      <c r="K52" s="355"/>
      <c r="L52" s="355"/>
      <c r="M52" s="355"/>
      <c r="N52" s="355"/>
      <c r="O52" s="355"/>
      <c r="P52" s="355"/>
      <c r="Q52" s="355"/>
      <c r="R52" s="355"/>
      <c r="S52" s="408"/>
      <c r="T52" s="355"/>
      <c r="U52" s="355"/>
      <c r="V52" s="355"/>
      <c r="W52" s="355"/>
      <c r="X52" s="355"/>
      <c r="Y52" s="355"/>
      <c r="Z52" s="402"/>
      <c r="AA52" s="402"/>
      <c r="AB52" s="402"/>
      <c r="AC52" s="402"/>
      <c r="AD52" s="388">
        <v>43639</v>
      </c>
      <c r="AF52" s="368"/>
    </row>
    <row r="53" spans="2:32" s="367" customFormat="1" ht="18.75" customHeight="1" x14ac:dyDescent="0.2">
      <c r="B53" s="396"/>
      <c r="C53" s="408"/>
      <c r="D53" s="408"/>
      <c r="E53" s="355"/>
      <c r="F53" s="355"/>
      <c r="G53" s="355"/>
      <c r="H53" s="355"/>
      <c r="I53" s="355"/>
      <c r="J53" s="355"/>
      <c r="K53" s="355"/>
      <c r="L53" s="355"/>
      <c r="M53" s="355"/>
      <c r="N53" s="355"/>
      <c r="O53" s="355"/>
      <c r="P53" s="355"/>
      <c r="Q53" s="355"/>
      <c r="R53" s="355"/>
      <c r="S53" s="408"/>
      <c r="T53" s="355"/>
      <c r="U53" s="355"/>
      <c r="V53" s="355"/>
      <c r="W53" s="355"/>
      <c r="X53" s="355"/>
      <c r="Y53" s="355"/>
      <c r="Z53" s="402"/>
      <c r="AA53" s="402"/>
      <c r="AB53" s="402"/>
      <c r="AC53" s="402"/>
      <c r="AD53" s="388">
        <v>43640</v>
      </c>
      <c r="AF53" s="368"/>
    </row>
    <row r="54" spans="2:32" s="367" customFormat="1" ht="18.75" customHeight="1" x14ac:dyDescent="0.2">
      <c r="B54" s="396"/>
      <c r="C54" s="408"/>
      <c r="D54" s="408"/>
      <c r="E54" s="355"/>
      <c r="F54" s="355"/>
      <c r="G54" s="355"/>
      <c r="H54" s="355"/>
      <c r="I54" s="355"/>
      <c r="J54" s="355"/>
      <c r="K54" s="355"/>
      <c r="L54" s="355"/>
      <c r="M54" s="355"/>
      <c r="N54" s="355"/>
      <c r="O54" s="355"/>
      <c r="P54" s="355"/>
      <c r="Q54" s="355"/>
      <c r="R54" s="355"/>
      <c r="S54" s="408"/>
      <c r="T54" s="355"/>
      <c r="U54" s="355"/>
      <c r="V54" s="355"/>
      <c r="W54" s="355"/>
      <c r="X54" s="355"/>
      <c r="Y54" s="355"/>
      <c r="Z54" s="402"/>
      <c r="AA54" s="402"/>
      <c r="AB54" s="402"/>
      <c r="AC54" s="402"/>
      <c r="AD54" s="388">
        <v>43641</v>
      </c>
      <c r="AF54" s="368"/>
    </row>
    <row r="55" spans="2:32" s="367" customFormat="1" ht="18.75" customHeight="1" x14ac:dyDescent="0.2">
      <c r="B55" s="396"/>
      <c r="C55" s="408"/>
      <c r="D55" s="408"/>
      <c r="E55" s="355"/>
      <c r="F55" s="355"/>
      <c r="G55" s="355"/>
      <c r="H55" s="355"/>
      <c r="I55" s="355"/>
      <c r="J55" s="355"/>
      <c r="K55" s="355"/>
      <c r="L55" s="355"/>
      <c r="M55" s="355"/>
      <c r="N55" s="355"/>
      <c r="O55" s="355"/>
      <c r="P55" s="355"/>
      <c r="Q55" s="355"/>
      <c r="R55" s="355"/>
      <c r="S55" s="408"/>
      <c r="T55" s="355"/>
      <c r="U55" s="355"/>
      <c r="V55" s="355"/>
      <c r="W55" s="355"/>
      <c r="X55" s="355"/>
      <c r="Y55" s="355"/>
      <c r="Z55" s="402"/>
      <c r="AA55" s="402"/>
      <c r="AB55" s="402"/>
      <c r="AC55" s="402"/>
      <c r="AD55" s="388">
        <v>43642</v>
      </c>
      <c r="AF55" s="368"/>
    </row>
    <row r="56" spans="2:32" s="367" customFormat="1" ht="18.75" customHeight="1" x14ac:dyDescent="0.2">
      <c r="B56" s="396"/>
      <c r="C56" s="408"/>
      <c r="D56" s="408"/>
      <c r="E56" s="355"/>
      <c r="F56" s="355"/>
      <c r="G56" s="355"/>
      <c r="H56" s="355"/>
      <c r="I56" s="355"/>
      <c r="J56" s="355"/>
      <c r="K56" s="355"/>
      <c r="L56" s="355"/>
      <c r="M56" s="355"/>
      <c r="N56" s="355"/>
      <c r="O56" s="355"/>
      <c r="P56" s="355"/>
      <c r="Q56" s="355"/>
      <c r="R56" s="355"/>
      <c r="S56" s="408"/>
      <c r="T56" s="355"/>
      <c r="U56" s="355"/>
      <c r="V56" s="355"/>
      <c r="W56" s="355"/>
      <c r="X56" s="355"/>
      <c r="Y56" s="355"/>
      <c r="Z56" s="402"/>
      <c r="AA56" s="402"/>
      <c r="AB56" s="402"/>
      <c r="AC56" s="402"/>
      <c r="AD56" s="388">
        <v>43643</v>
      </c>
      <c r="AF56" s="368"/>
    </row>
    <row r="57" spans="2:32" s="367" customFormat="1" ht="18.75" customHeight="1" x14ac:dyDescent="0.2">
      <c r="B57" s="396"/>
      <c r="C57" s="408"/>
      <c r="D57" s="408"/>
      <c r="E57" s="355"/>
      <c r="F57" s="355"/>
      <c r="G57" s="355"/>
      <c r="H57" s="355"/>
      <c r="I57" s="355"/>
      <c r="J57" s="355"/>
      <c r="K57" s="355"/>
      <c r="L57" s="355"/>
      <c r="M57" s="355"/>
      <c r="N57" s="355"/>
      <c r="O57" s="355"/>
      <c r="P57" s="355"/>
      <c r="Q57" s="355"/>
      <c r="R57" s="355"/>
      <c r="S57" s="408"/>
      <c r="T57" s="355"/>
      <c r="U57" s="355"/>
      <c r="V57" s="355"/>
      <c r="W57" s="355"/>
      <c r="X57" s="355"/>
      <c r="Y57" s="355"/>
      <c r="Z57" s="402"/>
      <c r="AA57" s="402"/>
      <c r="AB57" s="402"/>
      <c r="AC57" s="402"/>
      <c r="AD57" s="388">
        <v>43644</v>
      </c>
      <c r="AF57" s="368"/>
    </row>
    <row r="58" spans="2:32" s="367" customFormat="1" ht="18.75" customHeight="1" x14ac:dyDescent="0.2">
      <c r="B58" s="396"/>
      <c r="C58" s="408"/>
      <c r="D58" s="408"/>
      <c r="E58" s="355"/>
      <c r="F58" s="355"/>
      <c r="G58" s="355"/>
      <c r="H58" s="355"/>
      <c r="I58" s="355"/>
      <c r="J58" s="355"/>
      <c r="K58" s="355"/>
      <c r="L58" s="355"/>
      <c r="M58" s="355"/>
      <c r="N58" s="355"/>
      <c r="O58" s="355"/>
      <c r="P58" s="355"/>
      <c r="Q58" s="355"/>
      <c r="R58" s="355"/>
      <c r="S58" s="408"/>
      <c r="T58" s="355"/>
      <c r="U58" s="355"/>
      <c r="V58" s="355"/>
      <c r="W58" s="355"/>
      <c r="X58" s="355"/>
      <c r="Y58" s="355"/>
      <c r="Z58" s="402"/>
      <c r="AA58" s="402"/>
      <c r="AB58" s="402"/>
      <c r="AC58" s="402"/>
      <c r="AD58" s="388">
        <v>43645</v>
      </c>
      <c r="AF58" s="368"/>
    </row>
    <row r="59" spans="2:32" s="367" customFormat="1" ht="18.75" customHeight="1" x14ac:dyDescent="0.2">
      <c r="B59" s="396"/>
      <c r="C59" s="408"/>
      <c r="D59" s="408"/>
      <c r="E59" s="355"/>
      <c r="F59" s="355"/>
      <c r="G59" s="355"/>
      <c r="H59" s="355"/>
      <c r="I59" s="355"/>
      <c r="J59" s="355"/>
      <c r="K59" s="355"/>
      <c r="L59" s="355"/>
      <c r="M59" s="355"/>
      <c r="N59" s="355"/>
      <c r="O59" s="355"/>
      <c r="P59" s="355"/>
      <c r="Q59" s="355"/>
      <c r="R59" s="355"/>
      <c r="S59" s="408"/>
      <c r="T59" s="355"/>
      <c r="U59" s="355"/>
      <c r="V59" s="355"/>
      <c r="W59" s="355"/>
      <c r="X59" s="355"/>
      <c r="Y59" s="355"/>
      <c r="Z59" s="402"/>
      <c r="AA59" s="402"/>
      <c r="AB59" s="402"/>
      <c r="AC59" s="402"/>
      <c r="AD59" s="388">
        <v>43646</v>
      </c>
      <c r="AF59" s="368"/>
    </row>
    <row r="60" spans="2:32" s="367" customFormat="1" ht="18.75" customHeight="1" x14ac:dyDescent="0.2">
      <c r="B60" s="396"/>
      <c r="C60" s="408"/>
      <c r="D60" s="408"/>
      <c r="E60" s="355"/>
      <c r="F60" s="355"/>
      <c r="G60" s="355"/>
      <c r="H60" s="355"/>
      <c r="I60" s="355"/>
      <c r="J60" s="355"/>
      <c r="K60" s="355"/>
      <c r="L60" s="355"/>
      <c r="M60" s="355"/>
      <c r="N60" s="355"/>
      <c r="O60" s="355"/>
      <c r="P60" s="355"/>
      <c r="Q60" s="355"/>
      <c r="R60" s="355"/>
      <c r="S60" s="408"/>
      <c r="T60" s="355"/>
      <c r="U60" s="355"/>
      <c r="V60" s="355"/>
      <c r="W60" s="355"/>
      <c r="X60" s="355"/>
      <c r="Y60" s="355"/>
      <c r="Z60" s="402"/>
      <c r="AA60" s="402"/>
      <c r="AB60" s="402"/>
      <c r="AC60" s="402"/>
      <c r="AD60" s="388">
        <v>43647</v>
      </c>
      <c r="AF60" s="368"/>
    </row>
    <row r="61" spans="2:32" s="367" customFormat="1" ht="18.75" customHeight="1" x14ac:dyDescent="0.2">
      <c r="B61" s="396"/>
      <c r="C61" s="408"/>
      <c r="D61" s="408"/>
      <c r="E61" s="355"/>
      <c r="F61" s="355"/>
      <c r="G61" s="355"/>
      <c r="H61" s="355"/>
      <c r="I61" s="355"/>
      <c r="J61" s="355"/>
      <c r="K61" s="355"/>
      <c r="L61" s="355"/>
      <c r="M61" s="355"/>
      <c r="N61" s="355"/>
      <c r="O61" s="355"/>
      <c r="P61" s="355"/>
      <c r="Q61" s="355"/>
      <c r="R61" s="355"/>
      <c r="S61" s="408"/>
      <c r="T61" s="355"/>
      <c r="U61" s="355"/>
      <c r="V61" s="355"/>
      <c r="W61" s="355"/>
      <c r="X61" s="355"/>
      <c r="Y61" s="355"/>
      <c r="Z61" s="402"/>
      <c r="AA61" s="402"/>
      <c r="AB61" s="402"/>
      <c r="AC61" s="402"/>
      <c r="AD61" s="388">
        <v>43648</v>
      </c>
      <c r="AF61" s="368"/>
    </row>
    <row r="62" spans="2:32" s="367" customFormat="1" ht="18.75" customHeight="1" x14ac:dyDescent="0.2">
      <c r="B62" s="396"/>
      <c r="C62" s="408"/>
      <c r="D62" s="408"/>
      <c r="E62" s="355"/>
      <c r="F62" s="355"/>
      <c r="G62" s="355"/>
      <c r="H62" s="355"/>
      <c r="I62" s="355"/>
      <c r="J62" s="355"/>
      <c r="K62" s="355"/>
      <c r="L62" s="355"/>
      <c r="M62" s="355"/>
      <c r="N62" s="355"/>
      <c r="O62" s="355"/>
      <c r="P62" s="355"/>
      <c r="Q62" s="355"/>
      <c r="R62" s="355"/>
      <c r="S62" s="408"/>
      <c r="T62" s="355"/>
      <c r="U62" s="355"/>
      <c r="V62" s="355"/>
      <c r="W62" s="355"/>
      <c r="X62" s="355"/>
      <c r="Y62" s="355"/>
      <c r="Z62" s="402"/>
      <c r="AA62" s="402"/>
      <c r="AB62" s="402"/>
      <c r="AC62" s="402"/>
      <c r="AD62" s="388">
        <v>43649</v>
      </c>
      <c r="AF62" s="368"/>
    </row>
    <row r="63" spans="2:32" s="367" customFormat="1" ht="18.75" customHeight="1" x14ac:dyDescent="0.2">
      <c r="B63" s="396"/>
      <c r="C63" s="408"/>
      <c r="D63" s="408"/>
      <c r="E63" s="355"/>
      <c r="F63" s="355"/>
      <c r="G63" s="355"/>
      <c r="H63" s="355"/>
      <c r="I63" s="355"/>
      <c r="J63" s="355"/>
      <c r="K63" s="355"/>
      <c r="L63" s="355"/>
      <c r="M63" s="355"/>
      <c r="N63" s="355"/>
      <c r="O63" s="355"/>
      <c r="P63" s="355"/>
      <c r="Q63" s="355"/>
      <c r="R63" s="355"/>
      <c r="S63" s="408"/>
      <c r="T63" s="355"/>
      <c r="U63" s="355"/>
      <c r="V63" s="355"/>
      <c r="W63" s="355"/>
      <c r="X63" s="355"/>
      <c r="Y63" s="355"/>
      <c r="Z63" s="402"/>
      <c r="AA63" s="402"/>
      <c r="AB63" s="402"/>
      <c r="AC63" s="402"/>
      <c r="AD63" s="388">
        <v>43650</v>
      </c>
      <c r="AF63" s="368"/>
    </row>
    <row r="64" spans="2:32" s="367" customFormat="1" ht="18.75" customHeight="1" x14ac:dyDescent="0.2">
      <c r="B64" s="396"/>
      <c r="C64" s="408"/>
      <c r="D64" s="408"/>
      <c r="E64" s="355"/>
      <c r="F64" s="355"/>
      <c r="G64" s="355"/>
      <c r="H64" s="355"/>
      <c r="I64" s="355"/>
      <c r="J64" s="355"/>
      <c r="K64" s="355"/>
      <c r="L64" s="355"/>
      <c r="M64" s="355"/>
      <c r="N64" s="355"/>
      <c r="O64" s="355"/>
      <c r="P64" s="355"/>
      <c r="Q64" s="355"/>
      <c r="R64" s="355"/>
      <c r="S64" s="408"/>
      <c r="T64" s="355"/>
      <c r="U64" s="355"/>
      <c r="V64" s="355"/>
      <c r="W64" s="355"/>
      <c r="X64" s="355"/>
      <c r="Y64" s="355"/>
      <c r="Z64" s="402"/>
      <c r="AA64" s="402"/>
      <c r="AB64" s="402"/>
      <c r="AC64" s="402"/>
      <c r="AD64" s="388">
        <v>43651</v>
      </c>
      <c r="AF64" s="368"/>
    </row>
    <row r="65" spans="1:32" ht="18.75" customHeight="1" x14ac:dyDescent="0.2">
      <c r="Z65" s="402"/>
      <c r="AA65" s="402"/>
      <c r="AB65" s="402"/>
      <c r="AC65" s="402"/>
      <c r="AD65" s="388">
        <v>43652</v>
      </c>
    </row>
    <row r="66" spans="1:32" ht="18.75" customHeight="1" x14ac:dyDescent="0.2">
      <c r="Z66" s="402"/>
      <c r="AA66" s="402"/>
      <c r="AB66" s="402"/>
      <c r="AC66" s="402"/>
      <c r="AD66" s="388">
        <v>43653</v>
      </c>
    </row>
    <row r="67" spans="1:32" ht="18.75" customHeight="1" x14ac:dyDescent="0.2">
      <c r="Z67" s="402"/>
      <c r="AA67" s="402"/>
      <c r="AB67" s="402"/>
      <c r="AC67" s="402"/>
      <c r="AD67" s="388">
        <v>43654</v>
      </c>
    </row>
    <row r="68" spans="1:32" ht="18.75" customHeight="1" x14ac:dyDescent="0.2">
      <c r="Z68" s="402"/>
      <c r="AA68" s="402"/>
      <c r="AB68" s="402"/>
      <c r="AC68" s="402"/>
      <c r="AD68" s="388">
        <v>43655</v>
      </c>
    </row>
    <row r="69" spans="1:32" ht="18.75" customHeight="1" x14ac:dyDescent="0.2">
      <c r="Z69" s="402"/>
      <c r="AA69" s="402"/>
      <c r="AB69" s="402"/>
      <c r="AC69" s="402"/>
      <c r="AD69" s="388">
        <v>43656</v>
      </c>
    </row>
    <row r="70" spans="1:32" ht="18.75" customHeight="1" x14ac:dyDescent="0.2">
      <c r="Z70" s="402"/>
      <c r="AA70" s="402"/>
      <c r="AB70" s="402"/>
      <c r="AC70" s="402"/>
      <c r="AD70" s="388">
        <v>43657</v>
      </c>
    </row>
    <row r="71" spans="1:32" ht="18.75" customHeight="1" x14ac:dyDescent="0.2">
      <c r="Z71" s="402"/>
      <c r="AA71" s="402"/>
      <c r="AB71" s="402"/>
      <c r="AC71" s="402"/>
      <c r="AD71" s="388">
        <v>43658</v>
      </c>
    </row>
    <row r="72" spans="1:32" ht="18.75" customHeight="1" x14ac:dyDescent="0.2">
      <c r="Z72" s="402"/>
      <c r="AA72" s="402"/>
      <c r="AB72" s="402"/>
      <c r="AC72" s="402"/>
      <c r="AD72" s="388">
        <v>43659</v>
      </c>
    </row>
    <row r="73" spans="1:32" s="445" customFormat="1" x14ac:dyDescent="0.2">
      <c r="A73" s="443"/>
      <c r="B73" s="396"/>
      <c r="C73" s="408"/>
      <c r="D73" s="408"/>
      <c r="E73" s="355"/>
      <c r="F73" s="355"/>
      <c r="G73" s="355"/>
      <c r="H73" s="355"/>
      <c r="I73" s="355"/>
      <c r="J73" s="355"/>
      <c r="K73" s="355"/>
      <c r="L73" s="355"/>
      <c r="M73" s="355"/>
      <c r="N73" s="355"/>
      <c r="O73" s="355"/>
      <c r="P73" s="355"/>
      <c r="Q73" s="355"/>
      <c r="R73" s="355"/>
      <c r="S73" s="408"/>
      <c r="T73" s="355"/>
      <c r="U73" s="355"/>
      <c r="V73" s="355"/>
      <c r="W73" s="355"/>
      <c r="X73" s="355"/>
      <c r="Y73" s="355"/>
      <c r="Z73" s="402"/>
      <c r="AA73" s="402"/>
      <c r="AB73" s="402"/>
      <c r="AC73" s="402"/>
      <c r="AD73" s="388">
        <v>43660</v>
      </c>
      <c r="AE73" s="444"/>
      <c r="AF73" s="377"/>
    </row>
    <row r="74" spans="1:32" s="365" customFormat="1" ht="18.75" customHeight="1" x14ac:dyDescent="0.2">
      <c r="A74" s="355"/>
      <c r="B74" s="396"/>
      <c r="C74" s="408"/>
      <c r="D74" s="408"/>
      <c r="E74" s="355"/>
      <c r="F74" s="355"/>
      <c r="G74" s="355"/>
      <c r="H74" s="355"/>
      <c r="I74" s="355"/>
      <c r="J74" s="355"/>
      <c r="K74" s="355"/>
      <c r="L74" s="355"/>
      <c r="M74" s="355"/>
      <c r="N74" s="355"/>
      <c r="O74" s="355"/>
      <c r="P74" s="355"/>
      <c r="Q74" s="355"/>
      <c r="R74" s="355"/>
      <c r="S74" s="408"/>
      <c r="T74" s="355"/>
      <c r="U74" s="355"/>
      <c r="V74" s="355"/>
      <c r="W74" s="355"/>
      <c r="X74" s="355"/>
      <c r="Y74" s="355"/>
      <c r="Z74" s="402"/>
      <c r="AA74" s="402"/>
      <c r="AB74" s="402"/>
      <c r="AC74" s="402"/>
      <c r="AD74" s="388">
        <v>43661</v>
      </c>
      <c r="AE74" s="446"/>
      <c r="AF74" s="447"/>
    </row>
    <row r="75" spans="1:32" ht="18.75" customHeight="1" x14ac:dyDescent="0.2">
      <c r="Z75" s="402"/>
      <c r="AA75" s="402"/>
      <c r="AB75" s="402"/>
      <c r="AC75" s="402"/>
      <c r="AD75" s="388">
        <v>43662</v>
      </c>
    </row>
    <row r="76" spans="1:32" ht="18.75" customHeight="1" x14ac:dyDescent="0.2">
      <c r="Z76" s="402"/>
      <c r="AA76" s="402"/>
      <c r="AB76" s="402"/>
      <c r="AC76" s="402"/>
      <c r="AD76" s="388">
        <v>43663</v>
      </c>
    </row>
    <row r="77" spans="1:32" ht="18.75" customHeight="1" x14ac:dyDescent="0.2">
      <c r="Z77" s="402"/>
      <c r="AA77" s="402"/>
      <c r="AB77" s="402"/>
      <c r="AC77" s="402"/>
      <c r="AD77" s="388">
        <v>43664</v>
      </c>
    </row>
    <row r="78" spans="1:32" ht="18.75" customHeight="1" x14ac:dyDescent="0.2">
      <c r="Z78" s="402"/>
      <c r="AA78" s="402"/>
      <c r="AB78" s="402"/>
      <c r="AC78" s="402"/>
      <c r="AD78" s="388">
        <v>43665</v>
      </c>
    </row>
    <row r="79" spans="1:32" ht="18.75" customHeight="1" x14ac:dyDescent="0.2">
      <c r="Z79" s="402"/>
      <c r="AA79" s="402"/>
      <c r="AB79" s="402"/>
      <c r="AC79" s="402"/>
      <c r="AD79" s="388">
        <v>43666</v>
      </c>
    </row>
    <row r="80" spans="1:32" ht="18.75" customHeight="1" x14ac:dyDescent="0.2">
      <c r="Z80" s="402"/>
      <c r="AA80" s="402"/>
      <c r="AB80" s="402"/>
      <c r="AC80" s="402"/>
      <c r="AD80" s="388">
        <v>43667</v>
      </c>
    </row>
    <row r="81" spans="2:32" s="367" customFormat="1" ht="18.75" customHeight="1" x14ac:dyDescent="0.2">
      <c r="B81" s="396"/>
      <c r="C81" s="408"/>
      <c r="D81" s="408"/>
      <c r="E81" s="355"/>
      <c r="F81" s="355"/>
      <c r="G81" s="355"/>
      <c r="H81" s="355"/>
      <c r="I81" s="355"/>
      <c r="J81" s="355"/>
      <c r="K81" s="355"/>
      <c r="L81" s="355"/>
      <c r="M81" s="355"/>
      <c r="N81" s="355"/>
      <c r="O81" s="355"/>
      <c r="P81" s="355"/>
      <c r="Q81" s="355"/>
      <c r="R81" s="355"/>
      <c r="S81" s="408"/>
      <c r="T81" s="355"/>
      <c r="U81" s="355"/>
      <c r="V81" s="355"/>
      <c r="W81" s="355"/>
      <c r="X81" s="355"/>
      <c r="Y81" s="355"/>
      <c r="Z81" s="402"/>
      <c r="AA81" s="402"/>
      <c r="AB81" s="402"/>
      <c r="AC81" s="402"/>
      <c r="AD81" s="388">
        <v>43668</v>
      </c>
      <c r="AF81" s="368"/>
    </row>
    <row r="82" spans="2:32" s="367" customFormat="1" ht="18.75" customHeight="1" x14ac:dyDescent="0.2">
      <c r="B82" s="396"/>
      <c r="C82" s="408"/>
      <c r="D82" s="408"/>
      <c r="E82" s="355"/>
      <c r="F82" s="355"/>
      <c r="G82" s="355"/>
      <c r="H82" s="355"/>
      <c r="I82" s="355"/>
      <c r="J82" s="355"/>
      <c r="K82" s="355"/>
      <c r="L82" s="355"/>
      <c r="M82" s="355"/>
      <c r="N82" s="355"/>
      <c r="O82" s="355"/>
      <c r="P82" s="355"/>
      <c r="Q82" s="355"/>
      <c r="R82" s="355"/>
      <c r="S82" s="408"/>
      <c r="T82" s="355"/>
      <c r="U82" s="355"/>
      <c r="V82" s="355"/>
      <c r="W82" s="355"/>
      <c r="X82" s="355"/>
      <c r="Y82" s="355"/>
      <c r="Z82" s="402"/>
      <c r="AA82" s="402"/>
      <c r="AB82" s="402"/>
      <c r="AC82" s="402"/>
      <c r="AD82" s="388">
        <v>43669</v>
      </c>
      <c r="AF82" s="368"/>
    </row>
    <row r="83" spans="2:32" s="367" customFormat="1" ht="18.75" customHeight="1" x14ac:dyDescent="0.2">
      <c r="B83" s="396"/>
      <c r="C83" s="408"/>
      <c r="D83" s="408"/>
      <c r="E83" s="355"/>
      <c r="F83" s="355"/>
      <c r="G83" s="355"/>
      <c r="H83" s="355"/>
      <c r="I83" s="355"/>
      <c r="J83" s="355"/>
      <c r="K83" s="355"/>
      <c r="L83" s="355"/>
      <c r="M83" s="355"/>
      <c r="N83" s="355"/>
      <c r="O83" s="355"/>
      <c r="P83" s="355"/>
      <c r="Q83" s="355"/>
      <c r="R83" s="355"/>
      <c r="S83" s="408"/>
      <c r="T83" s="355"/>
      <c r="U83" s="355"/>
      <c r="V83" s="355"/>
      <c r="W83" s="355"/>
      <c r="X83" s="355"/>
      <c r="Y83" s="355"/>
      <c r="Z83" s="402"/>
      <c r="AA83" s="402"/>
      <c r="AB83" s="402"/>
      <c r="AC83" s="402"/>
      <c r="AD83" s="388">
        <v>43670</v>
      </c>
      <c r="AF83" s="368"/>
    </row>
    <row r="84" spans="2:32" s="367" customFormat="1" ht="18.75" customHeight="1" x14ac:dyDescent="0.2">
      <c r="B84" s="396"/>
      <c r="C84" s="408"/>
      <c r="D84" s="408"/>
      <c r="E84" s="355"/>
      <c r="F84" s="355"/>
      <c r="G84" s="355"/>
      <c r="H84" s="355"/>
      <c r="I84" s="355"/>
      <c r="J84" s="355"/>
      <c r="K84" s="355"/>
      <c r="L84" s="355"/>
      <c r="M84" s="355"/>
      <c r="N84" s="355"/>
      <c r="O84" s="355"/>
      <c r="P84" s="355"/>
      <c r="Q84" s="355"/>
      <c r="R84" s="355"/>
      <c r="S84" s="408"/>
      <c r="T84" s="355"/>
      <c r="U84" s="355"/>
      <c r="V84" s="355"/>
      <c r="W84" s="355"/>
      <c r="X84" s="355"/>
      <c r="Y84" s="355"/>
      <c r="Z84" s="402"/>
      <c r="AA84" s="402"/>
      <c r="AB84" s="402"/>
      <c r="AC84" s="402"/>
      <c r="AD84" s="388">
        <v>43671</v>
      </c>
      <c r="AF84" s="368"/>
    </row>
    <row r="85" spans="2:32" s="367" customFormat="1" ht="18.75" customHeight="1" x14ac:dyDescent="0.2">
      <c r="B85" s="396"/>
      <c r="C85" s="408"/>
      <c r="D85" s="408"/>
      <c r="E85" s="355"/>
      <c r="F85" s="355"/>
      <c r="G85" s="355"/>
      <c r="H85" s="355"/>
      <c r="I85" s="355"/>
      <c r="J85" s="355"/>
      <c r="K85" s="355"/>
      <c r="L85" s="355"/>
      <c r="M85" s="355"/>
      <c r="N85" s="355"/>
      <c r="O85" s="355"/>
      <c r="P85" s="355"/>
      <c r="Q85" s="355"/>
      <c r="R85" s="355"/>
      <c r="S85" s="408"/>
      <c r="T85" s="355"/>
      <c r="U85" s="355"/>
      <c r="V85" s="355"/>
      <c r="W85" s="355"/>
      <c r="X85" s="355"/>
      <c r="Y85" s="355"/>
      <c r="Z85" s="402"/>
      <c r="AA85" s="402"/>
      <c r="AB85" s="402"/>
      <c r="AC85" s="402"/>
      <c r="AD85" s="388">
        <v>43672</v>
      </c>
      <c r="AF85" s="368"/>
    </row>
    <row r="86" spans="2:32" s="367" customFormat="1" ht="18.75" customHeight="1" x14ac:dyDescent="0.2">
      <c r="B86" s="396"/>
      <c r="C86" s="408"/>
      <c r="D86" s="408"/>
      <c r="E86" s="355"/>
      <c r="F86" s="355"/>
      <c r="G86" s="355"/>
      <c r="H86" s="355"/>
      <c r="I86" s="355"/>
      <c r="J86" s="355"/>
      <c r="K86" s="355"/>
      <c r="L86" s="355"/>
      <c r="M86" s="355"/>
      <c r="N86" s="355"/>
      <c r="O86" s="355"/>
      <c r="P86" s="355"/>
      <c r="Q86" s="355"/>
      <c r="R86" s="355"/>
      <c r="S86" s="408"/>
      <c r="T86" s="355"/>
      <c r="U86" s="355"/>
      <c r="V86" s="355"/>
      <c r="W86" s="355"/>
      <c r="X86" s="355"/>
      <c r="Y86" s="355"/>
      <c r="Z86" s="402"/>
      <c r="AA86" s="402"/>
      <c r="AB86" s="402"/>
      <c r="AC86" s="402"/>
      <c r="AD86" s="388">
        <v>43673</v>
      </c>
      <c r="AF86" s="368"/>
    </row>
    <row r="87" spans="2:32" s="367" customFormat="1" ht="18.75" customHeight="1" x14ac:dyDescent="0.2">
      <c r="B87" s="396"/>
      <c r="C87" s="408"/>
      <c r="D87" s="408"/>
      <c r="E87" s="355"/>
      <c r="F87" s="355"/>
      <c r="G87" s="355"/>
      <c r="H87" s="355"/>
      <c r="I87" s="355"/>
      <c r="J87" s="355"/>
      <c r="K87" s="355"/>
      <c r="L87" s="355"/>
      <c r="M87" s="355"/>
      <c r="N87" s="355"/>
      <c r="O87" s="355"/>
      <c r="P87" s="355"/>
      <c r="Q87" s="355"/>
      <c r="R87" s="355"/>
      <c r="S87" s="408"/>
      <c r="T87" s="355"/>
      <c r="U87" s="355"/>
      <c r="V87" s="355"/>
      <c r="W87" s="355"/>
      <c r="X87" s="355"/>
      <c r="Y87" s="355"/>
      <c r="Z87" s="402"/>
      <c r="AA87" s="402"/>
      <c r="AB87" s="402"/>
      <c r="AC87" s="402"/>
      <c r="AD87" s="388">
        <v>43674</v>
      </c>
      <c r="AF87" s="368"/>
    </row>
    <row r="88" spans="2:32" s="367" customFormat="1" ht="18.75" customHeight="1" x14ac:dyDescent="0.2">
      <c r="B88" s="396"/>
      <c r="C88" s="408"/>
      <c r="D88" s="408"/>
      <c r="E88" s="355"/>
      <c r="F88" s="355"/>
      <c r="G88" s="355"/>
      <c r="H88" s="355"/>
      <c r="I88" s="355"/>
      <c r="J88" s="355"/>
      <c r="K88" s="355"/>
      <c r="L88" s="355"/>
      <c r="M88" s="355"/>
      <c r="N88" s="355"/>
      <c r="O88" s="355"/>
      <c r="P88" s="355"/>
      <c r="Q88" s="355"/>
      <c r="R88" s="355"/>
      <c r="S88" s="408"/>
      <c r="T88" s="355"/>
      <c r="U88" s="355"/>
      <c r="V88" s="355"/>
      <c r="W88" s="355"/>
      <c r="X88" s="355"/>
      <c r="Y88" s="355"/>
      <c r="Z88" s="402"/>
      <c r="AA88" s="402"/>
      <c r="AB88" s="402"/>
      <c r="AC88" s="402"/>
      <c r="AD88" s="388">
        <v>43675</v>
      </c>
      <c r="AF88" s="368"/>
    </row>
    <row r="89" spans="2:32" s="367" customFormat="1" ht="18.75" customHeight="1" x14ac:dyDescent="0.2">
      <c r="B89" s="396"/>
      <c r="C89" s="408"/>
      <c r="D89" s="408"/>
      <c r="E89" s="355"/>
      <c r="F89" s="355"/>
      <c r="G89" s="355"/>
      <c r="H89" s="355"/>
      <c r="I89" s="355"/>
      <c r="J89" s="355"/>
      <c r="K89" s="355"/>
      <c r="L89" s="355"/>
      <c r="M89" s="355"/>
      <c r="N89" s="355"/>
      <c r="O89" s="355"/>
      <c r="P89" s="355"/>
      <c r="Q89" s="355"/>
      <c r="R89" s="355"/>
      <c r="S89" s="408"/>
      <c r="T89" s="355"/>
      <c r="U89" s="355"/>
      <c r="V89" s="355"/>
      <c r="W89" s="355"/>
      <c r="X89" s="355"/>
      <c r="Y89" s="355"/>
      <c r="Z89" s="402"/>
      <c r="AA89" s="402"/>
      <c r="AB89" s="402"/>
      <c r="AC89" s="402"/>
      <c r="AD89" s="388">
        <v>43676</v>
      </c>
      <c r="AF89" s="368"/>
    </row>
    <row r="90" spans="2:32" s="367" customFormat="1" ht="18.75" customHeight="1" x14ac:dyDescent="0.2">
      <c r="B90" s="396"/>
      <c r="C90" s="408"/>
      <c r="D90" s="408"/>
      <c r="E90" s="355"/>
      <c r="F90" s="355"/>
      <c r="G90" s="355"/>
      <c r="H90" s="355"/>
      <c r="I90" s="355"/>
      <c r="J90" s="355"/>
      <c r="K90" s="355"/>
      <c r="L90" s="355"/>
      <c r="M90" s="355"/>
      <c r="N90" s="355"/>
      <c r="O90" s="355"/>
      <c r="P90" s="355"/>
      <c r="Q90" s="355"/>
      <c r="R90" s="355"/>
      <c r="S90" s="408"/>
      <c r="T90" s="355"/>
      <c r="U90" s="355"/>
      <c r="V90" s="355"/>
      <c r="W90" s="355"/>
      <c r="X90" s="355"/>
      <c r="Y90" s="355"/>
      <c r="Z90" s="402"/>
      <c r="AA90" s="402"/>
      <c r="AB90" s="402"/>
      <c r="AC90" s="402"/>
      <c r="AD90" s="388">
        <v>43677</v>
      </c>
      <c r="AF90" s="368"/>
    </row>
    <row r="91" spans="2:32" s="367" customFormat="1" ht="18.75" customHeight="1" x14ac:dyDescent="0.2">
      <c r="B91" s="396"/>
      <c r="C91" s="408"/>
      <c r="D91" s="408"/>
      <c r="E91" s="355"/>
      <c r="F91" s="355"/>
      <c r="G91" s="355"/>
      <c r="H91" s="355"/>
      <c r="I91" s="355"/>
      <c r="J91" s="355"/>
      <c r="K91" s="355"/>
      <c r="L91" s="355"/>
      <c r="M91" s="355"/>
      <c r="N91" s="355"/>
      <c r="O91" s="355"/>
      <c r="P91" s="355"/>
      <c r="Q91" s="355"/>
      <c r="R91" s="355"/>
      <c r="S91" s="408"/>
      <c r="T91" s="355"/>
      <c r="U91" s="355"/>
      <c r="V91" s="355"/>
      <c r="W91" s="355"/>
      <c r="X91" s="355"/>
      <c r="Y91" s="355"/>
      <c r="Z91" s="402"/>
      <c r="AA91" s="402"/>
      <c r="AB91" s="402"/>
      <c r="AC91" s="402"/>
      <c r="AD91" s="388">
        <v>43678</v>
      </c>
      <c r="AF91" s="368"/>
    </row>
    <row r="92" spans="2:32" s="367" customFormat="1" ht="18.75" customHeight="1" x14ac:dyDescent="0.2">
      <c r="B92" s="396"/>
      <c r="C92" s="408"/>
      <c r="D92" s="408"/>
      <c r="E92" s="355"/>
      <c r="F92" s="355"/>
      <c r="G92" s="355"/>
      <c r="H92" s="355"/>
      <c r="I92" s="355"/>
      <c r="J92" s="355"/>
      <c r="K92" s="355"/>
      <c r="L92" s="355"/>
      <c r="M92" s="355"/>
      <c r="N92" s="355"/>
      <c r="O92" s="355"/>
      <c r="P92" s="355"/>
      <c r="Q92" s="355"/>
      <c r="R92" s="355"/>
      <c r="S92" s="408"/>
      <c r="T92" s="355"/>
      <c r="U92" s="355"/>
      <c r="V92" s="355"/>
      <c r="W92" s="355"/>
      <c r="X92" s="355"/>
      <c r="Y92" s="355"/>
      <c r="Z92" s="402"/>
      <c r="AA92" s="402"/>
      <c r="AB92" s="402"/>
      <c r="AC92" s="402"/>
      <c r="AD92" s="388">
        <v>43679</v>
      </c>
      <c r="AF92" s="368"/>
    </row>
    <row r="93" spans="2:32" s="367" customFormat="1" ht="18.75" customHeight="1" x14ac:dyDescent="0.2">
      <c r="B93" s="396"/>
      <c r="C93" s="408"/>
      <c r="D93" s="408"/>
      <c r="E93" s="355"/>
      <c r="F93" s="355"/>
      <c r="G93" s="355"/>
      <c r="H93" s="355"/>
      <c r="I93" s="355"/>
      <c r="J93" s="355"/>
      <c r="K93" s="355"/>
      <c r="L93" s="355"/>
      <c r="M93" s="355"/>
      <c r="N93" s="355"/>
      <c r="O93" s="355"/>
      <c r="P93" s="355"/>
      <c r="Q93" s="355"/>
      <c r="R93" s="355"/>
      <c r="S93" s="408"/>
      <c r="T93" s="355"/>
      <c r="U93" s="355"/>
      <c r="V93" s="355"/>
      <c r="W93" s="355"/>
      <c r="X93" s="355"/>
      <c r="Y93" s="355"/>
      <c r="Z93" s="402"/>
      <c r="AA93" s="402"/>
      <c r="AB93" s="402"/>
      <c r="AC93" s="402"/>
      <c r="AD93" s="388">
        <v>43680</v>
      </c>
      <c r="AF93" s="368"/>
    </row>
    <row r="94" spans="2:32" s="367" customFormat="1" ht="18.75" customHeight="1" x14ac:dyDescent="0.2">
      <c r="B94" s="396"/>
      <c r="C94" s="408"/>
      <c r="D94" s="408"/>
      <c r="E94" s="355"/>
      <c r="F94" s="355"/>
      <c r="G94" s="355"/>
      <c r="H94" s="355"/>
      <c r="I94" s="355"/>
      <c r="J94" s="355"/>
      <c r="K94" s="355"/>
      <c r="L94" s="355"/>
      <c r="M94" s="355"/>
      <c r="N94" s="355"/>
      <c r="O94" s="355"/>
      <c r="P94" s="355"/>
      <c r="Q94" s="355"/>
      <c r="R94" s="355"/>
      <c r="S94" s="408"/>
      <c r="T94" s="355"/>
      <c r="U94" s="355"/>
      <c r="V94" s="355"/>
      <c r="W94" s="355"/>
      <c r="X94" s="355"/>
      <c r="Y94" s="355"/>
      <c r="Z94" s="402"/>
      <c r="AA94" s="402"/>
      <c r="AB94" s="402"/>
      <c r="AC94" s="402"/>
      <c r="AD94" s="388">
        <v>43681</v>
      </c>
      <c r="AF94" s="368"/>
    </row>
    <row r="95" spans="2:32" s="367" customFormat="1" ht="18.75" customHeight="1" x14ac:dyDescent="0.2">
      <c r="B95" s="396"/>
      <c r="C95" s="408"/>
      <c r="D95" s="408"/>
      <c r="E95" s="355"/>
      <c r="F95" s="355"/>
      <c r="G95" s="355"/>
      <c r="H95" s="355"/>
      <c r="I95" s="355"/>
      <c r="J95" s="355"/>
      <c r="K95" s="355"/>
      <c r="L95" s="355"/>
      <c r="M95" s="355"/>
      <c r="N95" s="355"/>
      <c r="O95" s="355"/>
      <c r="P95" s="355"/>
      <c r="Q95" s="355"/>
      <c r="R95" s="355"/>
      <c r="S95" s="408"/>
      <c r="T95" s="355"/>
      <c r="U95" s="355"/>
      <c r="V95" s="355"/>
      <c r="W95" s="355"/>
      <c r="X95" s="355"/>
      <c r="Y95" s="355"/>
      <c r="Z95" s="402"/>
      <c r="AA95" s="402"/>
      <c r="AB95" s="402"/>
      <c r="AC95" s="402"/>
      <c r="AD95" s="388">
        <v>43682</v>
      </c>
      <c r="AF95" s="368"/>
    </row>
    <row r="96" spans="2:32" s="367" customFormat="1" ht="18.75" customHeight="1" x14ac:dyDescent="0.2">
      <c r="B96" s="396"/>
      <c r="C96" s="408"/>
      <c r="D96" s="408"/>
      <c r="E96" s="355"/>
      <c r="F96" s="355"/>
      <c r="G96" s="355"/>
      <c r="H96" s="355"/>
      <c r="I96" s="355"/>
      <c r="J96" s="355"/>
      <c r="K96" s="355"/>
      <c r="L96" s="355"/>
      <c r="M96" s="355"/>
      <c r="N96" s="355"/>
      <c r="O96" s="355"/>
      <c r="P96" s="355"/>
      <c r="Q96" s="355"/>
      <c r="R96" s="355"/>
      <c r="S96" s="408"/>
      <c r="T96" s="355"/>
      <c r="U96" s="355"/>
      <c r="V96" s="355"/>
      <c r="W96" s="355"/>
      <c r="X96" s="355"/>
      <c r="Y96" s="355"/>
      <c r="Z96" s="402"/>
      <c r="AA96" s="402"/>
      <c r="AB96" s="402"/>
      <c r="AC96" s="402"/>
      <c r="AD96" s="388">
        <v>43683</v>
      </c>
      <c r="AF96" s="368"/>
    </row>
    <row r="97" spans="2:32" s="367" customFormat="1" ht="18.75" customHeight="1" x14ac:dyDescent="0.2">
      <c r="B97" s="396"/>
      <c r="C97" s="408"/>
      <c r="D97" s="408"/>
      <c r="E97" s="355"/>
      <c r="F97" s="355"/>
      <c r="G97" s="355"/>
      <c r="H97" s="355"/>
      <c r="I97" s="355"/>
      <c r="J97" s="355"/>
      <c r="K97" s="355"/>
      <c r="L97" s="355"/>
      <c r="M97" s="355"/>
      <c r="N97" s="355"/>
      <c r="O97" s="355"/>
      <c r="P97" s="355"/>
      <c r="Q97" s="355"/>
      <c r="R97" s="355"/>
      <c r="S97" s="408"/>
      <c r="T97" s="355"/>
      <c r="U97" s="355"/>
      <c r="V97" s="355"/>
      <c r="W97" s="355"/>
      <c r="X97" s="355"/>
      <c r="Y97" s="355"/>
      <c r="Z97" s="402"/>
      <c r="AA97" s="402"/>
      <c r="AB97" s="402"/>
      <c r="AC97" s="402"/>
      <c r="AD97" s="388">
        <v>43684</v>
      </c>
      <c r="AF97" s="368"/>
    </row>
    <row r="98" spans="2:32" s="367" customFormat="1" ht="18.75" customHeight="1" x14ac:dyDescent="0.2">
      <c r="B98" s="396"/>
      <c r="C98" s="408"/>
      <c r="D98" s="408"/>
      <c r="E98" s="355"/>
      <c r="F98" s="355"/>
      <c r="G98" s="355"/>
      <c r="H98" s="355"/>
      <c r="I98" s="355"/>
      <c r="J98" s="355"/>
      <c r="K98" s="355"/>
      <c r="L98" s="355"/>
      <c r="M98" s="355"/>
      <c r="N98" s="355"/>
      <c r="O98" s="355"/>
      <c r="P98" s="355"/>
      <c r="Q98" s="355"/>
      <c r="R98" s="355"/>
      <c r="S98" s="408"/>
      <c r="T98" s="355"/>
      <c r="U98" s="355"/>
      <c r="V98" s="355"/>
      <c r="W98" s="355"/>
      <c r="X98" s="355"/>
      <c r="Y98" s="355"/>
      <c r="Z98" s="402"/>
      <c r="AA98" s="402"/>
      <c r="AB98" s="402"/>
      <c r="AC98" s="402"/>
      <c r="AD98" s="388">
        <v>43685</v>
      </c>
      <c r="AF98" s="368"/>
    </row>
    <row r="99" spans="2:32" s="367" customFormat="1" ht="18.75" customHeight="1" x14ac:dyDescent="0.2">
      <c r="B99" s="396"/>
      <c r="C99" s="408"/>
      <c r="D99" s="408"/>
      <c r="E99" s="355"/>
      <c r="F99" s="355"/>
      <c r="G99" s="355"/>
      <c r="H99" s="355"/>
      <c r="I99" s="355"/>
      <c r="J99" s="355"/>
      <c r="K99" s="355"/>
      <c r="L99" s="355"/>
      <c r="M99" s="355"/>
      <c r="N99" s="355"/>
      <c r="O99" s="355"/>
      <c r="P99" s="355"/>
      <c r="Q99" s="355"/>
      <c r="R99" s="355"/>
      <c r="S99" s="408"/>
      <c r="T99" s="355"/>
      <c r="U99" s="355"/>
      <c r="V99" s="355"/>
      <c r="W99" s="355"/>
      <c r="X99" s="355"/>
      <c r="Y99" s="355"/>
      <c r="Z99" s="402"/>
      <c r="AA99" s="402"/>
      <c r="AB99" s="402"/>
      <c r="AC99" s="402"/>
      <c r="AD99" s="388">
        <v>43686</v>
      </c>
      <c r="AF99" s="368"/>
    </row>
    <row r="100" spans="2:32" s="367" customFormat="1" ht="18.75" customHeight="1" x14ac:dyDescent="0.2">
      <c r="B100" s="396"/>
      <c r="C100" s="408"/>
      <c r="D100" s="408"/>
      <c r="E100" s="355"/>
      <c r="F100" s="355"/>
      <c r="G100" s="355"/>
      <c r="H100" s="355"/>
      <c r="I100" s="355"/>
      <c r="J100" s="355"/>
      <c r="K100" s="355"/>
      <c r="L100" s="355"/>
      <c r="M100" s="355"/>
      <c r="N100" s="355"/>
      <c r="O100" s="355"/>
      <c r="P100" s="355"/>
      <c r="Q100" s="355"/>
      <c r="R100" s="355"/>
      <c r="S100" s="408"/>
      <c r="T100" s="355"/>
      <c r="U100" s="355"/>
      <c r="V100" s="355"/>
      <c r="W100" s="355"/>
      <c r="X100" s="355"/>
      <c r="Y100" s="355"/>
      <c r="Z100" s="402"/>
      <c r="AA100" s="402"/>
      <c r="AB100" s="402"/>
      <c r="AC100" s="402"/>
      <c r="AD100" s="388">
        <v>43687</v>
      </c>
      <c r="AF100" s="368"/>
    </row>
    <row r="101" spans="2:32" s="367" customFormat="1" ht="18.75" customHeight="1" x14ac:dyDescent="0.2">
      <c r="B101" s="396"/>
      <c r="C101" s="408"/>
      <c r="D101" s="408"/>
      <c r="E101" s="355"/>
      <c r="F101" s="355"/>
      <c r="G101" s="355"/>
      <c r="H101" s="355"/>
      <c r="I101" s="355"/>
      <c r="J101" s="355"/>
      <c r="K101" s="355"/>
      <c r="L101" s="355"/>
      <c r="M101" s="355"/>
      <c r="N101" s="355"/>
      <c r="O101" s="355"/>
      <c r="P101" s="355"/>
      <c r="Q101" s="355"/>
      <c r="R101" s="355"/>
      <c r="S101" s="408"/>
      <c r="T101" s="355"/>
      <c r="U101" s="355"/>
      <c r="V101" s="355"/>
      <c r="W101" s="355"/>
      <c r="X101" s="355"/>
      <c r="Y101" s="355"/>
      <c r="Z101" s="402"/>
      <c r="AA101" s="402"/>
      <c r="AB101" s="402"/>
      <c r="AC101" s="402"/>
      <c r="AD101" s="388">
        <v>43688</v>
      </c>
      <c r="AF101" s="368"/>
    </row>
    <row r="102" spans="2:32" s="367" customFormat="1" ht="18.75" customHeight="1" x14ac:dyDescent="0.2">
      <c r="B102" s="396"/>
      <c r="C102" s="408"/>
      <c r="D102" s="408"/>
      <c r="E102" s="355"/>
      <c r="F102" s="355"/>
      <c r="G102" s="355"/>
      <c r="H102" s="355"/>
      <c r="I102" s="355"/>
      <c r="J102" s="355"/>
      <c r="K102" s="355"/>
      <c r="L102" s="355"/>
      <c r="M102" s="355"/>
      <c r="N102" s="355"/>
      <c r="O102" s="355"/>
      <c r="P102" s="355"/>
      <c r="Q102" s="355"/>
      <c r="R102" s="355"/>
      <c r="S102" s="408"/>
      <c r="T102" s="355"/>
      <c r="U102" s="355"/>
      <c r="V102" s="355"/>
      <c r="W102" s="355"/>
      <c r="X102" s="355"/>
      <c r="Y102" s="355"/>
      <c r="Z102" s="402"/>
      <c r="AA102" s="402"/>
      <c r="AB102" s="402"/>
      <c r="AC102" s="402"/>
      <c r="AD102" s="388">
        <v>43689</v>
      </c>
      <c r="AF102" s="368"/>
    </row>
    <row r="103" spans="2:32" s="367" customFormat="1" ht="18.75" customHeight="1" x14ac:dyDescent="0.2">
      <c r="B103" s="396"/>
      <c r="C103" s="408"/>
      <c r="D103" s="408"/>
      <c r="E103" s="355"/>
      <c r="F103" s="355"/>
      <c r="G103" s="355"/>
      <c r="H103" s="355"/>
      <c r="I103" s="355"/>
      <c r="J103" s="355"/>
      <c r="K103" s="355"/>
      <c r="L103" s="355"/>
      <c r="M103" s="355"/>
      <c r="N103" s="355"/>
      <c r="O103" s="355"/>
      <c r="P103" s="355"/>
      <c r="Q103" s="355"/>
      <c r="R103" s="355"/>
      <c r="S103" s="408"/>
      <c r="T103" s="355"/>
      <c r="U103" s="355"/>
      <c r="V103" s="355"/>
      <c r="W103" s="355"/>
      <c r="X103" s="355"/>
      <c r="Y103" s="355"/>
      <c r="Z103" s="402"/>
      <c r="AA103" s="402"/>
      <c r="AB103" s="402"/>
      <c r="AC103" s="402"/>
      <c r="AD103" s="388">
        <v>43690</v>
      </c>
      <c r="AF103" s="368"/>
    </row>
    <row r="104" spans="2:32" s="367" customFormat="1" ht="18.75" customHeight="1" x14ac:dyDescent="0.2">
      <c r="B104" s="396"/>
      <c r="C104" s="408"/>
      <c r="D104" s="408"/>
      <c r="E104" s="355"/>
      <c r="F104" s="355"/>
      <c r="G104" s="355"/>
      <c r="H104" s="355"/>
      <c r="I104" s="355"/>
      <c r="J104" s="355"/>
      <c r="K104" s="355"/>
      <c r="L104" s="355"/>
      <c r="M104" s="355"/>
      <c r="N104" s="355"/>
      <c r="O104" s="355"/>
      <c r="P104" s="355"/>
      <c r="Q104" s="355"/>
      <c r="R104" s="355"/>
      <c r="S104" s="408"/>
      <c r="T104" s="355"/>
      <c r="U104" s="355"/>
      <c r="V104" s="355"/>
      <c r="W104" s="355"/>
      <c r="X104" s="355"/>
      <c r="Y104" s="355"/>
      <c r="Z104" s="402"/>
      <c r="AA104" s="402"/>
      <c r="AB104" s="402"/>
      <c r="AC104" s="402"/>
      <c r="AD104" s="388">
        <v>43691</v>
      </c>
      <c r="AF104" s="368"/>
    </row>
    <row r="105" spans="2:32" s="367" customFormat="1" ht="18.75" customHeight="1" x14ac:dyDescent="0.2">
      <c r="B105" s="396"/>
      <c r="C105" s="408"/>
      <c r="D105" s="408"/>
      <c r="E105" s="355"/>
      <c r="F105" s="355"/>
      <c r="G105" s="355"/>
      <c r="H105" s="355"/>
      <c r="I105" s="355"/>
      <c r="J105" s="355"/>
      <c r="K105" s="355"/>
      <c r="L105" s="355"/>
      <c r="M105" s="355"/>
      <c r="N105" s="355"/>
      <c r="O105" s="355"/>
      <c r="P105" s="355"/>
      <c r="Q105" s="355"/>
      <c r="R105" s="355"/>
      <c r="S105" s="408"/>
      <c r="T105" s="355"/>
      <c r="U105" s="355"/>
      <c r="V105" s="355"/>
      <c r="W105" s="355"/>
      <c r="X105" s="355"/>
      <c r="Y105" s="355"/>
      <c r="Z105" s="402"/>
      <c r="AA105" s="402"/>
      <c r="AB105" s="402"/>
      <c r="AC105" s="402"/>
      <c r="AD105" s="388">
        <v>43692</v>
      </c>
      <c r="AF105" s="368"/>
    </row>
    <row r="106" spans="2:32" s="367" customFormat="1" ht="18.75" customHeight="1" x14ac:dyDescent="0.2">
      <c r="B106" s="396"/>
      <c r="C106" s="408"/>
      <c r="D106" s="408"/>
      <c r="E106" s="355"/>
      <c r="F106" s="355"/>
      <c r="G106" s="355"/>
      <c r="H106" s="355"/>
      <c r="I106" s="355"/>
      <c r="J106" s="355"/>
      <c r="K106" s="355"/>
      <c r="L106" s="355"/>
      <c r="M106" s="355"/>
      <c r="N106" s="355"/>
      <c r="O106" s="355"/>
      <c r="P106" s="355"/>
      <c r="Q106" s="355"/>
      <c r="R106" s="355"/>
      <c r="S106" s="408"/>
      <c r="T106" s="355"/>
      <c r="U106" s="355"/>
      <c r="V106" s="355"/>
      <c r="W106" s="355"/>
      <c r="X106" s="355"/>
      <c r="Y106" s="355"/>
      <c r="Z106" s="402"/>
      <c r="AA106" s="402"/>
      <c r="AB106" s="402"/>
      <c r="AC106" s="402"/>
      <c r="AD106" s="388">
        <v>43693</v>
      </c>
      <c r="AF106" s="368"/>
    </row>
    <row r="107" spans="2:32" s="367" customFormat="1" ht="18.75" customHeight="1" x14ac:dyDescent="0.2">
      <c r="B107" s="396"/>
      <c r="C107" s="408"/>
      <c r="D107" s="408"/>
      <c r="E107" s="355"/>
      <c r="F107" s="355"/>
      <c r="G107" s="355"/>
      <c r="H107" s="355"/>
      <c r="I107" s="355"/>
      <c r="J107" s="355"/>
      <c r="K107" s="355"/>
      <c r="L107" s="355"/>
      <c r="M107" s="355"/>
      <c r="N107" s="355"/>
      <c r="O107" s="355"/>
      <c r="P107" s="355"/>
      <c r="Q107" s="355"/>
      <c r="R107" s="355"/>
      <c r="S107" s="408"/>
      <c r="T107" s="355"/>
      <c r="U107" s="355"/>
      <c r="V107" s="355"/>
      <c r="W107" s="355"/>
      <c r="X107" s="355"/>
      <c r="Y107" s="355"/>
      <c r="Z107" s="402"/>
      <c r="AA107" s="402"/>
      <c r="AB107" s="402"/>
      <c r="AC107" s="402"/>
      <c r="AD107" s="388">
        <v>43694</v>
      </c>
      <c r="AF107" s="368"/>
    </row>
    <row r="108" spans="2:32" s="367" customFormat="1" ht="18.75" customHeight="1" x14ac:dyDescent="0.2">
      <c r="B108" s="396"/>
      <c r="C108" s="408"/>
      <c r="D108" s="408"/>
      <c r="E108" s="355"/>
      <c r="F108" s="355"/>
      <c r="G108" s="355"/>
      <c r="H108" s="355"/>
      <c r="I108" s="355"/>
      <c r="J108" s="355"/>
      <c r="K108" s="355"/>
      <c r="L108" s="355"/>
      <c r="M108" s="355"/>
      <c r="N108" s="355"/>
      <c r="O108" s="355"/>
      <c r="P108" s="355"/>
      <c r="Q108" s="355"/>
      <c r="R108" s="355"/>
      <c r="S108" s="408"/>
      <c r="T108" s="355"/>
      <c r="U108" s="355"/>
      <c r="V108" s="355"/>
      <c r="W108" s="355"/>
      <c r="X108" s="355"/>
      <c r="Y108" s="355"/>
      <c r="Z108" s="402"/>
      <c r="AA108" s="402"/>
      <c r="AB108" s="402"/>
      <c r="AC108" s="402"/>
      <c r="AD108" s="388">
        <v>43695</v>
      </c>
      <c r="AF108" s="368"/>
    </row>
    <row r="109" spans="2:32" s="367" customFormat="1" ht="18.75" customHeight="1" x14ac:dyDescent="0.2">
      <c r="B109" s="396"/>
      <c r="C109" s="408"/>
      <c r="D109" s="408"/>
      <c r="E109" s="355"/>
      <c r="F109" s="355"/>
      <c r="G109" s="355"/>
      <c r="H109" s="355"/>
      <c r="I109" s="355"/>
      <c r="J109" s="355"/>
      <c r="K109" s="355"/>
      <c r="L109" s="355"/>
      <c r="M109" s="355"/>
      <c r="N109" s="355"/>
      <c r="O109" s="355"/>
      <c r="P109" s="355"/>
      <c r="Q109" s="355"/>
      <c r="R109" s="355"/>
      <c r="S109" s="408"/>
      <c r="T109" s="355"/>
      <c r="U109" s="355"/>
      <c r="V109" s="355"/>
      <c r="W109" s="355"/>
      <c r="X109" s="355"/>
      <c r="Y109" s="355"/>
      <c r="Z109" s="402"/>
      <c r="AA109" s="402"/>
      <c r="AB109" s="402"/>
      <c r="AC109" s="402"/>
      <c r="AD109" s="388">
        <v>43696</v>
      </c>
      <c r="AF109" s="368"/>
    </row>
    <row r="110" spans="2:32" s="367" customFormat="1" ht="18.75" customHeight="1" x14ac:dyDescent="0.2">
      <c r="B110" s="396"/>
      <c r="C110" s="408"/>
      <c r="D110" s="408"/>
      <c r="E110" s="355"/>
      <c r="F110" s="355"/>
      <c r="G110" s="355"/>
      <c r="H110" s="355"/>
      <c r="I110" s="355"/>
      <c r="J110" s="355"/>
      <c r="K110" s="355"/>
      <c r="L110" s="355"/>
      <c r="M110" s="355"/>
      <c r="N110" s="355"/>
      <c r="O110" s="355"/>
      <c r="P110" s="355"/>
      <c r="Q110" s="355"/>
      <c r="R110" s="355"/>
      <c r="S110" s="408"/>
      <c r="T110" s="355"/>
      <c r="U110" s="355"/>
      <c r="V110" s="355"/>
      <c r="W110" s="355"/>
      <c r="X110" s="355"/>
      <c r="Y110" s="355"/>
      <c r="Z110" s="402"/>
      <c r="AA110" s="402"/>
      <c r="AB110" s="402"/>
      <c r="AC110" s="402"/>
      <c r="AD110" s="388">
        <v>43697</v>
      </c>
      <c r="AF110" s="368"/>
    </row>
    <row r="111" spans="2:32" s="367" customFormat="1" ht="18.75" customHeight="1" x14ac:dyDescent="0.2">
      <c r="B111" s="396"/>
      <c r="C111" s="408"/>
      <c r="D111" s="408"/>
      <c r="E111" s="355"/>
      <c r="F111" s="355"/>
      <c r="G111" s="355"/>
      <c r="H111" s="355"/>
      <c r="I111" s="355"/>
      <c r="J111" s="355"/>
      <c r="K111" s="355"/>
      <c r="L111" s="355"/>
      <c r="M111" s="355"/>
      <c r="N111" s="355"/>
      <c r="O111" s="355"/>
      <c r="P111" s="355"/>
      <c r="Q111" s="355"/>
      <c r="R111" s="355"/>
      <c r="S111" s="408"/>
      <c r="T111" s="355"/>
      <c r="U111" s="355"/>
      <c r="V111" s="355"/>
      <c r="W111" s="355"/>
      <c r="X111" s="355"/>
      <c r="Y111" s="355"/>
      <c r="Z111" s="402"/>
      <c r="AA111" s="402"/>
      <c r="AB111" s="402"/>
      <c r="AC111" s="402"/>
      <c r="AD111" s="388">
        <v>43698</v>
      </c>
      <c r="AF111" s="368"/>
    </row>
    <row r="112" spans="2:32" s="367" customFormat="1" ht="18.75" customHeight="1" x14ac:dyDescent="0.2">
      <c r="B112" s="396"/>
      <c r="C112" s="408"/>
      <c r="D112" s="408"/>
      <c r="E112" s="355"/>
      <c r="F112" s="355"/>
      <c r="G112" s="355"/>
      <c r="H112" s="355"/>
      <c r="I112" s="355"/>
      <c r="J112" s="355"/>
      <c r="K112" s="355"/>
      <c r="L112" s="355"/>
      <c r="M112" s="355"/>
      <c r="N112" s="355"/>
      <c r="O112" s="355"/>
      <c r="P112" s="355"/>
      <c r="Q112" s="355"/>
      <c r="R112" s="355"/>
      <c r="S112" s="408"/>
      <c r="T112" s="355"/>
      <c r="U112" s="355"/>
      <c r="V112" s="355"/>
      <c r="W112" s="355"/>
      <c r="X112" s="355"/>
      <c r="Y112" s="355"/>
      <c r="Z112" s="402"/>
      <c r="AA112" s="402"/>
      <c r="AB112" s="402"/>
      <c r="AC112" s="402"/>
      <c r="AD112" s="388">
        <v>43699</v>
      </c>
      <c r="AF112" s="368"/>
    </row>
    <row r="113" spans="1:32" ht="18.75" customHeight="1" x14ac:dyDescent="0.2">
      <c r="Z113" s="402"/>
      <c r="AA113" s="402"/>
      <c r="AB113" s="402"/>
      <c r="AC113" s="402"/>
      <c r="AD113" s="388">
        <v>43700</v>
      </c>
    </row>
    <row r="114" spans="1:32" ht="18.75" customHeight="1" x14ac:dyDescent="0.2">
      <c r="Z114" s="402"/>
      <c r="AA114" s="402"/>
      <c r="AB114" s="402"/>
      <c r="AC114" s="402"/>
      <c r="AD114" s="388">
        <v>43701</v>
      </c>
    </row>
    <row r="115" spans="1:32" ht="18.75" customHeight="1" x14ac:dyDescent="0.2">
      <c r="Z115" s="402"/>
      <c r="AA115" s="402"/>
      <c r="AB115" s="402"/>
      <c r="AC115" s="402"/>
      <c r="AD115" s="388">
        <v>43702</v>
      </c>
    </row>
    <row r="116" spans="1:32" ht="18.75" customHeight="1" x14ac:dyDescent="0.2">
      <c r="Z116" s="402"/>
      <c r="AA116" s="402"/>
      <c r="AB116" s="402"/>
      <c r="AC116" s="402"/>
      <c r="AD116" s="388">
        <v>43703</v>
      </c>
    </row>
    <row r="117" spans="1:32" ht="18.75" customHeight="1" x14ac:dyDescent="0.2">
      <c r="Z117" s="402"/>
      <c r="AA117" s="402"/>
      <c r="AB117" s="402"/>
      <c r="AC117" s="402"/>
      <c r="AD117" s="388">
        <v>43704</v>
      </c>
    </row>
    <row r="118" spans="1:32" ht="18.75" customHeight="1" x14ac:dyDescent="0.2">
      <c r="Z118" s="402"/>
      <c r="AA118" s="402"/>
      <c r="AB118" s="402"/>
      <c r="AC118" s="402"/>
      <c r="AD118" s="388">
        <v>43705</v>
      </c>
    </row>
    <row r="119" spans="1:32" ht="18.75" customHeight="1" x14ac:dyDescent="0.2">
      <c r="Z119" s="402"/>
      <c r="AA119" s="402"/>
      <c r="AB119" s="402"/>
      <c r="AC119" s="402"/>
      <c r="AD119" s="388">
        <v>43706</v>
      </c>
    </row>
    <row r="120" spans="1:32" ht="18.75" customHeight="1" x14ac:dyDescent="0.2">
      <c r="Z120" s="402"/>
      <c r="AA120" s="402"/>
      <c r="AB120" s="402"/>
      <c r="AC120" s="402"/>
      <c r="AD120" s="388">
        <v>43707</v>
      </c>
    </row>
    <row r="121" spans="1:32" s="449" customFormat="1" x14ac:dyDescent="0.2">
      <c r="A121" s="443"/>
      <c r="B121" s="396"/>
      <c r="C121" s="408"/>
      <c r="D121" s="408"/>
      <c r="E121" s="355"/>
      <c r="F121" s="355"/>
      <c r="G121" s="355"/>
      <c r="H121" s="355"/>
      <c r="I121" s="355"/>
      <c r="J121" s="355"/>
      <c r="K121" s="355"/>
      <c r="L121" s="355"/>
      <c r="M121" s="355"/>
      <c r="N121" s="355"/>
      <c r="O121" s="355"/>
      <c r="P121" s="355"/>
      <c r="Q121" s="355"/>
      <c r="R121" s="355"/>
      <c r="S121" s="408"/>
      <c r="T121" s="355"/>
      <c r="U121" s="355"/>
      <c r="V121" s="355"/>
      <c r="W121" s="355"/>
      <c r="X121" s="355"/>
      <c r="Y121" s="355"/>
      <c r="Z121" s="402"/>
      <c r="AA121" s="402"/>
      <c r="AB121" s="402"/>
      <c r="AC121" s="402"/>
      <c r="AD121" s="388">
        <v>43708</v>
      </c>
      <c r="AE121" s="446"/>
      <c r="AF121" s="448"/>
    </row>
    <row r="122" spans="1:32" ht="18.75" customHeight="1" x14ac:dyDescent="0.2">
      <c r="Z122" s="402"/>
      <c r="AA122" s="402"/>
      <c r="AB122" s="402"/>
      <c r="AC122" s="402"/>
      <c r="AD122" s="388">
        <v>43709</v>
      </c>
    </row>
    <row r="123" spans="1:32" ht="18.75" customHeight="1" x14ac:dyDescent="0.2">
      <c r="Z123" s="402"/>
      <c r="AA123" s="402"/>
      <c r="AB123" s="402"/>
      <c r="AC123" s="402"/>
      <c r="AD123" s="388">
        <v>43710</v>
      </c>
    </row>
    <row r="124" spans="1:32" ht="18.75" customHeight="1" x14ac:dyDescent="0.2">
      <c r="Z124" s="402"/>
      <c r="AA124" s="402"/>
      <c r="AB124" s="402"/>
      <c r="AC124" s="402"/>
      <c r="AD124" s="388">
        <v>43711</v>
      </c>
    </row>
    <row r="125" spans="1:32" ht="18.75" customHeight="1" x14ac:dyDescent="0.2">
      <c r="Z125" s="402"/>
      <c r="AA125" s="402"/>
      <c r="AB125" s="402"/>
      <c r="AC125" s="402"/>
      <c r="AD125" s="388">
        <v>43712</v>
      </c>
    </row>
    <row r="126" spans="1:32" ht="18.75" customHeight="1" x14ac:dyDescent="0.2">
      <c r="Z126" s="402"/>
      <c r="AA126" s="402"/>
      <c r="AB126" s="402"/>
      <c r="AC126" s="402"/>
      <c r="AD126" s="388">
        <v>43713</v>
      </c>
    </row>
    <row r="127" spans="1:32" ht="18.75" customHeight="1" x14ac:dyDescent="0.2">
      <c r="Z127" s="402"/>
      <c r="AA127" s="402"/>
      <c r="AB127" s="402"/>
      <c r="AC127" s="402"/>
      <c r="AD127" s="388">
        <v>43714</v>
      </c>
    </row>
    <row r="128" spans="1:32" ht="18.75" customHeight="1" x14ac:dyDescent="0.2">
      <c r="Z128" s="402"/>
      <c r="AA128" s="402"/>
      <c r="AB128" s="402"/>
      <c r="AC128" s="402"/>
      <c r="AD128" s="388">
        <v>43715</v>
      </c>
    </row>
    <row r="129" spans="2:32" s="367" customFormat="1" ht="18.75" customHeight="1" x14ac:dyDescent="0.2">
      <c r="B129" s="396"/>
      <c r="C129" s="408"/>
      <c r="D129" s="408"/>
      <c r="E129" s="355"/>
      <c r="F129" s="355"/>
      <c r="G129" s="355"/>
      <c r="H129" s="355"/>
      <c r="I129" s="355"/>
      <c r="J129" s="355"/>
      <c r="K129" s="355"/>
      <c r="L129" s="355"/>
      <c r="M129" s="355"/>
      <c r="N129" s="355"/>
      <c r="O129" s="355"/>
      <c r="P129" s="355"/>
      <c r="Q129" s="355"/>
      <c r="R129" s="355"/>
      <c r="S129" s="408"/>
      <c r="T129" s="355"/>
      <c r="U129" s="355"/>
      <c r="V129" s="355"/>
      <c r="W129" s="355"/>
      <c r="X129" s="355"/>
      <c r="Y129" s="355"/>
      <c r="Z129" s="402"/>
      <c r="AA129" s="402"/>
      <c r="AB129" s="402"/>
      <c r="AC129" s="402"/>
      <c r="AD129" s="388">
        <v>43716</v>
      </c>
      <c r="AF129" s="368"/>
    </row>
    <row r="130" spans="2:32" s="367" customFormat="1" ht="18.75" customHeight="1" x14ac:dyDescent="0.2">
      <c r="B130" s="396"/>
      <c r="C130" s="408"/>
      <c r="D130" s="408"/>
      <c r="E130" s="355"/>
      <c r="F130" s="355"/>
      <c r="G130" s="355"/>
      <c r="H130" s="355"/>
      <c r="I130" s="355"/>
      <c r="J130" s="355"/>
      <c r="K130" s="355"/>
      <c r="L130" s="355"/>
      <c r="M130" s="355"/>
      <c r="N130" s="355"/>
      <c r="O130" s="355"/>
      <c r="P130" s="355"/>
      <c r="Q130" s="355"/>
      <c r="R130" s="355"/>
      <c r="S130" s="408"/>
      <c r="T130" s="355"/>
      <c r="U130" s="355"/>
      <c r="V130" s="355"/>
      <c r="W130" s="355"/>
      <c r="X130" s="355"/>
      <c r="Y130" s="355"/>
      <c r="Z130" s="402"/>
      <c r="AA130" s="402"/>
      <c r="AB130" s="402"/>
      <c r="AC130" s="402"/>
      <c r="AD130" s="388">
        <v>43717</v>
      </c>
      <c r="AF130" s="368"/>
    </row>
    <row r="131" spans="2:32" s="367" customFormat="1" ht="18.75" customHeight="1" x14ac:dyDescent="0.2">
      <c r="B131" s="396"/>
      <c r="C131" s="408"/>
      <c r="D131" s="408"/>
      <c r="E131" s="355"/>
      <c r="F131" s="355"/>
      <c r="G131" s="355"/>
      <c r="H131" s="355"/>
      <c r="I131" s="355"/>
      <c r="J131" s="355"/>
      <c r="K131" s="355"/>
      <c r="L131" s="355"/>
      <c r="M131" s="355"/>
      <c r="N131" s="355"/>
      <c r="O131" s="355"/>
      <c r="P131" s="355"/>
      <c r="Q131" s="355"/>
      <c r="R131" s="355"/>
      <c r="S131" s="408"/>
      <c r="T131" s="355"/>
      <c r="U131" s="355"/>
      <c r="V131" s="355"/>
      <c r="W131" s="355"/>
      <c r="X131" s="355"/>
      <c r="Y131" s="355"/>
      <c r="Z131" s="402"/>
      <c r="AA131" s="402"/>
      <c r="AB131" s="402"/>
      <c r="AC131" s="402"/>
      <c r="AD131" s="388">
        <v>43718</v>
      </c>
      <c r="AF131" s="368"/>
    </row>
    <row r="132" spans="2:32" s="367" customFormat="1" ht="18.75" customHeight="1" x14ac:dyDescent="0.2">
      <c r="B132" s="396"/>
      <c r="C132" s="408"/>
      <c r="D132" s="408"/>
      <c r="E132" s="355"/>
      <c r="F132" s="355"/>
      <c r="G132" s="355"/>
      <c r="H132" s="355"/>
      <c r="I132" s="355"/>
      <c r="J132" s="355"/>
      <c r="K132" s="355"/>
      <c r="L132" s="355"/>
      <c r="M132" s="355"/>
      <c r="N132" s="355"/>
      <c r="O132" s="355"/>
      <c r="P132" s="355"/>
      <c r="Q132" s="355"/>
      <c r="R132" s="355"/>
      <c r="S132" s="408"/>
      <c r="T132" s="355"/>
      <c r="U132" s="355"/>
      <c r="V132" s="355"/>
      <c r="W132" s="355"/>
      <c r="X132" s="355"/>
      <c r="Y132" s="355"/>
      <c r="Z132" s="402"/>
      <c r="AA132" s="402"/>
      <c r="AB132" s="402"/>
      <c r="AC132" s="402"/>
      <c r="AD132" s="388">
        <v>43719</v>
      </c>
      <c r="AF132" s="368"/>
    </row>
    <row r="133" spans="2:32" s="367" customFormat="1" ht="18.75" customHeight="1" x14ac:dyDescent="0.2">
      <c r="B133" s="396"/>
      <c r="C133" s="408"/>
      <c r="D133" s="408"/>
      <c r="E133" s="355"/>
      <c r="F133" s="355"/>
      <c r="G133" s="355"/>
      <c r="H133" s="355"/>
      <c r="I133" s="355"/>
      <c r="J133" s="355"/>
      <c r="K133" s="355"/>
      <c r="L133" s="355"/>
      <c r="M133" s="355"/>
      <c r="N133" s="355"/>
      <c r="O133" s="355"/>
      <c r="P133" s="355"/>
      <c r="Q133" s="355"/>
      <c r="R133" s="355"/>
      <c r="S133" s="408"/>
      <c r="T133" s="355"/>
      <c r="U133" s="355"/>
      <c r="V133" s="355"/>
      <c r="W133" s="355"/>
      <c r="X133" s="355"/>
      <c r="Y133" s="355"/>
      <c r="Z133" s="402"/>
      <c r="AA133" s="402"/>
      <c r="AB133" s="402"/>
      <c r="AC133" s="402"/>
      <c r="AD133" s="388">
        <v>43720</v>
      </c>
      <c r="AF133" s="368"/>
    </row>
    <row r="134" spans="2:32" s="367" customFormat="1" ht="18.75" customHeight="1" x14ac:dyDescent="0.2">
      <c r="B134" s="396"/>
      <c r="C134" s="408"/>
      <c r="D134" s="408"/>
      <c r="E134" s="355"/>
      <c r="F134" s="355"/>
      <c r="G134" s="355"/>
      <c r="H134" s="355"/>
      <c r="I134" s="355"/>
      <c r="J134" s="355"/>
      <c r="K134" s="355"/>
      <c r="L134" s="355"/>
      <c r="M134" s="355"/>
      <c r="N134" s="355"/>
      <c r="O134" s="355"/>
      <c r="P134" s="355"/>
      <c r="Q134" s="355"/>
      <c r="R134" s="355"/>
      <c r="S134" s="408"/>
      <c r="T134" s="355"/>
      <c r="U134" s="355"/>
      <c r="V134" s="355"/>
      <c r="W134" s="355"/>
      <c r="X134" s="355"/>
      <c r="Y134" s="355"/>
      <c r="Z134" s="402"/>
      <c r="AA134" s="402"/>
      <c r="AB134" s="402"/>
      <c r="AC134" s="402"/>
      <c r="AD134" s="388">
        <v>43721</v>
      </c>
      <c r="AF134" s="368"/>
    </row>
    <row r="135" spans="2:32" s="367" customFormat="1" ht="18.75" customHeight="1" x14ac:dyDescent="0.2">
      <c r="B135" s="396"/>
      <c r="C135" s="408"/>
      <c r="D135" s="408"/>
      <c r="E135" s="355"/>
      <c r="F135" s="355"/>
      <c r="G135" s="355"/>
      <c r="H135" s="355"/>
      <c r="I135" s="355"/>
      <c r="J135" s="355"/>
      <c r="K135" s="355"/>
      <c r="L135" s="355"/>
      <c r="M135" s="355"/>
      <c r="N135" s="355"/>
      <c r="O135" s="355"/>
      <c r="P135" s="355"/>
      <c r="Q135" s="355"/>
      <c r="R135" s="355"/>
      <c r="S135" s="408"/>
      <c r="T135" s="355"/>
      <c r="U135" s="355"/>
      <c r="V135" s="355"/>
      <c r="W135" s="355"/>
      <c r="X135" s="355"/>
      <c r="Y135" s="355"/>
      <c r="Z135" s="402"/>
      <c r="AA135" s="402"/>
      <c r="AB135" s="402"/>
      <c r="AC135" s="402"/>
      <c r="AD135" s="388">
        <v>43722</v>
      </c>
      <c r="AF135" s="368"/>
    </row>
    <row r="136" spans="2:32" s="367" customFormat="1" ht="18.75" customHeight="1" x14ac:dyDescent="0.2">
      <c r="B136" s="396"/>
      <c r="C136" s="408"/>
      <c r="D136" s="408"/>
      <c r="E136" s="355"/>
      <c r="F136" s="355"/>
      <c r="G136" s="355"/>
      <c r="H136" s="355"/>
      <c r="I136" s="355"/>
      <c r="J136" s="355"/>
      <c r="K136" s="355"/>
      <c r="L136" s="355"/>
      <c r="M136" s="355"/>
      <c r="N136" s="355"/>
      <c r="O136" s="355"/>
      <c r="P136" s="355"/>
      <c r="Q136" s="355"/>
      <c r="R136" s="355"/>
      <c r="S136" s="408"/>
      <c r="T136" s="355"/>
      <c r="U136" s="355"/>
      <c r="V136" s="355"/>
      <c r="W136" s="355"/>
      <c r="X136" s="355"/>
      <c r="Y136" s="355"/>
      <c r="Z136" s="402"/>
      <c r="AA136" s="402"/>
      <c r="AB136" s="402"/>
      <c r="AC136" s="402"/>
      <c r="AD136" s="388">
        <v>43723</v>
      </c>
      <c r="AF136" s="368"/>
    </row>
    <row r="137" spans="2:32" s="367" customFormat="1" ht="18.75" customHeight="1" x14ac:dyDescent="0.2">
      <c r="B137" s="396"/>
      <c r="C137" s="408"/>
      <c r="D137" s="408"/>
      <c r="E137" s="355"/>
      <c r="F137" s="355"/>
      <c r="G137" s="355"/>
      <c r="H137" s="355"/>
      <c r="I137" s="355"/>
      <c r="J137" s="355"/>
      <c r="K137" s="355"/>
      <c r="L137" s="355"/>
      <c r="M137" s="355"/>
      <c r="N137" s="355"/>
      <c r="O137" s="355"/>
      <c r="P137" s="355"/>
      <c r="Q137" s="355"/>
      <c r="R137" s="355"/>
      <c r="S137" s="408"/>
      <c r="T137" s="355"/>
      <c r="U137" s="355"/>
      <c r="V137" s="355"/>
      <c r="W137" s="355"/>
      <c r="X137" s="355"/>
      <c r="Y137" s="355"/>
      <c r="Z137" s="402"/>
      <c r="AA137" s="402"/>
      <c r="AB137" s="402"/>
      <c r="AC137" s="402"/>
      <c r="AD137" s="388">
        <v>43724</v>
      </c>
      <c r="AF137" s="368"/>
    </row>
    <row r="138" spans="2:32" s="367" customFormat="1" ht="18.75" customHeight="1" x14ac:dyDescent="0.2">
      <c r="B138" s="396"/>
      <c r="C138" s="408"/>
      <c r="D138" s="408"/>
      <c r="E138" s="355"/>
      <c r="F138" s="355"/>
      <c r="G138" s="355"/>
      <c r="H138" s="355"/>
      <c r="I138" s="355"/>
      <c r="J138" s="355"/>
      <c r="K138" s="355"/>
      <c r="L138" s="355"/>
      <c r="M138" s="355"/>
      <c r="N138" s="355"/>
      <c r="O138" s="355"/>
      <c r="P138" s="355"/>
      <c r="Q138" s="355"/>
      <c r="R138" s="355"/>
      <c r="S138" s="408"/>
      <c r="T138" s="355"/>
      <c r="U138" s="355"/>
      <c r="V138" s="355"/>
      <c r="W138" s="355"/>
      <c r="X138" s="355"/>
      <c r="Y138" s="355"/>
      <c r="Z138" s="402"/>
      <c r="AA138" s="402"/>
      <c r="AB138" s="402"/>
      <c r="AC138" s="402"/>
      <c r="AD138" s="388">
        <v>43725</v>
      </c>
      <c r="AF138" s="368"/>
    </row>
    <row r="139" spans="2:32" s="367" customFormat="1" ht="18.75" customHeight="1" x14ac:dyDescent="0.2">
      <c r="B139" s="396"/>
      <c r="C139" s="408"/>
      <c r="D139" s="408"/>
      <c r="E139" s="355"/>
      <c r="F139" s="355"/>
      <c r="G139" s="355"/>
      <c r="H139" s="355"/>
      <c r="I139" s="355"/>
      <c r="J139" s="355"/>
      <c r="K139" s="355"/>
      <c r="L139" s="355"/>
      <c r="M139" s="355"/>
      <c r="N139" s="355"/>
      <c r="O139" s="355"/>
      <c r="P139" s="355"/>
      <c r="Q139" s="355"/>
      <c r="R139" s="355"/>
      <c r="S139" s="408"/>
      <c r="T139" s="355"/>
      <c r="U139" s="355"/>
      <c r="V139" s="355"/>
      <c r="W139" s="355"/>
      <c r="X139" s="355"/>
      <c r="Y139" s="355"/>
      <c r="Z139" s="402"/>
      <c r="AA139" s="402"/>
      <c r="AB139" s="402"/>
      <c r="AC139" s="402"/>
      <c r="AD139" s="388">
        <v>43726</v>
      </c>
      <c r="AF139" s="368"/>
    </row>
    <row r="140" spans="2:32" s="367" customFormat="1" ht="18.75" customHeight="1" x14ac:dyDescent="0.2">
      <c r="B140" s="396"/>
      <c r="C140" s="408"/>
      <c r="D140" s="408"/>
      <c r="E140" s="355"/>
      <c r="F140" s="355"/>
      <c r="G140" s="355"/>
      <c r="H140" s="355"/>
      <c r="I140" s="355"/>
      <c r="J140" s="355"/>
      <c r="K140" s="355"/>
      <c r="L140" s="355"/>
      <c r="M140" s="355"/>
      <c r="N140" s="355"/>
      <c r="O140" s="355"/>
      <c r="P140" s="355"/>
      <c r="Q140" s="355"/>
      <c r="R140" s="355"/>
      <c r="S140" s="408"/>
      <c r="T140" s="355"/>
      <c r="U140" s="355"/>
      <c r="V140" s="355"/>
      <c r="W140" s="355"/>
      <c r="X140" s="355"/>
      <c r="Y140" s="355"/>
      <c r="Z140" s="402"/>
      <c r="AA140" s="402"/>
      <c r="AB140" s="402"/>
      <c r="AC140" s="402"/>
      <c r="AD140" s="388">
        <v>43727</v>
      </c>
      <c r="AF140" s="368"/>
    </row>
    <row r="141" spans="2:32" s="367" customFormat="1" ht="18.75" customHeight="1" x14ac:dyDescent="0.2">
      <c r="B141" s="396"/>
      <c r="C141" s="408"/>
      <c r="D141" s="408"/>
      <c r="E141" s="355"/>
      <c r="F141" s="355"/>
      <c r="G141" s="355"/>
      <c r="H141" s="355"/>
      <c r="I141" s="355"/>
      <c r="J141" s="355"/>
      <c r="K141" s="355"/>
      <c r="L141" s="355"/>
      <c r="M141" s="355"/>
      <c r="N141" s="355"/>
      <c r="O141" s="355"/>
      <c r="P141" s="355"/>
      <c r="Q141" s="355"/>
      <c r="R141" s="355"/>
      <c r="S141" s="408"/>
      <c r="T141" s="355"/>
      <c r="U141" s="355"/>
      <c r="V141" s="355"/>
      <c r="W141" s="355"/>
      <c r="X141" s="355"/>
      <c r="Y141" s="355"/>
      <c r="Z141" s="402"/>
      <c r="AA141" s="402"/>
      <c r="AB141" s="402"/>
      <c r="AC141" s="402"/>
      <c r="AD141" s="388">
        <v>43728</v>
      </c>
      <c r="AF141" s="368"/>
    </row>
    <row r="142" spans="2:32" s="367" customFormat="1" ht="18.75" customHeight="1" x14ac:dyDescent="0.2">
      <c r="B142" s="396"/>
      <c r="C142" s="408"/>
      <c r="D142" s="408"/>
      <c r="E142" s="355"/>
      <c r="F142" s="355"/>
      <c r="G142" s="355"/>
      <c r="H142" s="355"/>
      <c r="I142" s="355"/>
      <c r="J142" s="355"/>
      <c r="K142" s="355"/>
      <c r="L142" s="355"/>
      <c r="M142" s="355"/>
      <c r="N142" s="355"/>
      <c r="O142" s="355"/>
      <c r="P142" s="355"/>
      <c r="Q142" s="355"/>
      <c r="R142" s="355"/>
      <c r="S142" s="408"/>
      <c r="T142" s="355"/>
      <c r="U142" s="355"/>
      <c r="V142" s="355"/>
      <c r="W142" s="355"/>
      <c r="X142" s="355"/>
      <c r="Y142" s="355"/>
      <c r="Z142" s="402"/>
      <c r="AA142" s="402"/>
      <c r="AB142" s="402"/>
      <c r="AC142" s="402"/>
      <c r="AD142" s="388">
        <v>43729</v>
      </c>
      <c r="AF142" s="368"/>
    </row>
    <row r="143" spans="2:32" s="367" customFormat="1" ht="18.75" customHeight="1" x14ac:dyDescent="0.2">
      <c r="B143" s="396"/>
      <c r="C143" s="408"/>
      <c r="D143" s="408"/>
      <c r="E143" s="355"/>
      <c r="F143" s="355"/>
      <c r="G143" s="355"/>
      <c r="H143" s="355"/>
      <c r="I143" s="355"/>
      <c r="J143" s="355"/>
      <c r="K143" s="355"/>
      <c r="L143" s="355"/>
      <c r="M143" s="355"/>
      <c r="N143" s="355"/>
      <c r="O143" s="355"/>
      <c r="P143" s="355"/>
      <c r="Q143" s="355"/>
      <c r="R143" s="355"/>
      <c r="S143" s="408"/>
      <c r="T143" s="355"/>
      <c r="U143" s="355"/>
      <c r="V143" s="355"/>
      <c r="W143" s="355"/>
      <c r="X143" s="355"/>
      <c r="Y143" s="355"/>
      <c r="Z143" s="402"/>
      <c r="AA143" s="402"/>
      <c r="AB143" s="402"/>
      <c r="AC143" s="402"/>
      <c r="AD143" s="388">
        <v>43730</v>
      </c>
      <c r="AF143" s="368"/>
    </row>
    <row r="144" spans="2:32" s="367" customFormat="1" ht="18.75" customHeight="1" x14ac:dyDescent="0.2">
      <c r="B144" s="396"/>
      <c r="C144" s="408"/>
      <c r="D144" s="408"/>
      <c r="E144" s="355"/>
      <c r="F144" s="355"/>
      <c r="G144" s="355"/>
      <c r="H144" s="355"/>
      <c r="I144" s="355"/>
      <c r="J144" s="355"/>
      <c r="K144" s="355"/>
      <c r="L144" s="355"/>
      <c r="M144" s="355"/>
      <c r="N144" s="355"/>
      <c r="O144" s="355"/>
      <c r="P144" s="355"/>
      <c r="Q144" s="355"/>
      <c r="R144" s="355"/>
      <c r="S144" s="408"/>
      <c r="T144" s="355"/>
      <c r="U144" s="355"/>
      <c r="V144" s="355"/>
      <c r="W144" s="355"/>
      <c r="X144" s="355"/>
      <c r="Y144" s="355"/>
      <c r="Z144" s="402"/>
      <c r="AA144" s="402"/>
      <c r="AB144" s="402"/>
      <c r="AC144" s="402"/>
      <c r="AD144" s="388">
        <v>43731</v>
      </c>
      <c r="AF144" s="368"/>
    </row>
    <row r="145" spans="2:32" s="367" customFormat="1" ht="18.75" customHeight="1" x14ac:dyDescent="0.2">
      <c r="B145" s="396"/>
      <c r="C145" s="408"/>
      <c r="D145" s="408"/>
      <c r="E145" s="355"/>
      <c r="F145" s="355"/>
      <c r="G145" s="355"/>
      <c r="H145" s="355"/>
      <c r="I145" s="355"/>
      <c r="J145" s="355"/>
      <c r="K145" s="355"/>
      <c r="L145" s="355"/>
      <c r="M145" s="355"/>
      <c r="N145" s="355"/>
      <c r="O145" s="355"/>
      <c r="P145" s="355"/>
      <c r="Q145" s="355"/>
      <c r="R145" s="355"/>
      <c r="S145" s="408"/>
      <c r="T145" s="355"/>
      <c r="U145" s="355"/>
      <c r="V145" s="355"/>
      <c r="W145" s="355"/>
      <c r="X145" s="355"/>
      <c r="Y145" s="355"/>
      <c r="Z145" s="402"/>
      <c r="AA145" s="402"/>
      <c r="AB145" s="402"/>
      <c r="AC145" s="402"/>
      <c r="AD145" s="388">
        <v>43732</v>
      </c>
      <c r="AF145" s="368"/>
    </row>
    <row r="146" spans="2:32" s="367" customFormat="1" ht="18.75" customHeight="1" x14ac:dyDescent="0.2">
      <c r="B146" s="396"/>
      <c r="C146" s="408"/>
      <c r="D146" s="408"/>
      <c r="E146" s="355"/>
      <c r="F146" s="355"/>
      <c r="G146" s="355"/>
      <c r="H146" s="355"/>
      <c r="I146" s="355"/>
      <c r="J146" s="355"/>
      <c r="K146" s="355"/>
      <c r="L146" s="355"/>
      <c r="M146" s="355"/>
      <c r="N146" s="355"/>
      <c r="O146" s="355"/>
      <c r="P146" s="355"/>
      <c r="Q146" s="355"/>
      <c r="R146" s="355"/>
      <c r="S146" s="408"/>
      <c r="T146" s="355"/>
      <c r="U146" s="355"/>
      <c r="V146" s="355"/>
      <c r="W146" s="355"/>
      <c r="X146" s="355"/>
      <c r="Y146" s="355"/>
      <c r="Z146" s="402"/>
      <c r="AA146" s="402"/>
      <c r="AB146" s="402"/>
      <c r="AC146" s="402"/>
      <c r="AD146" s="388">
        <v>43733</v>
      </c>
      <c r="AF146" s="368"/>
    </row>
    <row r="147" spans="2:32" s="367" customFormat="1" ht="18.75" customHeight="1" x14ac:dyDescent="0.2">
      <c r="B147" s="396"/>
      <c r="C147" s="408"/>
      <c r="D147" s="408"/>
      <c r="E147" s="355"/>
      <c r="F147" s="355"/>
      <c r="G147" s="355"/>
      <c r="H147" s="355"/>
      <c r="I147" s="355"/>
      <c r="J147" s="355"/>
      <c r="K147" s="355"/>
      <c r="L147" s="355"/>
      <c r="M147" s="355"/>
      <c r="N147" s="355"/>
      <c r="O147" s="355"/>
      <c r="P147" s="355"/>
      <c r="Q147" s="355"/>
      <c r="R147" s="355"/>
      <c r="S147" s="408"/>
      <c r="T147" s="355"/>
      <c r="U147" s="355"/>
      <c r="V147" s="355"/>
      <c r="W147" s="355"/>
      <c r="X147" s="355"/>
      <c r="Y147" s="355"/>
      <c r="Z147" s="402"/>
      <c r="AA147" s="402"/>
      <c r="AB147" s="402"/>
      <c r="AC147" s="402"/>
      <c r="AD147" s="388">
        <v>43734</v>
      </c>
      <c r="AF147" s="368"/>
    </row>
    <row r="148" spans="2:32" s="367" customFormat="1" ht="18.75" customHeight="1" x14ac:dyDescent="0.2">
      <c r="B148" s="396"/>
      <c r="C148" s="408"/>
      <c r="D148" s="408"/>
      <c r="E148" s="355"/>
      <c r="F148" s="355"/>
      <c r="G148" s="355"/>
      <c r="H148" s="355"/>
      <c r="I148" s="355"/>
      <c r="J148" s="355"/>
      <c r="K148" s="355"/>
      <c r="L148" s="355"/>
      <c r="M148" s="355"/>
      <c r="N148" s="355"/>
      <c r="O148" s="355"/>
      <c r="P148" s="355"/>
      <c r="Q148" s="355"/>
      <c r="R148" s="355"/>
      <c r="S148" s="408"/>
      <c r="T148" s="355"/>
      <c r="U148" s="355"/>
      <c r="V148" s="355"/>
      <c r="W148" s="355"/>
      <c r="X148" s="355"/>
      <c r="Y148" s="355"/>
      <c r="Z148" s="402"/>
      <c r="AA148" s="402"/>
      <c r="AB148" s="402"/>
      <c r="AC148" s="402"/>
      <c r="AD148" s="388">
        <v>43735</v>
      </c>
      <c r="AF148" s="368"/>
    </row>
    <row r="149" spans="2:32" s="367" customFormat="1" ht="18.75" customHeight="1" x14ac:dyDescent="0.2">
      <c r="B149" s="396"/>
      <c r="C149" s="408"/>
      <c r="D149" s="408"/>
      <c r="E149" s="355"/>
      <c r="F149" s="355"/>
      <c r="G149" s="355"/>
      <c r="H149" s="355"/>
      <c r="I149" s="355"/>
      <c r="J149" s="355"/>
      <c r="K149" s="355"/>
      <c r="L149" s="355"/>
      <c r="M149" s="355"/>
      <c r="N149" s="355"/>
      <c r="O149" s="355"/>
      <c r="P149" s="355"/>
      <c r="Q149" s="355"/>
      <c r="R149" s="355"/>
      <c r="S149" s="408"/>
      <c r="T149" s="355"/>
      <c r="U149" s="355"/>
      <c r="V149" s="355"/>
      <c r="W149" s="355"/>
      <c r="X149" s="355"/>
      <c r="Y149" s="355"/>
      <c r="Z149" s="402"/>
      <c r="AA149" s="402"/>
      <c r="AB149" s="402"/>
      <c r="AC149" s="402"/>
      <c r="AD149" s="388">
        <v>43736</v>
      </c>
      <c r="AF149" s="368"/>
    </row>
    <row r="150" spans="2:32" s="367" customFormat="1" ht="18.75" customHeight="1" x14ac:dyDescent="0.2">
      <c r="B150" s="396"/>
      <c r="C150" s="408"/>
      <c r="D150" s="408"/>
      <c r="E150" s="355"/>
      <c r="F150" s="355"/>
      <c r="G150" s="355"/>
      <c r="H150" s="355"/>
      <c r="I150" s="355"/>
      <c r="J150" s="355"/>
      <c r="K150" s="355"/>
      <c r="L150" s="355"/>
      <c r="M150" s="355"/>
      <c r="N150" s="355"/>
      <c r="O150" s="355"/>
      <c r="P150" s="355"/>
      <c r="Q150" s="355"/>
      <c r="R150" s="355"/>
      <c r="S150" s="408"/>
      <c r="T150" s="355"/>
      <c r="U150" s="355"/>
      <c r="V150" s="355"/>
      <c r="W150" s="355"/>
      <c r="X150" s="355"/>
      <c r="Y150" s="355"/>
      <c r="Z150" s="402"/>
      <c r="AA150" s="402"/>
      <c r="AB150" s="402"/>
      <c r="AC150" s="402"/>
      <c r="AD150" s="388">
        <v>43737</v>
      </c>
      <c r="AF150" s="368"/>
    </row>
    <row r="151" spans="2:32" s="367" customFormat="1" ht="18.75" customHeight="1" x14ac:dyDescent="0.2">
      <c r="B151" s="396"/>
      <c r="C151" s="408"/>
      <c r="D151" s="408"/>
      <c r="E151" s="355"/>
      <c r="F151" s="355"/>
      <c r="G151" s="355"/>
      <c r="H151" s="355"/>
      <c r="I151" s="355"/>
      <c r="J151" s="355"/>
      <c r="K151" s="355"/>
      <c r="L151" s="355"/>
      <c r="M151" s="355"/>
      <c r="N151" s="355"/>
      <c r="O151" s="355"/>
      <c r="P151" s="355"/>
      <c r="Q151" s="355"/>
      <c r="R151" s="355"/>
      <c r="S151" s="408"/>
      <c r="T151" s="355"/>
      <c r="U151" s="355"/>
      <c r="V151" s="355"/>
      <c r="W151" s="355"/>
      <c r="X151" s="355"/>
      <c r="Y151" s="355"/>
      <c r="Z151" s="402"/>
      <c r="AA151" s="402"/>
      <c r="AB151" s="402"/>
      <c r="AC151" s="402"/>
      <c r="AD151" s="388">
        <v>43738</v>
      </c>
      <c r="AF151" s="368"/>
    </row>
    <row r="152" spans="2:32" s="367" customFormat="1" ht="18.75" customHeight="1" x14ac:dyDescent="0.2">
      <c r="B152" s="396"/>
      <c r="C152" s="408"/>
      <c r="D152" s="408"/>
      <c r="E152" s="355"/>
      <c r="F152" s="355"/>
      <c r="G152" s="355"/>
      <c r="H152" s="355"/>
      <c r="I152" s="355"/>
      <c r="J152" s="355"/>
      <c r="K152" s="355"/>
      <c r="L152" s="355"/>
      <c r="M152" s="355"/>
      <c r="N152" s="355"/>
      <c r="O152" s="355"/>
      <c r="P152" s="355"/>
      <c r="Q152" s="355"/>
      <c r="R152" s="355"/>
      <c r="S152" s="408"/>
      <c r="T152" s="355"/>
      <c r="U152" s="355"/>
      <c r="V152" s="355"/>
      <c r="W152" s="355"/>
      <c r="X152" s="355"/>
      <c r="Y152" s="355"/>
      <c r="Z152" s="402"/>
      <c r="AA152" s="402"/>
      <c r="AB152" s="402"/>
      <c r="AC152" s="402"/>
      <c r="AD152" s="388">
        <v>43739</v>
      </c>
      <c r="AF152" s="368"/>
    </row>
    <row r="153" spans="2:32" s="367" customFormat="1" ht="18.75" customHeight="1" x14ac:dyDescent="0.2">
      <c r="B153" s="396"/>
      <c r="C153" s="408"/>
      <c r="D153" s="408"/>
      <c r="E153" s="355"/>
      <c r="F153" s="355"/>
      <c r="G153" s="355"/>
      <c r="H153" s="355"/>
      <c r="I153" s="355"/>
      <c r="J153" s="355"/>
      <c r="K153" s="355"/>
      <c r="L153" s="355"/>
      <c r="M153" s="355"/>
      <c r="N153" s="355"/>
      <c r="O153" s="355"/>
      <c r="P153" s="355"/>
      <c r="Q153" s="355"/>
      <c r="R153" s="355"/>
      <c r="S153" s="408"/>
      <c r="T153" s="355"/>
      <c r="U153" s="355"/>
      <c r="V153" s="355"/>
      <c r="W153" s="355"/>
      <c r="X153" s="355"/>
      <c r="Y153" s="355"/>
      <c r="Z153" s="402"/>
      <c r="AA153" s="402"/>
      <c r="AB153" s="402"/>
      <c r="AC153" s="402"/>
      <c r="AD153" s="388">
        <v>43740</v>
      </c>
      <c r="AF153" s="368"/>
    </row>
    <row r="154" spans="2:32" s="367" customFormat="1" ht="18.75" customHeight="1" x14ac:dyDescent="0.2">
      <c r="B154" s="396"/>
      <c r="C154" s="408"/>
      <c r="D154" s="408"/>
      <c r="E154" s="355"/>
      <c r="F154" s="355"/>
      <c r="G154" s="355"/>
      <c r="H154" s="355"/>
      <c r="I154" s="355"/>
      <c r="J154" s="355"/>
      <c r="K154" s="355"/>
      <c r="L154" s="355"/>
      <c r="M154" s="355"/>
      <c r="N154" s="355"/>
      <c r="O154" s="355"/>
      <c r="P154" s="355"/>
      <c r="Q154" s="355"/>
      <c r="R154" s="355"/>
      <c r="S154" s="408"/>
      <c r="T154" s="355"/>
      <c r="U154" s="355"/>
      <c r="V154" s="355"/>
      <c r="W154" s="355"/>
      <c r="X154" s="355"/>
      <c r="Y154" s="355"/>
      <c r="Z154" s="402"/>
      <c r="AA154" s="402"/>
      <c r="AB154" s="402"/>
      <c r="AC154" s="402"/>
      <c r="AD154" s="388">
        <v>43741</v>
      </c>
      <c r="AF154" s="368"/>
    </row>
    <row r="155" spans="2:32" s="367" customFormat="1" ht="18.75" customHeight="1" x14ac:dyDescent="0.2">
      <c r="B155" s="396"/>
      <c r="C155" s="408"/>
      <c r="D155" s="408"/>
      <c r="E155" s="355"/>
      <c r="F155" s="355"/>
      <c r="G155" s="355"/>
      <c r="H155" s="355"/>
      <c r="I155" s="355"/>
      <c r="J155" s="355"/>
      <c r="K155" s="355"/>
      <c r="L155" s="355"/>
      <c r="M155" s="355"/>
      <c r="N155" s="355"/>
      <c r="O155" s="355"/>
      <c r="P155" s="355"/>
      <c r="Q155" s="355"/>
      <c r="R155" s="355"/>
      <c r="S155" s="408"/>
      <c r="T155" s="355"/>
      <c r="U155" s="355"/>
      <c r="V155" s="355"/>
      <c r="W155" s="355"/>
      <c r="X155" s="355"/>
      <c r="Y155" s="355"/>
      <c r="Z155" s="402"/>
      <c r="AA155" s="402"/>
      <c r="AB155" s="402"/>
      <c r="AC155" s="402"/>
      <c r="AD155" s="388">
        <v>43742</v>
      </c>
      <c r="AF155" s="368"/>
    </row>
    <row r="156" spans="2:32" s="367" customFormat="1" ht="18.75" customHeight="1" x14ac:dyDescent="0.2">
      <c r="B156" s="396"/>
      <c r="C156" s="408"/>
      <c r="D156" s="408"/>
      <c r="E156" s="355"/>
      <c r="F156" s="355"/>
      <c r="G156" s="355"/>
      <c r="H156" s="355"/>
      <c r="I156" s="355"/>
      <c r="J156" s="355"/>
      <c r="K156" s="355"/>
      <c r="L156" s="355"/>
      <c r="M156" s="355"/>
      <c r="N156" s="355"/>
      <c r="O156" s="355"/>
      <c r="P156" s="355"/>
      <c r="Q156" s="355"/>
      <c r="R156" s="355"/>
      <c r="S156" s="408"/>
      <c r="T156" s="355"/>
      <c r="U156" s="355"/>
      <c r="V156" s="355"/>
      <c r="W156" s="355"/>
      <c r="X156" s="355"/>
      <c r="Y156" s="355"/>
      <c r="Z156" s="402"/>
      <c r="AA156" s="402"/>
      <c r="AB156" s="402"/>
      <c r="AC156" s="402"/>
      <c r="AD156" s="388">
        <v>43743</v>
      </c>
      <c r="AF156" s="368"/>
    </row>
    <row r="157" spans="2:32" s="367" customFormat="1" ht="18.75" customHeight="1" x14ac:dyDescent="0.2">
      <c r="B157" s="396"/>
      <c r="C157" s="408"/>
      <c r="D157" s="408"/>
      <c r="E157" s="355"/>
      <c r="F157" s="355"/>
      <c r="G157" s="355"/>
      <c r="H157" s="355"/>
      <c r="I157" s="355"/>
      <c r="J157" s="355"/>
      <c r="K157" s="355"/>
      <c r="L157" s="355"/>
      <c r="M157" s="355"/>
      <c r="N157" s="355"/>
      <c r="O157" s="355"/>
      <c r="P157" s="355"/>
      <c r="Q157" s="355"/>
      <c r="R157" s="355"/>
      <c r="S157" s="408"/>
      <c r="T157" s="355"/>
      <c r="U157" s="355"/>
      <c r="V157" s="355"/>
      <c r="W157" s="355"/>
      <c r="X157" s="355"/>
      <c r="Y157" s="355"/>
      <c r="Z157" s="402"/>
      <c r="AA157" s="402"/>
      <c r="AB157" s="402"/>
      <c r="AC157" s="402"/>
      <c r="AD157" s="388">
        <v>43744</v>
      </c>
      <c r="AF157" s="368"/>
    </row>
    <row r="158" spans="2:32" s="367" customFormat="1" ht="18.75" customHeight="1" x14ac:dyDescent="0.2">
      <c r="B158" s="396"/>
      <c r="C158" s="408"/>
      <c r="D158" s="408"/>
      <c r="E158" s="355"/>
      <c r="F158" s="355"/>
      <c r="G158" s="355"/>
      <c r="H158" s="355"/>
      <c r="I158" s="355"/>
      <c r="J158" s="355"/>
      <c r="K158" s="355"/>
      <c r="L158" s="355"/>
      <c r="M158" s="355"/>
      <c r="N158" s="355"/>
      <c r="O158" s="355"/>
      <c r="P158" s="355"/>
      <c r="Q158" s="355"/>
      <c r="R158" s="355"/>
      <c r="S158" s="408"/>
      <c r="T158" s="355"/>
      <c r="U158" s="355"/>
      <c r="V158" s="355"/>
      <c r="W158" s="355"/>
      <c r="X158" s="355"/>
      <c r="Y158" s="355"/>
      <c r="Z158" s="402"/>
      <c r="AA158" s="402"/>
      <c r="AB158" s="402"/>
      <c r="AC158" s="402"/>
      <c r="AD158" s="388">
        <v>43745</v>
      </c>
      <c r="AF158" s="368"/>
    </row>
    <row r="159" spans="2:32" s="367" customFormat="1" ht="18.75" customHeight="1" x14ac:dyDescent="0.2">
      <c r="B159" s="396"/>
      <c r="C159" s="408"/>
      <c r="D159" s="408"/>
      <c r="E159" s="355"/>
      <c r="F159" s="355"/>
      <c r="G159" s="355"/>
      <c r="H159" s="355"/>
      <c r="I159" s="355"/>
      <c r="J159" s="355"/>
      <c r="K159" s="355"/>
      <c r="L159" s="355"/>
      <c r="M159" s="355"/>
      <c r="N159" s="355"/>
      <c r="O159" s="355"/>
      <c r="P159" s="355"/>
      <c r="Q159" s="355"/>
      <c r="R159" s="355"/>
      <c r="S159" s="408"/>
      <c r="T159" s="355"/>
      <c r="U159" s="355"/>
      <c r="V159" s="355"/>
      <c r="W159" s="355"/>
      <c r="X159" s="355"/>
      <c r="Y159" s="355"/>
      <c r="Z159" s="402"/>
      <c r="AA159" s="402"/>
      <c r="AB159" s="402"/>
      <c r="AC159" s="402"/>
      <c r="AD159" s="388">
        <v>43746</v>
      </c>
      <c r="AF159" s="368"/>
    </row>
    <row r="160" spans="2:32" s="367" customFormat="1" ht="18.75" customHeight="1" x14ac:dyDescent="0.2">
      <c r="B160" s="396"/>
      <c r="C160" s="408"/>
      <c r="D160" s="408"/>
      <c r="E160" s="355"/>
      <c r="F160" s="355"/>
      <c r="G160" s="355"/>
      <c r="H160" s="355"/>
      <c r="I160" s="355"/>
      <c r="J160" s="355"/>
      <c r="K160" s="355"/>
      <c r="L160" s="355"/>
      <c r="M160" s="355"/>
      <c r="N160" s="355"/>
      <c r="O160" s="355"/>
      <c r="P160" s="355"/>
      <c r="Q160" s="355"/>
      <c r="R160" s="355"/>
      <c r="S160" s="408"/>
      <c r="T160" s="355"/>
      <c r="U160" s="355"/>
      <c r="V160" s="355"/>
      <c r="W160" s="355"/>
      <c r="X160" s="355"/>
      <c r="Y160" s="355"/>
      <c r="Z160" s="402"/>
      <c r="AA160" s="402"/>
      <c r="AB160" s="402"/>
      <c r="AC160" s="402"/>
      <c r="AD160" s="388">
        <v>43747</v>
      </c>
      <c r="AF160" s="368"/>
    </row>
    <row r="161" spans="2:32" s="367" customFormat="1" ht="18.75" customHeight="1" x14ac:dyDescent="0.2">
      <c r="B161" s="396"/>
      <c r="C161" s="408"/>
      <c r="D161" s="408"/>
      <c r="E161" s="355"/>
      <c r="F161" s="355"/>
      <c r="G161" s="355"/>
      <c r="H161" s="355"/>
      <c r="I161" s="355"/>
      <c r="J161" s="355"/>
      <c r="K161" s="355"/>
      <c r="L161" s="355"/>
      <c r="M161" s="355"/>
      <c r="N161" s="355"/>
      <c r="O161" s="355"/>
      <c r="P161" s="355"/>
      <c r="Q161" s="355"/>
      <c r="R161" s="355"/>
      <c r="S161" s="408"/>
      <c r="T161" s="355"/>
      <c r="U161" s="355"/>
      <c r="V161" s="355"/>
      <c r="W161" s="355"/>
      <c r="X161" s="355"/>
      <c r="Y161" s="355"/>
      <c r="Z161" s="402"/>
      <c r="AA161" s="402"/>
      <c r="AB161" s="402"/>
      <c r="AC161" s="402"/>
      <c r="AD161" s="388">
        <v>43748</v>
      </c>
      <c r="AF161" s="368"/>
    </row>
    <row r="162" spans="2:32" s="367" customFormat="1" ht="18.75" customHeight="1" x14ac:dyDescent="0.2">
      <c r="B162" s="396"/>
      <c r="C162" s="408"/>
      <c r="D162" s="408"/>
      <c r="E162" s="355"/>
      <c r="F162" s="355"/>
      <c r="G162" s="355"/>
      <c r="H162" s="355"/>
      <c r="I162" s="355"/>
      <c r="J162" s="355"/>
      <c r="K162" s="355"/>
      <c r="L162" s="355"/>
      <c r="M162" s="355"/>
      <c r="N162" s="355"/>
      <c r="O162" s="355"/>
      <c r="P162" s="355"/>
      <c r="Q162" s="355"/>
      <c r="R162" s="355"/>
      <c r="S162" s="408"/>
      <c r="T162" s="355"/>
      <c r="U162" s="355"/>
      <c r="V162" s="355"/>
      <c r="W162" s="355"/>
      <c r="X162" s="355"/>
      <c r="Y162" s="355"/>
      <c r="Z162" s="402"/>
      <c r="AA162" s="402"/>
      <c r="AB162" s="402"/>
      <c r="AC162" s="402"/>
      <c r="AD162" s="388">
        <v>43749</v>
      </c>
      <c r="AF162" s="368"/>
    </row>
    <row r="163" spans="2:32" s="367" customFormat="1" ht="18.75" customHeight="1" x14ac:dyDescent="0.2">
      <c r="B163" s="396"/>
      <c r="C163" s="408"/>
      <c r="D163" s="408"/>
      <c r="E163" s="355"/>
      <c r="F163" s="355"/>
      <c r="G163" s="355"/>
      <c r="H163" s="355"/>
      <c r="I163" s="355"/>
      <c r="J163" s="355"/>
      <c r="K163" s="355"/>
      <c r="L163" s="355"/>
      <c r="M163" s="355"/>
      <c r="N163" s="355"/>
      <c r="O163" s="355"/>
      <c r="P163" s="355"/>
      <c r="Q163" s="355"/>
      <c r="R163" s="355"/>
      <c r="S163" s="408"/>
      <c r="T163" s="355"/>
      <c r="U163" s="355"/>
      <c r="V163" s="355"/>
      <c r="W163" s="355"/>
      <c r="X163" s="355"/>
      <c r="Y163" s="355"/>
      <c r="Z163" s="402"/>
      <c r="AA163" s="402"/>
      <c r="AB163" s="402"/>
      <c r="AC163" s="402"/>
      <c r="AD163" s="388">
        <v>43750</v>
      </c>
      <c r="AF163" s="368"/>
    </row>
    <row r="164" spans="2:32" s="367" customFormat="1" ht="18.75" customHeight="1" x14ac:dyDescent="0.2">
      <c r="B164" s="396"/>
      <c r="C164" s="408"/>
      <c r="D164" s="408"/>
      <c r="E164" s="355"/>
      <c r="F164" s="355"/>
      <c r="G164" s="355"/>
      <c r="H164" s="355"/>
      <c r="I164" s="355"/>
      <c r="J164" s="355"/>
      <c r="K164" s="355"/>
      <c r="L164" s="355"/>
      <c r="M164" s="355"/>
      <c r="N164" s="355"/>
      <c r="O164" s="355"/>
      <c r="P164" s="355"/>
      <c r="Q164" s="355"/>
      <c r="R164" s="355"/>
      <c r="S164" s="408"/>
      <c r="T164" s="355"/>
      <c r="U164" s="355"/>
      <c r="V164" s="355"/>
      <c r="W164" s="355"/>
      <c r="X164" s="355"/>
      <c r="Y164" s="355"/>
      <c r="Z164" s="402"/>
      <c r="AA164" s="402"/>
      <c r="AB164" s="402"/>
      <c r="AC164" s="402"/>
      <c r="AD164" s="388">
        <v>43751</v>
      </c>
      <c r="AF164" s="368"/>
    </row>
    <row r="165" spans="2:32" s="367" customFormat="1" ht="18.75" customHeight="1" x14ac:dyDescent="0.2">
      <c r="B165" s="396"/>
      <c r="C165" s="408"/>
      <c r="D165" s="408"/>
      <c r="E165" s="355"/>
      <c r="F165" s="355"/>
      <c r="G165" s="355"/>
      <c r="H165" s="355"/>
      <c r="I165" s="355"/>
      <c r="J165" s="355"/>
      <c r="K165" s="355"/>
      <c r="L165" s="355"/>
      <c r="M165" s="355"/>
      <c r="N165" s="355"/>
      <c r="O165" s="355"/>
      <c r="P165" s="355"/>
      <c r="Q165" s="355"/>
      <c r="R165" s="355"/>
      <c r="S165" s="408"/>
      <c r="T165" s="355"/>
      <c r="U165" s="355"/>
      <c r="V165" s="355"/>
      <c r="W165" s="355"/>
      <c r="X165" s="355"/>
      <c r="Y165" s="355"/>
      <c r="Z165" s="402"/>
      <c r="AA165" s="402"/>
      <c r="AB165" s="402"/>
      <c r="AC165" s="402"/>
      <c r="AD165" s="388">
        <v>43752</v>
      </c>
      <c r="AF165" s="368"/>
    </row>
    <row r="166" spans="2:32" s="367" customFormat="1" ht="18.75" customHeight="1" x14ac:dyDescent="0.2">
      <c r="B166" s="396"/>
      <c r="C166" s="408"/>
      <c r="D166" s="408"/>
      <c r="E166" s="355"/>
      <c r="F166" s="355"/>
      <c r="G166" s="355"/>
      <c r="H166" s="355"/>
      <c r="I166" s="355"/>
      <c r="J166" s="355"/>
      <c r="K166" s="355"/>
      <c r="L166" s="355"/>
      <c r="M166" s="355"/>
      <c r="N166" s="355"/>
      <c r="O166" s="355"/>
      <c r="P166" s="355"/>
      <c r="Q166" s="355"/>
      <c r="R166" s="355"/>
      <c r="S166" s="408"/>
      <c r="T166" s="355"/>
      <c r="U166" s="355"/>
      <c r="V166" s="355"/>
      <c r="W166" s="355"/>
      <c r="X166" s="355"/>
      <c r="Y166" s="355"/>
      <c r="Z166" s="402"/>
      <c r="AA166" s="402"/>
      <c r="AB166" s="402"/>
      <c r="AC166" s="402"/>
      <c r="AD166" s="388">
        <v>43753</v>
      </c>
      <c r="AF166" s="368"/>
    </row>
    <row r="167" spans="2:32" s="367" customFormat="1" ht="18.75" customHeight="1" x14ac:dyDescent="0.2">
      <c r="B167" s="396"/>
      <c r="C167" s="408"/>
      <c r="D167" s="408"/>
      <c r="E167" s="355"/>
      <c r="F167" s="355"/>
      <c r="G167" s="355"/>
      <c r="H167" s="355"/>
      <c r="I167" s="355"/>
      <c r="J167" s="355"/>
      <c r="K167" s="355"/>
      <c r="L167" s="355"/>
      <c r="M167" s="355"/>
      <c r="N167" s="355"/>
      <c r="O167" s="355"/>
      <c r="P167" s="355"/>
      <c r="Q167" s="355"/>
      <c r="R167" s="355"/>
      <c r="S167" s="408"/>
      <c r="T167" s="355"/>
      <c r="U167" s="355"/>
      <c r="V167" s="355"/>
      <c r="W167" s="355"/>
      <c r="X167" s="355"/>
      <c r="Y167" s="355"/>
      <c r="Z167" s="402"/>
      <c r="AA167" s="402"/>
      <c r="AB167" s="402"/>
      <c r="AC167" s="402"/>
      <c r="AD167" s="388">
        <v>43754</v>
      </c>
      <c r="AF167" s="368"/>
    </row>
    <row r="168" spans="2:32" s="367" customFormat="1" ht="18.75" customHeight="1" x14ac:dyDescent="0.2">
      <c r="B168" s="396"/>
      <c r="C168" s="408"/>
      <c r="D168" s="408"/>
      <c r="E168" s="355"/>
      <c r="F168" s="355"/>
      <c r="G168" s="355"/>
      <c r="H168" s="355"/>
      <c r="I168" s="355"/>
      <c r="J168" s="355"/>
      <c r="K168" s="355"/>
      <c r="L168" s="355"/>
      <c r="M168" s="355"/>
      <c r="N168" s="355"/>
      <c r="O168" s="355"/>
      <c r="P168" s="355"/>
      <c r="Q168" s="355"/>
      <c r="R168" s="355"/>
      <c r="S168" s="408"/>
      <c r="T168" s="355"/>
      <c r="U168" s="355"/>
      <c r="V168" s="355"/>
      <c r="W168" s="355"/>
      <c r="X168" s="355"/>
      <c r="Y168" s="355"/>
      <c r="Z168" s="402"/>
      <c r="AA168" s="402"/>
      <c r="AB168" s="402"/>
      <c r="AC168" s="402"/>
      <c r="AD168" s="388">
        <v>43755</v>
      </c>
      <c r="AF168" s="368"/>
    </row>
    <row r="169" spans="2:32" s="367" customFormat="1" ht="18.75" customHeight="1" x14ac:dyDescent="0.2">
      <c r="B169" s="396"/>
      <c r="C169" s="408"/>
      <c r="D169" s="408"/>
      <c r="E169" s="355"/>
      <c r="F169" s="355"/>
      <c r="G169" s="355"/>
      <c r="H169" s="355"/>
      <c r="I169" s="355"/>
      <c r="J169" s="355"/>
      <c r="K169" s="355"/>
      <c r="L169" s="355"/>
      <c r="M169" s="355"/>
      <c r="N169" s="355"/>
      <c r="O169" s="355"/>
      <c r="P169" s="355"/>
      <c r="Q169" s="355"/>
      <c r="R169" s="355"/>
      <c r="S169" s="408"/>
      <c r="T169" s="355"/>
      <c r="U169" s="355"/>
      <c r="V169" s="355"/>
      <c r="W169" s="355"/>
      <c r="X169" s="355"/>
      <c r="Y169" s="355"/>
      <c r="Z169" s="402"/>
      <c r="AA169" s="402"/>
      <c r="AB169" s="402"/>
      <c r="AC169" s="402"/>
      <c r="AD169" s="388">
        <v>43756</v>
      </c>
      <c r="AF169" s="368"/>
    </row>
    <row r="170" spans="2:32" s="367" customFormat="1" ht="18.75" customHeight="1" x14ac:dyDescent="0.2">
      <c r="B170" s="396"/>
      <c r="C170" s="408"/>
      <c r="D170" s="408"/>
      <c r="E170" s="355"/>
      <c r="F170" s="355"/>
      <c r="G170" s="355"/>
      <c r="H170" s="355"/>
      <c r="I170" s="355"/>
      <c r="J170" s="355"/>
      <c r="K170" s="355"/>
      <c r="L170" s="355"/>
      <c r="M170" s="355"/>
      <c r="N170" s="355"/>
      <c r="O170" s="355"/>
      <c r="P170" s="355"/>
      <c r="Q170" s="355"/>
      <c r="R170" s="355"/>
      <c r="S170" s="408"/>
      <c r="T170" s="355"/>
      <c r="U170" s="355"/>
      <c r="V170" s="355"/>
      <c r="W170" s="355"/>
      <c r="X170" s="355"/>
      <c r="Y170" s="355"/>
      <c r="Z170" s="402"/>
      <c r="AA170" s="402"/>
      <c r="AB170" s="402"/>
      <c r="AC170" s="402"/>
      <c r="AD170" s="388">
        <v>43757</v>
      </c>
      <c r="AF170" s="368"/>
    </row>
    <row r="171" spans="2:32" s="367" customFormat="1" ht="18.75" customHeight="1" x14ac:dyDescent="0.2">
      <c r="B171" s="396"/>
      <c r="C171" s="408"/>
      <c r="D171" s="408"/>
      <c r="E171" s="355"/>
      <c r="F171" s="355"/>
      <c r="G171" s="355"/>
      <c r="H171" s="355"/>
      <c r="I171" s="355"/>
      <c r="J171" s="355"/>
      <c r="K171" s="355"/>
      <c r="L171" s="355"/>
      <c r="M171" s="355"/>
      <c r="N171" s="355"/>
      <c r="O171" s="355"/>
      <c r="P171" s="355"/>
      <c r="Q171" s="355"/>
      <c r="R171" s="355"/>
      <c r="S171" s="408"/>
      <c r="T171" s="355"/>
      <c r="U171" s="355"/>
      <c r="V171" s="355"/>
      <c r="W171" s="355"/>
      <c r="X171" s="355"/>
      <c r="Y171" s="355"/>
      <c r="Z171" s="402"/>
      <c r="AA171" s="402"/>
      <c r="AB171" s="402"/>
      <c r="AC171" s="402"/>
      <c r="AD171" s="388">
        <v>43758</v>
      </c>
      <c r="AF171" s="368"/>
    </row>
    <row r="172" spans="2:32" s="367" customFormat="1" ht="18.75" customHeight="1" x14ac:dyDescent="0.2">
      <c r="B172" s="396"/>
      <c r="C172" s="408"/>
      <c r="D172" s="408"/>
      <c r="E172" s="355"/>
      <c r="F172" s="355"/>
      <c r="G172" s="355"/>
      <c r="H172" s="355"/>
      <c r="I172" s="355"/>
      <c r="J172" s="355"/>
      <c r="K172" s="355"/>
      <c r="L172" s="355"/>
      <c r="M172" s="355"/>
      <c r="N172" s="355"/>
      <c r="O172" s="355"/>
      <c r="P172" s="355"/>
      <c r="Q172" s="355"/>
      <c r="R172" s="355"/>
      <c r="S172" s="408"/>
      <c r="T172" s="355"/>
      <c r="U172" s="355"/>
      <c r="V172" s="355"/>
      <c r="W172" s="355"/>
      <c r="X172" s="355"/>
      <c r="Y172" s="355"/>
      <c r="Z172" s="402"/>
      <c r="AA172" s="402"/>
      <c r="AB172" s="402"/>
      <c r="AC172" s="402"/>
      <c r="AD172" s="388">
        <v>43759</v>
      </c>
      <c r="AF172" s="368"/>
    </row>
    <row r="173" spans="2:32" s="367" customFormat="1" ht="18.75" customHeight="1" x14ac:dyDescent="0.2">
      <c r="B173" s="396"/>
      <c r="C173" s="408"/>
      <c r="D173" s="408"/>
      <c r="E173" s="355"/>
      <c r="F173" s="355"/>
      <c r="G173" s="355"/>
      <c r="H173" s="355"/>
      <c r="I173" s="355"/>
      <c r="J173" s="355"/>
      <c r="K173" s="355"/>
      <c r="L173" s="355"/>
      <c r="M173" s="355"/>
      <c r="N173" s="355"/>
      <c r="O173" s="355"/>
      <c r="P173" s="355"/>
      <c r="Q173" s="355"/>
      <c r="R173" s="355"/>
      <c r="S173" s="408"/>
      <c r="T173" s="355"/>
      <c r="U173" s="355"/>
      <c r="V173" s="355"/>
      <c r="W173" s="355"/>
      <c r="X173" s="355"/>
      <c r="Y173" s="355"/>
      <c r="Z173" s="402"/>
      <c r="AA173" s="402"/>
      <c r="AB173" s="402"/>
      <c r="AC173" s="402"/>
      <c r="AD173" s="388">
        <v>43760</v>
      </c>
      <c r="AF173" s="368"/>
    </row>
    <row r="174" spans="2:32" s="367" customFormat="1" ht="18.75" customHeight="1" x14ac:dyDescent="0.2">
      <c r="B174" s="396"/>
      <c r="C174" s="408"/>
      <c r="D174" s="408"/>
      <c r="E174" s="355"/>
      <c r="F174" s="355"/>
      <c r="G174" s="355"/>
      <c r="H174" s="355"/>
      <c r="I174" s="355"/>
      <c r="J174" s="355"/>
      <c r="K174" s="355"/>
      <c r="L174" s="355"/>
      <c r="M174" s="355"/>
      <c r="N174" s="355"/>
      <c r="O174" s="355"/>
      <c r="P174" s="355"/>
      <c r="Q174" s="355"/>
      <c r="R174" s="355"/>
      <c r="S174" s="408"/>
      <c r="T174" s="355"/>
      <c r="U174" s="355"/>
      <c r="V174" s="355"/>
      <c r="W174" s="355"/>
      <c r="X174" s="355"/>
      <c r="Y174" s="355"/>
      <c r="Z174" s="402"/>
      <c r="AA174" s="402"/>
      <c r="AB174" s="402"/>
      <c r="AC174" s="402"/>
      <c r="AD174" s="388">
        <v>43761</v>
      </c>
      <c r="AF174" s="368"/>
    </row>
    <row r="175" spans="2:32" s="367" customFormat="1" ht="18.75" customHeight="1" x14ac:dyDescent="0.2">
      <c r="B175" s="396"/>
      <c r="C175" s="408"/>
      <c r="D175" s="408"/>
      <c r="E175" s="355"/>
      <c r="F175" s="355"/>
      <c r="G175" s="355"/>
      <c r="H175" s="355"/>
      <c r="I175" s="355"/>
      <c r="J175" s="355"/>
      <c r="K175" s="355"/>
      <c r="L175" s="355"/>
      <c r="M175" s="355"/>
      <c r="N175" s="355"/>
      <c r="O175" s="355"/>
      <c r="P175" s="355"/>
      <c r="Q175" s="355"/>
      <c r="R175" s="355"/>
      <c r="S175" s="408"/>
      <c r="T175" s="355"/>
      <c r="U175" s="355"/>
      <c r="V175" s="355"/>
      <c r="W175" s="355"/>
      <c r="X175" s="355"/>
      <c r="Y175" s="355"/>
      <c r="Z175" s="402"/>
      <c r="AA175" s="402"/>
      <c r="AB175" s="402"/>
      <c r="AC175" s="402"/>
      <c r="AD175" s="388">
        <v>43762</v>
      </c>
      <c r="AF175" s="368"/>
    </row>
    <row r="176" spans="2:32" s="367" customFormat="1" ht="18.75" customHeight="1" x14ac:dyDescent="0.2">
      <c r="B176" s="396"/>
      <c r="C176" s="408"/>
      <c r="D176" s="408"/>
      <c r="E176" s="355"/>
      <c r="F176" s="355"/>
      <c r="G176" s="355"/>
      <c r="H176" s="355"/>
      <c r="I176" s="355"/>
      <c r="J176" s="355"/>
      <c r="K176" s="355"/>
      <c r="L176" s="355"/>
      <c r="M176" s="355"/>
      <c r="N176" s="355"/>
      <c r="O176" s="355"/>
      <c r="P176" s="355"/>
      <c r="Q176" s="355"/>
      <c r="R176" s="355"/>
      <c r="S176" s="408"/>
      <c r="T176" s="355"/>
      <c r="U176" s="355"/>
      <c r="V176" s="355"/>
      <c r="W176" s="355"/>
      <c r="X176" s="355"/>
      <c r="Y176" s="355"/>
      <c r="Z176" s="402"/>
      <c r="AA176" s="402"/>
      <c r="AB176" s="402"/>
      <c r="AC176" s="402"/>
      <c r="AD176" s="388">
        <v>43763</v>
      </c>
      <c r="AF176" s="368"/>
    </row>
    <row r="177" spans="2:32" s="367" customFormat="1" ht="18.75" customHeight="1" x14ac:dyDescent="0.2">
      <c r="B177" s="396"/>
      <c r="C177" s="408"/>
      <c r="D177" s="408"/>
      <c r="E177" s="355"/>
      <c r="F177" s="355"/>
      <c r="G177" s="355"/>
      <c r="H177" s="355"/>
      <c r="I177" s="355"/>
      <c r="J177" s="355"/>
      <c r="K177" s="355"/>
      <c r="L177" s="355"/>
      <c r="M177" s="355"/>
      <c r="N177" s="355"/>
      <c r="O177" s="355"/>
      <c r="P177" s="355"/>
      <c r="Q177" s="355"/>
      <c r="R177" s="355"/>
      <c r="S177" s="408"/>
      <c r="T177" s="355"/>
      <c r="U177" s="355"/>
      <c r="V177" s="355"/>
      <c r="W177" s="355"/>
      <c r="X177" s="355"/>
      <c r="Y177" s="355"/>
      <c r="Z177" s="402"/>
      <c r="AA177" s="402"/>
      <c r="AB177" s="402"/>
      <c r="AC177" s="402"/>
      <c r="AD177" s="388">
        <v>43764</v>
      </c>
      <c r="AF177" s="368"/>
    </row>
    <row r="178" spans="2:32" s="367" customFormat="1" ht="18.75" customHeight="1" x14ac:dyDescent="0.2">
      <c r="B178" s="396"/>
      <c r="C178" s="408"/>
      <c r="D178" s="408"/>
      <c r="E178" s="355"/>
      <c r="F178" s="355"/>
      <c r="G178" s="355"/>
      <c r="H178" s="355"/>
      <c r="I178" s="355"/>
      <c r="J178" s="355"/>
      <c r="K178" s="355"/>
      <c r="L178" s="355"/>
      <c r="M178" s="355"/>
      <c r="N178" s="355"/>
      <c r="O178" s="355"/>
      <c r="P178" s="355"/>
      <c r="Q178" s="355"/>
      <c r="R178" s="355"/>
      <c r="S178" s="408"/>
      <c r="T178" s="355"/>
      <c r="U178" s="355"/>
      <c r="V178" s="355"/>
      <c r="W178" s="355"/>
      <c r="X178" s="355"/>
      <c r="Y178" s="355"/>
      <c r="Z178" s="402"/>
      <c r="AA178" s="402"/>
      <c r="AB178" s="402"/>
      <c r="AC178" s="402"/>
      <c r="AD178" s="388">
        <v>43765</v>
      </c>
      <c r="AF178" s="368"/>
    </row>
    <row r="179" spans="2:32" s="367" customFormat="1" ht="18.75" customHeight="1" x14ac:dyDescent="0.2">
      <c r="B179" s="396"/>
      <c r="C179" s="408"/>
      <c r="D179" s="408"/>
      <c r="E179" s="355"/>
      <c r="F179" s="355"/>
      <c r="G179" s="355"/>
      <c r="H179" s="355"/>
      <c r="I179" s="355"/>
      <c r="J179" s="355"/>
      <c r="K179" s="355"/>
      <c r="L179" s="355"/>
      <c r="M179" s="355"/>
      <c r="N179" s="355"/>
      <c r="O179" s="355"/>
      <c r="P179" s="355"/>
      <c r="Q179" s="355"/>
      <c r="R179" s="355"/>
      <c r="S179" s="408"/>
      <c r="T179" s="355"/>
      <c r="U179" s="355"/>
      <c r="V179" s="355"/>
      <c r="W179" s="355"/>
      <c r="X179" s="355"/>
      <c r="Y179" s="355"/>
      <c r="Z179" s="402"/>
      <c r="AA179" s="402"/>
      <c r="AB179" s="402"/>
      <c r="AC179" s="402"/>
      <c r="AD179" s="388">
        <v>43766</v>
      </c>
      <c r="AF179" s="368"/>
    </row>
    <row r="180" spans="2:32" s="367" customFormat="1" ht="18.75" customHeight="1" x14ac:dyDescent="0.2">
      <c r="B180" s="396"/>
      <c r="C180" s="408"/>
      <c r="D180" s="408"/>
      <c r="E180" s="355"/>
      <c r="F180" s="355"/>
      <c r="G180" s="355"/>
      <c r="H180" s="355"/>
      <c r="I180" s="355"/>
      <c r="J180" s="355"/>
      <c r="K180" s="355"/>
      <c r="L180" s="355"/>
      <c r="M180" s="355"/>
      <c r="N180" s="355"/>
      <c r="O180" s="355"/>
      <c r="P180" s="355"/>
      <c r="Q180" s="355"/>
      <c r="R180" s="355"/>
      <c r="S180" s="408"/>
      <c r="T180" s="355"/>
      <c r="U180" s="355"/>
      <c r="V180" s="355"/>
      <c r="W180" s="355"/>
      <c r="X180" s="355"/>
      <c r="Y180" s="355"/>
      <c r="Z180" s="402"/>
      <c r="AA180" s="402"/>
      <c r="AB180" s="402"/>
      <c r="AC180" s="402"/>
      <c r="AD180" s="388">
        <v>43767</v>
      </c>
      <c r="AF180" s="368"/>
    </row>
    <row r="181" spans="2:32" s="367" customFormat="1" ht="18.75" customHeight="1" x14ac:dyDescent="0.2">
      <c r="B181" s="396"/>
      <c r="C181" s="408"/>
      <c r="D181" s="408"/>
      <c r="E181" s="355"/>
      <c r="F181" s="355"/>
      <c r="G181" s="355"/>
      <c r="H181" s="355"/>
      <c r="I181" s="355"/>
      <c r="J181" s="355"/>
      <c r="K181" s="355"/>
      <c r="L181" s="355"/>
      <c r="M181" s="355"/>
      <c r="N181" s="355"/>
      <c r="O181" s="355"/>
      <c r="P181" s="355"/>
      <c r="Q181" s="355"/>
      <c r="R181" s="355"/>
      <c r="S181" s="408"/>
      <c r="T181" s="355"/>
      <c r="U181" s="355"/>
      <c r="V181" s="355"/>
      <c r="W181" s="355"/>
      <c r="X181" s="355"/>
      <c r="Y181" s="355"/>
      <c r="Z181" s="402"/>
      <c r="AA181" s="402"/>
      <c r="AB181" s="402"/>
      <c r="AC181" s="402"/>
      <c r="AD181" s="388">
        <v>43768</v>
      </c>
      <c r="AF181" s="368"/>
    </row>
    <row r="182" spans="2:32" s="367" customFormat="1" ht="18.75" customHeight="1" x14ac:dyDescent="0.2">
      <c r="B182" s="396"/>
      <c r="C182" s="408"/>
      <c r="D182" s="408"/>
      <c r="E182" s="355"/>
      <c r="F182" s="355"/>
      <c r="G182" s="355"/>
      <c r="H182" s="355"/>
      <c r="I182" s="355"/>
      <c r="J182" s="355"/>
      <c r="K182" s="355"/>
      <c r="L182" s="355"/>
      <c r="M182" s="355"/>
      <c r="N182" s="355"/>
      <c r="O182" s="355"/>
      <c r="P182" s="355"/>
      <c r="Q182" s="355"/>
      <c r="R182" s="355"/>
      <c r="S182" s="408"/>
      <c r="T182" s="355"/>
      <c r="U182" s="355"/>
      <c r="V182" s="355"/>
      <c r="W182" s="355"/>
      <c r="X182" s="355"/>
      <c r="Y182" s="355"/>
      <c r="Z182" s="402"/>
      <c r="AA182" s="402"/>
      <c r="AB182" s="402"/>
      <c r="AC182" s="402"/>
      <c r="AD182" s="388">
        <v>43769</v>
      </c>
      <c r="AF182" s="368"/>
    </row>
    <row r="183" spans="2:32" s="367" customFormat="1" ht="18.75" customHeight="1" x14ac:dyDescent="0.2">
      <c r="B183" s="396"/>
      <c r="C183" s="408"/>
      <c r="D183" s="408"/>
      <c r="E183" s="355"/>
      <c r="F183" s="355"/>
      <c r="G183" s="355"/>
      <c r="H183" s="355"/>
      <c r="I183" s="355"/>
      <c r="J183" s="355"/>
      <c r="K183" s="355"/>
      <c r="L183" s="355"/>
      <c r="M183" s="355"/>
      <c r="N183" s="355"/>
      <c r="O183" s="355"/>
      <c r="P183" s="355"/>
      <c r="Q183" s="355"/>
      <c r="R183" s="355"/>
      <c r="S183" s="408"/>
      <c r="T183" s="355"/>
      <c r="U183" s="355"/>
      <c r="V183" s="355"/>
      <c r="W183" s="355"/>
      <c r="X183" s="355"/>
      <c r="Y183" s="355"/>
      <c r="Z183" s="402"/>
      <c r="AA183" s="402"/>
      <c r="AB183" s="402"/>
      <c r="AC183" s="402"/>
      <c r="AD183" s="388">
        <v>43770</v>
      </c>
      <c r="AF183" s="368"/>
    </row>
    <row r="184" spans="2:32" s="367" customFormat="1" ht="18.75" customHeight="1" x14ac:dyDescent="0.2">
      <c r="B184" s="396"/>
      <c r="C184" s="408"/>
      <c r="D184" s="408"/>
      <c r="E184" s="355"/>
      <c r="F184" s="355"/>
      <c r="G184" s="355"/>
      <c r="H184" s="355"/>
      <c r="I184" s="355"/>
      <c r="J184" s="355"/>
      <c r="K184" s="355"/>
      <c r="L184" s="355"/>
      <c r="M184" s="355"/>
      <c r="N184" s="355"/>
      <c r="O184" s="355"/>
      <c r="P184" s="355"/>
      <c r="Q184" s="355"/>
      <c r="R184" s="355"/>
      <c r="S184" s="408"/>
      <c r="T184" s="355"/>
      <c r="U184" s="355"/>
      <c r="V184" s="355"/>
      <c r="W184" s="355"/>
      <c r="X184" s="355"/>
      <c r="Y184" s="355"/>
      <c r="Z184" s="402"/>
      <c r="AA184" s="402"/>
      <c r="AB184" s="402"/>
      <c r="AC184" s="402"/>
      <c r="AD184" s="388">
        <v>43771</v>
      </c>
      <c r="AF184" s="368"/>
    </row>
    <row r="185" spans="2:32" s="367" customFormat="1" ht="18.75" customHeight="1" x14ac:dyDescent="0.2">
      <c r="B185" s="396"/>
      <c r="C185" s="408"/>
      <c r="D185" s="408"/>
      <c r="E185" s="355"/>
      <c r="F185" s="355"/>
      <c r="G185" s="355"/>
      <c r="H185" s="355"/>
      <c r="I185" s="355"/>
      <c r="J185" s="355"/>
      <c r="K185" s="355"/>
      <c r="L185" s="355"/>
      <c r="M185" s="355"/>
      <c r="N185" s="355"/>
      <c r="O185" s="355"/>
      <c r="P185" s="355"/>
      <c r="Q185" s="355"/>
      <c r="R185" s="355"/>
      <c r="S185" s="408"/>
      <c r="T185" s="355"/>
      <c r="U185" s="355"/>
      <c r="V185" s="355"/>
      <c r="W185" s="355"/>
      <c r="X185" s="355"/>
      <c r="Y185" s="355"/>
      <c r="Z185" s="402"/>
      <c r="AA185" s="402"/>
      <c r="AB185" s="402"/>
      <c r="AC185" s="402"/>
      <c r="AD185" s="388">
        <v>43772</v>
      </c>
      <c r="AF185" s="368"/>
    </row>
    <row r="186" spans="2:32" s="367" customFormat="1" ht="18.75" customHeight="1" x14ac:dyDescent="0.2">
      <c r="B186" s="396"/>
      <c r="C186" s="408"/>
      <c r="D186" s="408"/>
      <c r="E186" s="355"/>
      <c r="F186" s="355"/>
      <c r="G186" s="355"/>
      <c r="H186" s="355"/>
      <c r="I186" s="355"/>
      <c r="J186" s="355"/>
      <c r="K186" s="355"/>
      <c r="L186" s="355"/>
      <c r="M186" s="355"/>
      <c r="N186" s="355"/>
      <c r="O186" s="355"/>
      <c r="P186" s="355"/>
      <c r="Q186" s="355"/>
      <c r="R186" s="355"/>
      <c r="S186" s="408"/>
      <c r="T186" s="355"/>
      <c r="U186" s="355"/>
      <c r="V186" s="355"/>
      <c r="W186" s="355"/>
      <c r="X186" s="355"/>
      <c r="Y186" s="355"/>
      <c r="Z186" s="402"/>
      <c r="AA186" s="402"/>
      <c r="AB186" s="402"/>
      <c r="AC186" s="402"/>
      <c r="AD186" s="388">
        <v>43773</v>
      </c>
      <c r="AF186" s="368"/>
    </row>
    <row r="187" spans="2:32" s="367" customFormat="1" ht="18.75" customHeight="1" x14ac:dyDescent="0.2">
      <c r="B187" s="396"/>
      <c r="C187" s="408"/>
      <c r="D187" s="408"/>
      <c r="E187" s="355"/>
      <c r="F187" s="355"/>
      <c r="G187" s="355"/>
      <c r="H187" s="355"/>
      <c r="I187" s="355"/>
      <c r="J187" s="355"/>
      <c r="K187" s="355"/>
      <c r="L187" s="355"/>
      <c r="M187" s="355"/>
      <c r="N187" s="355"/>
      <c r="O187" s="355"/>
      <c r="P187" s="355"/>
      <c r="Q187" s="355"/>
      <c r="R187" s="355"/>
      <c r="S187" s="408"/>
      <c r="T187" s="355"/>
      <c r="U187" s="355"/>
      <c r="V187" s="355"/>
      <c r="W187" s="355"/>
      <c r="X187" s="355"/>
      <c r="Y187" s="355"/>
      <c r="Z187" s="402"/>
      <c r="AA187" s="402"/>
      <c r="AB187" s="402"/>
      <c r="AC187" s="402"/>
      <c r="AD187" s="388">
        <v>43774</v>
      </c>
      <c r="AF187" s="368"/>
    </row>
    <row r="188" spans="2:32" s="367" customFormat="1" ht="18.75" customHeight="1" x14ac:dyDescent="0.2">
      <c r="B188" s="396"/>
      <c r="C188" s="408"/>
      <c r="D188" s="408"/>
      <c r="E188" s="355"/>
      <c r="F188" s="355"/>
      <c r="G188" s="355"/>
      <c r="H188" s="355"/>
      <c r="I188" s="355"/>
      <c r="J188" s="355"/>
      <c r="K188" s="355"/>
      <c r="L188" s="355"/>
      <c r="M188" s="355"/>
      <c r="N188" s="355"/>
      <c r="O188" s="355"/>
      <c r="P188" s="355"/>
      <c r="Q188" s="355"/>
      <c r="R188" s="355"/>
      <c r="S188" s="408"/>
      <c r="T188" s="355"/>
      <c r="U188" s="355"/>
      <c r="V188" s="355"/>
      <c r="W188" s="355"/>
      <c r="X188" s="355"/>
      <c r="Y188" s="355"/>
      <c r="Z188" s="402"/>
      <c r="AA188" s="402"/>
      <c r="AB188" s="402"/>
      <c r="AC188" s="402"/>
      <c r="AD188" s="388">
        <v>43775</v>
      </c>
      <c r="AF188" s="368"/>
    </row>
    <row r="189" spans="2:32" s="367" customFormat="1" ht="18.75" customHeight="1" x14ac:dyDescent="0.2">
      <c r="B189" s="396"/>
      <c r="C189" s="408"/>
      <c r="D189" s="408"/>
      <c r="E189" s="355"/>
      <c r="F189" s="355"/>
      <c r="G189" s="355"/>
      <c r="H189" s="355"/>
      <c r="I189" s="355"/>
      <c r="J189" s="355"/>
      <c r="K189" s="355"/>
      <c r="L189" s="355"/>
      <c r="M189" s="355"/>
      <c r="N189" s="355"/>
      <c r="O189" s="355"/>
      <c r="P189" s="355"/>
      <c r="Q189" s="355"/>
      <c r="R189" s="355"/>
      <c r="S189" s="408"/>
      <c r="T189" s="355"/>
      <c r="U189" s="355"/>
      <c r="V189" s="355"/>
      <c r="W189" s="355"/>
      <c r="X189" s="355"/>
      <c r="Y189" s="355"/>
      <c r="Z189" s="402"/>
      <c r="AA189" s="402"/>
      <c r="AB189" s="402"/>
      <c r="AC189" s="402"/>
      <c r="AD189" s="388">
        <v>43776</v>
      </c>
      <c r="AF189" s="368"/>
    </row>
    <row r="190" spans="2:32" s="367" customFormat="1" ht="18.75" customHeight="1" x14ac:dyDescent="0.2">
      <c r="B190" s="396"/>
      <c r="C190" s="408"/>
      <c r="D190" s="408"/>
      <c r="E190" s="355"/>
      <c r="F190" s="355"/>
      <c r="G190" s="355"/>
      <c r="H190" s="355"/>
      <c r="I190" s="355"/>
      <c r="J190" s="355"/>
      <c r="K190" s="355"/>
      <c r="L190" s="355"/>
      <c r="M190" s="355"/>
      <c r="N190" s="355"/>
      <c r="O190" s="355"/>
      <c r="P190" s="355"/>
      <c r="Q190" s="355"/>
      <c r="R190" s="355"/>
      <c r="S190" s="408"/>
      <c r="T190" s="355"/>
      <c r="U190" s="355"/>
      <c r="V190" s="355"/>
      <c r="W190" s="355"/>
      <c r="X190" s="355"/>
      <c r="Y190" s="355"/>
      <c r="Z190" s="402"/>
      <c r="AA190" s="402"/>
      <c r="AB190" s="402"/>
      <c r="AC190" s="402"/>
      <c r="AD190" s="388">
        <v>43777</v>
      </c>
      <c r="AF190" s="368"/>
    </row>
    <row r="191" spans="2:32" s="367" customFormat="1" ht="18.75" customHeight="1" x14ac:dyDescent="0.2">
      <c r="B191" s="396"/>
      <c r="C191" s="408"/>
      <c r="D191" s="408"/>
      <c r="E191" s="355"/>
      <c r="F191" s="355"/>
      <c r="G191" s="355"/>
      <c r="H191" s="355"/>
      <c r="I191" s="355"/>
      <c r="J191" s="355"/>
      <c r="K191" s="355"/>
      <c r="L191" s="355"/>
      <c r="M191" s="355"/>
      <c r="N191" s="355"/>
      <c r="O191" s="355"/>
      <c r="P191" s="355"/>
      <c r="Q191" s="355"/>
      <c r="R191" s="355"/>
      <c r="S191" s="408"/>
      <c r="T191" s="355"/>
      <c r="U191" s="355"/>
      <c r="V191" s="355"/>
      <c r="W191" s="355"/>
      <c r="X191" s="355"/>
      <c r="Y191" s="355"/>
      <c r="Z191" s="402"/>
      <c r="AA191" s="402"/>
      <c r="AB191" s="402"/>
      <c r="AC191" s="402"/>
      <c r="AD191" s="388">
        <v>43778</v>
      </c>
      <c r="AF191" s="368"/>
    </row>
    <row r="192" spans="2:32" s="367" customFormat="1" ht="18.75" customHeight="1" x14ac:dyDescent="0.2">
      <c r="B192" s="396"/>
      <c r="C192" s="408"/>
      <c r="D192" s="408"/>
      <c r="E192" s="355"/>
      <c r="F192" s="355"/>
      <c r="G192" s="355"/>
      <c r="H192" s="355"/>
      <c r="I192" s="355"/>
      <c r="J192" s="355"/>
      <c r="K192" s="355"/>
      <c r="L192" s="355"/>
      <c r="M192" s="355"/>
      <c r="N192" s="355"/>
      <c r="O192" s="355"/>
      <c r="P192" s="355"/>
      <c r="Q192" s="355"/>
      <c r="R192" s="355"/>
      <c r="S192" s="408"/>
      <c r="T192" s="355"/>
      <c r="U192" s="355"/>
      <c r="V192" s="355"/>
      <c r="W192" s="355"/>
      <c r="X192" s="355"/>
      <c r="Y192" s="355"/>
      <c r="Z192" s="402"/>
      <c r="AA192" s="402"/>
      <c r="AB192" s="402"/>
      <c r="AC192" s="402"/>
      <c r="AD192" s="388">
        <v>43779</v>
      </c>
      <c r="AF192" s="368"/>
    </row>
    <row r="193" spans="2:32" s="367" customFormat="1" ht="18.75" customHeight="1" x14ac:dyDescent="0.2">
      <c r="B193" s="396"/>
      <c r="C193" s="408"/>
      <c r="D193" s="408"/>
      <c r="E193" s="355"/>
      <c r="F193" s="355"/>
      <c r="G193" s="355"/>
      <c r="H193" s="355"/>
      <c r="I193" s="355"/>
      <c r="J193" s="355"/>
      <c r="K193" s="355"/>
      <c r="L193" s="355"/>
      <c r="M193" s="355"/>
      <c r="N193" s="355"/>
      <c r="O193" s="355"/>
      <c r="P193" s="355"/>
      <c r="Q193" s="355"/>
      <c r="R193" s="355"/>
      <c r="S193" s="408"/>
      <c r="T193" s="355"/>
      <c r="U193" s="355"/>
      <c r="V193" s="355"/>
      <c r="W193" s="355"/>
      <c r="X193" s="355"/>
      <c r="Y193" s="355"/>
      <c r="Z193" s="402"/>
      <c r="AA193" s="402"/>
      <c r="AB193" s="402"/>
      <c r="AC193" s="402"/>
      <c r="AD193" s="388">
        <v>43780</v>
      </c>
      <c r="AF193" s="368"/>
    </row>
    <row r="194" spans="2:32" s="367" customFormat="1" ht="18.75" customHeight="1" x14ac:dyDescent="0.2">
      <c r="B194" s="396"/>
      <c r="C194" s="408"/>
      <c r="D194" s="408"/>
      <c r="E194" s="355"/>
      <c r="F194" s="355"/>
      <c r="G194" s="355"/>
      <c r="H194" s="355"/>
      <c r="I194" s="355"/>
      <c r="J194" s="355"/>
      <c r="K194" s="355"/>
      <c r="L194" s="355"/>
      <c r="M194" s="355"/>
      <c r="N194" s="355"/>
      <c r="O194" s="355"/>
      <c r="P194" s="355"/>
      <c r="Q194" s="355"/>
      <c r="R194" s="355"/>
      <c r="S194" s="408"/>
      <c r="T194" s="355"/>
      <c r="U194" s="355"/>
      <c r="V194" s="355"/>
      <c r="W194" s="355"/>
      <c r="X194" s="355"/>
      <c r="Y194" s="355"/>
      <c r="Z194" s="402"/>
      <c r="AA194" s="402"/>
      <c r="AB194" s="402"/>
      <c r="AC194" s="402"/>
      <c r="AD194" s="388">
        <v>43781</v>
      </c>
      <c r="AF194" s="368"/>
    </row>
    <row r="195" spans="2:32" s="367" customFormat="1" ht="18.75" customHeight="1" x14ac:dyDescent="0.2">
      <c r="B195" s="396"/>
      <c r="C195" s="408"/>
      <c r="D195" s="408"/>
      <c r="E195" s="355"/>
      <c r="F195" s="355"/>
      <c r="G195" s="355"/>
      <c r="H195" s="355"/>
      <c r="I195" s="355"/>
      <c r="J195" s="355"/>
      <c r="K195" s="355"/>
      <c r="L195" s="355"/>
      <c r="M195" s="355"/>
      <c r="N195" s="355"/>
      <c r="O195" s="355"/>
      <c r="P195" s="355"/>
      <c r="Q195" s="355"/>
      <c r="R195" s="355"/>
      <c r="S195" s="408"/>
      <c r="T195" s="355"/>
      <c r="U195" s="355"/>
      <c r="V195" s="355"/>
      <c r="W195" s="355"/>
      <c r="X195" s="355"/>
      <c r="Y195" s="355"/>
      <c r="Z195" s="402"/>
      <c r="AA195" s="402"/>
      <c r="AB195" s="402"/>
      <c r="AC195" s="402"/>
      <c r="AD195" s="388">
        <v>43782</v>
      </c>
      <c r="AF195" s="368"/>
    </row>
    <row r="196" spans="2:32" s="367" customFormat="1" ht="18.75" customHeight="1" x14ac:dyDescent="0.2">
      <c r="B196" s="396"/>
      <c r="C196" s="408"/>
      <c r="D196" s="408"/>
      <c r="E196" s="355"/>
      <c r="F196" s="355"/>
      <c r="G196" s="355"/>
      <c r="H196" s="355"/>
      <c r="I196" s="355"/>
      <c r="J196" s="355"/>
      <c r="K196" s="355"/>
      <c r="L196" s="355"/>
      <c r="M196" s="355"/>
      <c r="N196" s="355"/>
      <c r="O196" s="355"/>
      <c r="P196" s="355"/>
      <c r="Q196" s="355"/>
      <c r="R196" s="355"/>
      <c r="S196" s="408"/>
      <c r="T196" s="355"/>
      <c r="U196" s="355"/>
      <c r="V196" s="355"/>
      <c r="W196" s="355"/>
      <c r="X196" s="355"/>
      <c r="Y196" s="355"/>
      <c r="Z196" s="402"/>
      <c r="AA196" s="402"/>
      <c r="AB196" s="402"/>
      <c r="AC196" s="402"/>
      <c r="AD196" s="388">
        <v>43783</v>
      </c>
      <c r="AF196" s="368"/>
    </row>
    <row r="197" spans="2:32" s="367" customFormat="1" ht="18.75" customHeight="1" x14ac:dyDescent="0.2">
      <c r="B197" s="396"/>
      <c r="C197" s="408"/>
      <c r="D197" s="408"/>
      <c r="E197" s="355"/>
      <c r="F197" s="355"/>
      <c r="G197" s="355"/>
      <c r="H197" s="355"/>
      <c r="I197" s="355"/>
      <c r="J197" s="355"/>
      <c r="K197" s="355"/>
      <c r="L197" s="355"/>
      <c r="M197" s="355"/>
      <c r="N197" s="355"/>
      <c r="O197" s="355"/>
      <c r="P197" s="355"/>
      <c r="Q197" s="355"/>
      <c r="R197" s="355"/>
      <c r="S197" s="408"/>
      <c r="T197" s="355"/>
      <c r="U197" s="355"/>
      <c r="V197" s="355"/>
      <c r="W197" s="355"/>
      <c r="X197" s="355"/>
      <c r="Y197" s="355"/>
      <c r="Z197" s="402"/>
      <c r="AA197" s="402"/>
      <c r="AB197" s="402"/>
      <c r="AC197" s="402"/>
      <c r="AD197" s="388">
        <v>43784</v>
      </c>
      <c r="AF197" s="368"/>
    </row>
    <row r="198" spans="2:32" s="367" customFormat="1" ht="18.75" customHeight="1" x14ac:dyDescent="0.2">
      <c r="B198" s="396"/>
      <c r="C198" s="408"/>
      <c r="D198" s="408"/>
      <c r="E198" s="355"/>
      <c r="F198" s="355"/>
      <c r="G198" s="355"/>
      <c r="H198" s="355"/>
      <c r="I198" s="355"/>
      <c r="J198" s="355"/>
      <c r="K198" s="355"/>
      <c r="L198" s="355"/>
      <c r="M198" s="355"/>
      <c r="N198" s="355"/>
      <c r="O198" s="355"/>
      <c r="P198" s="355"/>
      <c r="Q198" s="355"/>
      <c r="R198" s="355"/>
      <c r="S198" s="408"/>
      <c r="T198" s="355"/>
      <c r="U198" s="355"/>
      <c r="V198" s="355"/>
      <c r="W198" s="355"/>
      <c r="X198" s="355"/>
      <c r="Y198" s="355"/>
      <c r="Z198" s="402"/>
      <c r="AA198" s="402"/>
      <c r="AB198" s="402"/>
      <c r="AC198" s="402"/>
      <c r="AD198" s="388">
        <v>43785</v>
      </c>
      <c r="AF198" s="368"/>
    </row>
    <row r="199" spans="2:32" s="367" customFormat="1" ht="18.75" customHeight="1" x14ac:dyDescent="0.2">
      <c r="B199" s="396"/>
      <c r="C199" s="408"/>
      <c r="D199" s="408"/>
      <c r="E199" s="355"/>
      <c r="F199" s="355"/>
      <c r="G199" s="355"/>
      <c r="H199" s="355"/>
      <c r="I199" s="355"/>
      <c r="J199" s="355"/>
      <c r="K199" s="355"/>
      <c r="L199" s="355"/>
      <c r="M199" s="355"/>
      <c r="N199" s="355"/>
      <c r="O199" s="355"/>
      <c r="P199" s="355"/>
      <c r="Q199" s="355"/>
      <c r="R199" s="355"/>
      <c r="S199" s="408"/>
      <c r="T199" s="355"/>
      <c r="U199" s="355"/>
      <c r="V199" s="355"/>
      <c r="W199" s="355"/>
      <c r="X199" s="355"/>
      <c r="Y199" s="355"/>
      <c r="Z199" s="402"/>
      <c r="AA199" s="402"/>
      <c r="AB199" s="402"/>
      <c r="AC199" s="402"/>
      <c r="AD199" s="388">
        <v>43786</v>
      </c>
      <c r="AF199" s="368"/>
    </row>
    <row r="200" spans="2:32" s="367" customFormat="1" ht="18.75" customHeight="1" x14ac:dyDescent="0.2">
      <c r="B200" s="396"/>
      <c r="C200" s="408"/>
      <c r="D200" s="408"/>
      <c r="E200" s="355"/>
      <c r="F200" s="355"/>
      <c r="G200" s="355"/>
      <c r="H200" s="355"/>
      <c r="I200" s="355"/>
      <c r="J200" s="355"/>
      <c r="K200" s="355"/>
      <c r="L200" s="355"/>
      <c r="M200" s="355"/>
      <c r="N200" s="355"/>
      <c r="O200" s="355"/>
      <c r="P200" s="355"/>
      <c r="Q200" s="355"/>
      <c r="R200" s="355"/>
      <c r="S200" s="408"/>
      <c r="T200" s="355"/>
      <c r="U200" s="355"/>
      <c r="V200" s="355"/>
      <c r="W200" s="355"/>
      <c r="X200" s="355"/>
      <c r="Y200" s="355"/>
      <c r="Z200" s="402"/>
      <c r="AA200" s="402"/>
      <c r="AB200" s="402"/>
      <c r="AC200" s="402"/>
      <c r="AD200" s="388">
        <v>43787</v>
      </c>
      <c r="AF200" s="368"/>
    </row>
    <row r="201" spans="2:32" s="367" customFormat="1" ht="18.75" customHeight="1" x14ac:dyDescent="0.2">
      <c r="B201" s="396"/>
      <c r="C201" s="408"/>
      <c r="D201" s="408"/>
      <c r="E201" s="355"/>
      <c r="F201" s="355"/>
      <c r="G201" s="355"/>
      <c r="H201" s="355"/>
      <c r="I201" s="355"/>
      <c r="J201" s="355"/>
      <c r="K201" s="355"/>
      <c r="L201" s="355"/>
      <c r="M201" s="355"/>
      <c r="N201" s="355"/>
      <c r="O201" s="355"/>
      <c r="P201" s="355"/>
      <c r="Q201" s="355"/>
      <c r="R201" s="355"/>
      <c r="S201" s="408"/>
      <c r="T201" s="355"/>
      <c r="U201" s="355"/>
      <c r="V201" s="355"/>
      <c r="W201" s="355"/>
      <c r="X201" s="355"/>
      <c r="Y201" s="355"/>
      <c r="Z201" s="402"/>
      <c r="AA201" s="402"/>
      <c r="AB201" s="402"/>
      <c r="AC201" s="402"/>
      <c r="AD201" s="388">
        <v>43788</v>
      </c>
      <c r="AF201" s="368"/>
    </row>
    <row r="202" spans="2:32" s="367" customFormat="1" ht="18.75" customHeight="1" x14ac:dyDescent="0.2">
      <c r="B202" s="396"/>
      <c r="C202" s="408"/>
      <c r="D202" s="408"/>
      <c r="E202" s="355"/>
      <c r="F202" s="355"/>
      <c r="G202" s="355"/>
      <c r="H202" s="355"/>
      <c r="I202" s="355"/>
      <c r="J202" s="355"/>
      <c r="K202" s="355"/>
      <c r="L202" s="355"/>
      <c r="M202" s="355"/>
      <c r="N202" s="355"/>
      <c r="O202" s="355"/>
      <c r="P202" s="355"/>
      <c r="Q202" s="355"/>
      <c r="R202" s="355"/>
      <c r="S202" s="408"/>
      <c r="T202" s="355"/>
      <c r="U202" s="355"/>
      <c r="V202" s="355"/>
      <c r="W202" s="355"/>
      <c r="X202" s="355"/>
      <c r="Y202" s="355"/>
      <c r="Z202" s="402"/>
      <c r="AA202" s="402"/>
      <c r="AB202" s="402"/>
      <c r="AC202" s="402"/>
      <c r="AD202" s="388">
        <v>43789</v>
      </c>
      <c r="AF202" s="368"/>
    </row>
    <row r="203" spans="2:32" s="367" customFormat="1" ht="18.75" customHeight="1" x14ac:dyDescent="0.2">
      <c r="B203" s="396"/>
      <c r="C203" s="408"/>
      <c r="D203" s="408"/>
      <c r="E203" s="355"/>
      <c r="F203" s="355"/>
      <c r="G203" s="355"/>
      <c r="H203" s="355"/>
      <c r="I203" s="355"/>
      <c r="J203" s="355"/>
      <c r="K203" s="355"/>
      <c r="L203" s="355"/>
      <c r="M203" s="355"/>
      <c r="N203" s="355"/>
      <c r="O203" s="355"/>
      <c r="P203" s="355"/>
      <c r="Q203" s="355"/>
      <c r="R203" s="355"/>
      <c r="S203" s="408"/>
      <c r="T203" s="355"/>
      <c r="U203" s="355"/>
      <c r="V203" s="355"/>
      <c r="W203" s="355"/>
      <c r="X203" s="355"/>
      <c r="Y203" s="355"/>
      <c r="Z203" s="402"/>
      <c r="AA203" s="402"/>
      <c r="AB203" s="402"/>
      <c r="AC203" s="402"/>
      <c r="AD203" s="388">
        <v>43790</v>
      </c>
      <c r="AF203" s="368"/>
    </row>
    <row r="204" spans="2:32" s="367" customFormat="1" ht="18.75" customHeight="1" x14ac:dyDescent="0.2">
      <c r="B204" s="396"/>
      <c r="C204" s="408"/>
      <c r="D204" s="408"/>
      <c r="E204" s="355"/>
      <c r="F204" s="355"/>
      <c r="G204" s="355"/>
      <c r="H204" s="355"/>
      <c r="I204" s="355"/>
      <c r="J204" s="355"/>
      <c r="K204" s="355"/>
      <c r="L204" s="355"/>
      <c r="M204" s="355"/>
      <c r="N204" s="355"/>
      <c r="O204" s="355"/>
      <c r="P204" s="355"/>
      <c r="Q204" s="355"/>
      <c r="R204" s="355"/>
      <c r="S204" s="408"/>
      <c r="T204" s="355"/>
      <c r="U204" s="355"/>
      <c r="V204" s="355"/>
      <c r="W204" s="355"/>
      <c r="X204" s="355"/>
      <c r="Y204" s="355"/>
      <c r="Z204" s="402"/>
      <c r="AA204" s="402"/>
      <c r="AB204" s="402"/>
      <c r="AC204" s="402"/>
      <c r="AD204" s="388">
        <v>43791</v>
      </c>
      <c r="AF204" s="368"/>
    </row>
    <row r="205" spans="2:32" s="367" customFormat="1" ht="18.75" customHeight="1" x14ac:dyDescent="0.2">
      <c r="B205" s="396"/>
      <c r="C205" s="408"/>
      <c r="D205" s="408"/>
      <c r="E205" s="355"/>
      <c r="F205" s="355"/>
      <c r="G205" s="355"/>
      <c r="H205" s="355"/>
      <c r="I205" s="355"/>
      <c r="J205" s="355"/>
      <c r="K205" s="355"/>
      <c r="L205" s="355"/>
      <c r="M205" s="355"/>
      <c r="N205" s="355"/>
      <c r="O205" s="355"/>
      <c r="P205" s="355"/>
      <c r="Q205" s="355"/>
      <c r="R205" s="355"/>
      <c r="S205" s="408"/>
      <c r="T205" s="355"/>
      <c r="U205" s="355"/>
      <c r="V205" s="355"/>
      <c r="W205" s="355"/>
      <c r="X205" s="355"/>
      <c r="Y205" s="355"/>
      <c r="Z205" s="402"/>
      <c r="AA205" s="402"/>
      <c r="AB205" s="402"/>
      <c r="AC205" s="402"/>
      <c r="AD205" s="388">
        <v>43792</v>
      </c>
      <c r="AF205" s="368"/>
    </row>
    <row r="206" spans="2:32" s="367" customFormat="1" ht="18.75" customHeight="1" x14ac:dyDescent="0.2">
      <c r="B206" s="396"/>
      <c r="C206" s="408"/>
      <c r="D206" s="408"/>
      <c r="E206" s="355"/>
      <c r="F206" s="355"/>
      <c r="G206" s="355"/>
      <c r="H206" s="355"/>
      <c r="I206" s="355"/>
      <c r="J206" s="355"/>
      <c r="K206" s="355"/>
      <c r="L206" s="355"/>
      <c r="M206" s="355"/>
      <c r="N206" s="355"/>
      <c r="O206" s="355"/>
      <c r="P206" s="355"/>
      <c r="Q206" s="355"/>
      <c r="R206" s="355"/>
      <c r="S206" s="408"/>
      <c r="T206" s="355"/>
      <c r="U206" s="355"/>
      <c r="V206" s="355"/>
      <c r="W206" s="355"/>
      <c r="X206" s="355"/>
      <c r="Y206" s="355"/>
      <c r="Z206" s="402"/>
      <c r="AA206" s="402"/>
      <c r="AB206" s="402"/>
      <c r="AC206" s="402"/>
      <c r="AD206" s="388">
        <v>43793</v>
      </c>
      <c r="AF206" s="368"/>
    </row>
    <row r="207" spans="2:32" s="367" customFormat="1" ht="18.75" customHeight="1" x14ac:dyDescent="0.2">
      <c r="B207" s="396"/>
      <c r="C207" s="408"/>
      <c r="D207" s="408"/>
      <c r="E207" s="355"/>
      <c r="F207" s="355"/>
      <c r="G207" s="355"/>
      <c r="H207" s="355"/>
      <c r="I207" s="355"/>
      <c r="J207" s="355"/>
      <c r="K207" s="355"/>
      <c r="L207" s="355"/>
      <c r="M207" s="355"/>
      <c r="N207" s="355"/>
      <c r="O207" s="355"/>
      <c r="P207" s="355"/>
      <c r="Q207" s="355"/>
      <c r="R207" s="355"/>
      <c r="S207" s="408"/>
      <c r="T207" s="355"/>
      <c r="U207" s="355"/>
      <c r="V207" s="355"/>
      <c r="W207" s="355"/>
      <c r="X207" s="355"/>
      <c r="Y207" s="355"/>
      <c r="Z207" s="402"/>
      <c r="AA207" s="402"/>
      <c r="AB207" s="402"/>
      <c r="AC207" s="402"/>
      <c r="AD207" s="388">
        <v>43794</v>
      </c>
      <c r="AF207" s="368"/>
    </row>
    <row r="208" spans="2:32" s="367" customFormat="1" ht="18.75" customHeight="1" x14ac:dyDescent="0.2">
      <c r="B208" s="396"/>
      <c r="C208" s="408"/>
      <c r="D208" s="408"/>
      <c r="E208" s="355"/>
      <c r="F208" s="355"/>
      <c r="G208" s="355"/>
      <c r="H208" s="355"/>
      <c r="I208" s="355"/>
      <c r="J208" s="355"/>
      <c r="K208" s="355"/>
      <c r="L208" s="355"/>
      <c r="M208" s="355"/>
      <c r="N208" s="355"/>
      <c r="O208" s="355"/>
      <c r="P208" s="355"/>
      <c r="Q208" s="355"/>
      <c r="R208" s="355"/>
      <c r="S208" s="408"/>
      <c r="T208" s="355"/>
      <c r="U208" s="355"/>
      <c r="V208" s="355"/>
      <c r="W208" s="355"/>
      <c r="X208" s="355"/>
      <c r="Y208" s="355"/>
      <c r="Z208" s="402"/>
      <c r="AA208" s="402"/>
      <c r="AB208" s="402"/>
      <c r="AC208" s="402"/>
      <c r="AD208" s="388">
        <v>43795</v>
      </c>
      <c r="AF208" s="368"/>
    </row>
    <row r="209" spans="1:32" ht="18.75" customHeight="1" x14ac:dyDescent="0.2">
      <c r="Z209" s="402"/>
      <c r="AA209" s="402"/>
      <c r="AB209" s="402"/>
      <c r="AC209" s="402"/>
      <c r="AD209" s="388">
        <v>43796</v>
      </c>
    </row>
    <row r="210" spans="1:32" ht="18.75" customHeight="1" x14ac:dyDescent="0.2">
      <c r="Z210" s="402"/>
      <c r="AA210" s="402"/>
      <c r="AB210" s="402"/>
      <c r="AC210" s="402"/>
      <c r="AD210" s="388">
        <v>43797</v>
      </c>
    </row>
    <row r="211" spans="1:32" ht="18.75" customHeight="1" x14ac:dyDescent="0.2">
      <c r="Z211" s="402"/>
      <c r="AA211" s="402"/>
      <c r="AB211" s="402"/>
      <c r="AC211" s="402"/>
      <c r="AD211" s="388">
        <v>43798</v>
      </c>
    </row>
    <row r="212" spans="1:32" s="453" customFormat="1" x14ac:dyDescent="0.2">
      <c r="A212" s="450"/>
      <c r="B212" s="396"/>
      <c r="C212" s="408"/>
      <c r="D212" s="408"/>
      <c r="E212" s="355"/>
      <c r="F212" s="355"/>
      <c r="G212" s="355"/>
      <c r="H212" s="355"/>
      <c r="I212" s="355"/>
      <c r="J212" s="355"/>
      <c r="K212" s="355"/>
      <c r="L212" s="355"/>
      <c r="M212" s="355"/>
      <c r="N212" s="355"/>
      <c r="O212" s="355"/>
      <c r="P212" s="355"/>
      <c r="Q212" s="355"/>
      <c r="R212" s="355"/>
      <c r="S212" s="408"/>
      <c r="T212" s="355"/>
      <c r="U212" s="355"/>
      <c r="V212" s="355"/>
      <c r="W212" s="355"/>
      <c r="X212" s="355"/>
      <c r="Y212" s="355"/>
      <c r="Z212" s="402"/>
      <c r="AA212" s="402"/>
      <c r="AB212" s="402"/>
      <c r="AC212" s="402"/>
      <c r="AD212" s="388">
        <v>43799</v>
      </c>
      <c r="AE212" s="451"/>
      <c r="AF212" s="452"/>
    </row>
    <row r="213" spans="1:32" s="453" customFormat="1" x14ac:dyDescent="0.2">
      <c r="A213" s="450"/>
      <c r="B213" s="396"/>
      <c r="C213" s="408"/>
      <c r="D213" s="408"/>
      <c r="E213" s="355"/>
      <c r="F213" s="355"/>
      <c r="G213" s="355"/>
      <c r="H213" s="355"/>
      <c r="I213" s="355"/>
      <c r="J213" s="355"/>
      <c r="K213" s="355"/>
      <c r="L213" s="355"/>
      <c r="M213" s="355"/>
      <c r="N213" s="355"/>
      <c r="O213" s="355"/>
      <c r="P213" s="355"/>
      <c r="Q213" s="355"/>
      <c r="R213" s="355"/>
      <c r="S213" s="408"/>
      <c r="T213" s="355"/>
      <c r="U213" s="355"/>
      <c r="V213" s="355"/>
      <c r="W213" s="355"/>
      <c r="X213" s="355"/>
      <c r="Y213" s="355"/>
      <c r="Z213" s="402"/>
      <c r="AA213" s="402"/>
      <c r="AB213" s="402"/>
      <c r="AC213" s="402"/>
      <c r="AD213" s="388">
        <v>43800</v>
      </c>
      <c r="AE213" s="451"/>
      <c r="AF213" s="452"/>
    </row>
    <row r="214" spans="1:32" s="453" customFormat="1" x14ac:dyDescent="0.2">
      <c r="A214" s="450"/>
      <c r="B214" s="396"/>
      <c r="C214" s="408"/>
      <c r="D214" s="408"/>
      <c r="E214" s="355"/>
      <c r="F214" s="355"/>
      <c r="G214" s="355"/>
      <c r="H214" s="355"/>
      <c r="I214" s="355"/>
      <c r="J214" s="355"/>
      <c r="K214" s="355"/>
      <c r="L214" s="355"/>
      <c r="M214" s="355"/>
      <c r="N214" s="355"/>
      <c r="O214" s="355"/>
      <c r="P214" s="355"/>
      <c r="Q214" s="355"/>
      <c r="R214" s="355"/>
      <c r="S214" s="408"/>
      <c r="T214" s="355"/>
      <c r="U214" s="355"/>
      <c r="V214" s="355"/>
      <c r="W214" s="355"/>
      <c r="X214" s="355"/>
      <c r="Y214" s="355"/>
      <c r="Z214" s="402"/>
      <c r="AA214" s="402"/>
      <c r="AB214" s="402"/>
      <c r="AC214" s="402"/>
      <c r="AD214" s="388">
        <v>43801</v>
      </c>
      <c r="AE214" s="451"/>
      <c r="AF214" s="452"/>
    </row>
    <row r="215" spans="1:32" s="453" customFormat="1" x14ac:dyDescent="0.2">
      <c r="A215" s="450"/>
      <c r="B215" s="396"/>
      <c r="C215" s="408"/>
      <c r="D215" s="408"/>
      <c r="E215" s="355"/>
      <c r="F215" s="355"/>
      <c r="G215" s="355"/>
      <c r="H215" s="355"/>
      <c r="I215" s="355"/>
      <c r="J215" s="355"/>
      <c r="K215" s="355"/>
      <c r="L215" s="355"/>
      <c r="M215" s="355"/>
      <c r="N215" s="355"/>
      <c r="O215" s="355"/>
      <c r="P215" s="355"/>
      <c r="Q215" s="355"/>
      <c r="R215" s="355"/>
      <c r="S215" s="408"/>
      <c r="T215" s="355"/>
      <c r="U215" s="355"/>
      <c r="V215" s="355"/>
      <c r="W215" s="355"/>
      <c r="X215" s="355"/>
      <c r="Y215" s="355"/>
      <c r="Z215" s="402"/>
      <c r="AA215" s="402"/>
      <c r="AB215" s="402"/>
      <c r="AC215" s="402"/>
      <c r="AD215" s="388">
        <v>43802</v>
      </c>
      <c r="AE215" s="451"/>
      <c r="AF215" s="452"/>
    </row>
    <row r="216" spans="1:32" s="453" customFormat="1" x14ac:dyDescent="0.2">
      <c r="A216" s="450"/>
      <c r="B216" s="396"/>
      <c r="C216" s="408"/>
      <c r="D216" s="408"/>
      <c r="E216" s="355"/>
      <c r="F216" s="355"/>
      <c r="G216" s="355"/>
      <c r="H216" s="355"/>
      <c r="I216" s="355"/>
      <c r="J216" s="355"/>
      <c r="K216" s="355"/>
      <c r="L216" s="355"/>
      <c r="M216" s="355"/>
      <c r="N216" s="355"/>
      <c r="O216" s="355"/>
      <c r="P216" s="355"/>
      <c r="Q216" s="355"/>
      <c r="R216" s="355"/>
      <c r="S216" s="408"/>
      <c r="T216" s="355"/>
      <c r="U216" s="355"/>
      <c r="V216" s="355"/>
      <c r="W216" s="355"/>
      <c r="X216" s="355"/>
      <c r="Y216" s="355"/>
      <c r="Z216" s="402"/>
      <c r="AA216" s="402"/>
      <c r="AB216" s="402"/>
      <c r="AC216" s="402"/>
      <c r="AD216" s="388">
        <v>43803</v>
      </c>
      <c r="AE216" s="451"/>
      <c r="AF216" s="452"/>
    </row>
    <row r="217" spans="1:32" s="453" customFormat="1" x14ac:dyDescent="0.2">
      <c r="A217" s="450"/>
      <c r="B217" s="396"/>
      <c r="C217" s="408"/>
      <c r="D217" s="408"/>
      <c r="E217" s="355"/>
      <c r="F217" s="355"/>
      <c r="G217" s="355"/>
      <c r="H217" s="355"/>
      <c r="I217" s="355"/>
      <c r="J217" s="355"/>
      <c r="K217" s="355"/>
      <c r="L217" s="355"/>
      <c r="M217" s="355"/>
      <c r="N217" s="355"/>
      <c r="O217" s="355"/>
      <c r="P217" s="355"/>
      <c r="Q217" s="355"/>
      <c r="R217" s="355"/>
      <c r="S217" s="408"/>
      <c r="T217" s="355"/>
      <c r="U217" s="355"/>
      <c r="V217" s="355"/>
      <c r="W217" s="355"/>
      <c r="X217" s="355"/>
      <c r="Y217" s="355"/>
      <c r="Z217" s="402"/>
      <c r="AA217" s="402"/>
      <c r="AB217" s="402"/>
      <c r="AC217" s="402"/>
      <c r="AD217" s="388">
        <v>43804</v>
      </c>
      <c r="AE217" s="451"/>
      <c r="AF217" s="452"/>
    </row>
    <row r="218" spans="1:32" s="453" customFormat="1" x14ac:dyDescent="0.2">
      <c r="A218" s="450"/>
      <c r="B218" s="396"/>
      <c r="C218" s="408"/>
      <c r="D218" s="408"/>
      <c r="E218" s="355"/>
      <c r="F218" s="355"/>
      <c r="G218" s="355"/>
      <c r="H218" s="355"/>
      <c r="I218" s="355"/>
      <c r="J218" s="355"/>
      <c r="K218" s="355"/>
      <c r="L218" s="355"/>
      <c r="M218" s="355"/>
      <c r="N218" s="355"/>
      <c r="O218" s="355"/>
      <c r="P218" s="355"/>
      <c r="Q218" s="355"/>
      <c r="R218" s="355"/>
      <c r="S218" s="408"/>
      <c r="T218" s="355"/>
      <c r="U218" s="355"/>
      <c r="V218" s="355"/>
      <c r="W218" s="355"/>
      <c r="X218" s="355"/>
      <c r="Y218" s="355"/>
      <c r="Z218" s="402"/>
      <c r="AA218" s="402"/>
      <c r="AB218" s="402"/>
      <c r="AC218" s="402"/>
      <c r="AD218" s="388">
        <v>43805</v>
      </c>
      <c r="AE218" s="451"/>
      <c r="AF218" s="452"/>
    </row>
    <row r="219" spans="1:32" s="453" customFormat="1" x14ac:dyDescent="0.2">
      <c r="A219" s="450"/>
      <c r="B219" s="396"/>
      <c r="C219" s="408"/>
      <c r="D219" s="408"/>
      <c r="E219" s="355"/>
      <c r="F219" s="355"/>
      <c r="G219" s="355"/>
      <c r="H219" s="355"/>
      <c r="I219" s="355"/>
      <c r="J219" s="355"/>
      <c r="K219" s="355"/>
      <c r="L219" s="355"/>
      <c r="M219" s="355"/>
      <c r="N219" s="355"/>
      <c r="O219" s="355"/>
      <c r="P219" s="355"/>
      <c r="Q219" s="355"/>
      <c r="R219" s="355"/>
      <c r="S219" s="408"/>
      <c r="T219" s="355"/>
      <c r="U219" s="355"/>
      <c r="V219" s="355"/>
      <c r="W219" s="355"/>
      <c r="X219" s="355"/>
      <c r="Y219" s="355"/>
      <c r="Z219" s="402"/>
      <c r="AA219" s="402"/>
      <c r="AB219" s="402"/>
      <c r="AC219" s="402"/>
      <c r="AD219" s="388">
        <v>43806</v>
      </c>
      <c r="AE219" s="451"/>
      <c r="AF219" s="452"/>
    </row>
    <row r="220" spans="1:32" s="453" customFormat="1" x14ac:dyDescent="0.2">
      <c r="A220" s="450"/>
      <c r="B220" s="396"/>
      <c r="C220" s="408"/>
      <c r="D220" s="408"/>
      <c r="E220" s="355"/>
      <c r="F220" s="355"/>
      <c r="G220" s="355"/>
      <c r="H220" s="355"/>
      <c r="I220" s="355"/>
      <c r="J220" s="355"/>
      <c r="K220" s="355"/>
      <c r="L220" s="355"/>
      <c r="M220" s="355"/>
      <c r="N220" s="355"/>
      <c r="O220" s="355"/>
      <c r="P220" s="355"/>
      <c r="Q220" s="355"/>
      <c r="R220" s="355"/>
      <c r="S220" s="408"/>
      <c r="T220" s="355"/>
      <c r="U220" s="355"/>
      <c r="V220" s="355"/>
      <c r="W220" s="355"/>
      <c r="X220" s="355"/>
      <c r="Y220" s="355"/>
      <c r="Z220" s="402"/>
      <c r="AA220" s="402"/>
      <c r="AB220" s="402"/>
      <c r="AC220" s="402"/>
      <c r="AD220" s="388">
        <v>43807</v>
      </c>
      <c r="AE220" s="451"/>
      <c r="AF220" s="452"/>
    </row>
    <row r="221" spans="1:32" s="453" customFormat="1" x14ac:dyDescent="0.2">
      <c r="A221" s="450"/>
      <c r="B221" s="396"/>
      <c r="C221" s="408"/>
      <c r="D221" s="408"/>
      <c r="E221" s="355"/>
      <c r="F221" s="355"/>
      <c r="G221" s="355"/>
      <c r="H221" s="355"/>
      <c r="I221" s="355"/>
      <c r="J221" s="355"/>
      <c r="K221" s="355"/>
      <c r="L221" s="355"/>
      <c r="M221" s="355"/>
      <c r="N221" s="355"/>
      <c r="O221" s="355"/>
      <c r="P221" s="355"/>
      <c r="Q221" s="355"/>
      <c r="R221" s="355"/>
      <c r="S221" s="408"/>
      <c r="T221" s="355"/>
      <c r="U221" s="355"/>
      <c r="V221" s="355"/>
      <c r="W221" s="355"/>
      <c r="X221" s="355"/>
      <c r="Y221" s="355"/>
      <c r="Z221" s="402"/>
      <c r="AA221" s="402"/>
      <c r="AB221" s="402"/>
      <c r="AC221" s="402"/>
      <c r="AD221" s="388">
        <v>43808</v>
      </c>
      <c r="AE221" s="451"/>
      <c r="AF221" s="452"/>
    </row>
    <row r="222" spans="1:32" s="453" customFormat="1" x14ac:dyDescent="0.2">
      <c r="A222" s="450"/>
      <c r="B222" s="396"/>
      <c r="C222" s="408"/>
      <c r="D222" s="408"/>
      <c r="E222" s="355"/>
      <c r="F222" s="355"/>
      <c r="G222" s="355"/>
      <c r="H222" s="355"/>
      <c r="I222" s="355"/>
      <c r="J222" s="355"/>
      <c r="K222" s="355"/>
      <c r="L222" s="355"/>
      <c r="M222" s="355"/>
      <c r="N222" s="355"/>
      <c r="O222" s="355"/>
      <c r="P222" s="355"/>
      <c r="Q222" s="355"/>
      <c r="R222" s="355"/>
      <c r="S222" s="408"/>
      <c r="T222" s="355"/>
      <c r="U222" s="355"/>
      <c r="V222" s="355"/>
      <c r="W222" s="355"/>
      <c r="X222" s="355"/>
      <c r="Y222" s="355"/>
      <c r="Z222" s="402"/>
      <c r="AA222" s="402"/>
      <c r="AB222" s="402"/>
      <c r="AC222" s="402"/>
      <c r="AD222" s="388">
        <v>43809</v>
      </c>
      <c r="AE222" s="451"/>
      <c r="AF222" s="452"/>
    </row>
    <row r="223" spans="1:32" s="453" customFormat="1" x14ac:dyDescent="0.2">
      <c r="A223" s="450"/>
      <c r="B223" s="396"/>
      <c r="C223" s="408"/>
      <c r="D223" s="408"/>
      <c r="E223" s="355"/>
      <c r="F223" s="355"/>
      <c r="G223" s="355"/>
      <c r="H223" s="355"/>
      <c r="I223" s="355"/>
      <c r="J223" s="355"/>
      <c r="K223" s="355"/>
      <c r="L223" s="355"/>
      <c r="M223" s="355"/>
      <c r="N223" s="355"/>
      <c r="O223" s="355"/>
      <c r="P223" s="355"/>
      <c r="Q223" s="355"/>
      <c r="R223" s="355"/>
      <c r="S223" s="408"/>
      <c r="T223" s="355"/>
      <c r="U223" s="355"/>
      <c r="V223" s="355"/>
      <c r="W223" s="355"/>
      <c r="X223" s="355"/>
      <c r="Y223" s="355"/>
      <c r="Z223" s="402"/>
      <c r="AA223" s="402"/>
      <c r="AB223" s="402"/>
      <c r="AC223" s="402"/>
      <c r="AD223" s="388">
        <v>43810</v>
      </c>
      <c r="AE223" s="451"/>
      <c r="AF223" s="452"/>
    </row>
    <row r="224" spans="1:32" s="453" customFormat="1" x14ac:dyDescent="0.2">
      <c r="A224" s="450"/>
      <c r="B224" s="396"/>
      <c r="C224" s="408"/>
      <c r="D224" s="408"/>
      <c r="E224" s="355"/>
      <c r="F224" s="355"/>
      <c r="G224" s="355"/>
      <c r="H224" s="355"/>
      <c r="I224" s="355"/>
      <c r="J224" s="355"/>
      <c r="K224" s="355"/>
      <c r="L224" s="355"/>
      <c r="M224" s="355"/>
      <c r="N224" s="355"/>
      <c r="O224" s="355"/>
      <c r="P224" s="355"/>
      <c r="Q224" s="355"/>
      <c r="R224" s="355"/>
      <c r="S224" s="408"/>
      <c r="T224" s="355"/>
      <c r="U224" s="355"/>
      <c r="V224" s="355"/>
      <c r="W224" s="355"/>
      <c r="X224" s="355"/>
      <c r="Y224" s="355"/>
      <c r="Z224" s="402"/>
      <c r="AA224" s="402"/>
      <c r="AB224" s="402"/>
      <c r="AC224" s="402"/>
      <c r="AD224" s="388">
        <v>43811</v>
      </c>
      <c r="AE224" s="451"/>
      <c r="AF224" s="452"/>
    </row>
    <row r="225" spans="1:32" s="453" customFormat="1" x14ac:dyDescent="0.2">
      <c r="A225" s="450"/>
      <c r="B225" s="396"/>
      <c r="C225" s="408"/>
      <c r="D225" s="408"/>
      <c r="E225" s="355"/>
      <c r="F225" s="355"/>
      <c r="G225" s="355"/>
      <c r="H225" s="355"/>
      <c r="I225" s="355"/>
      <c r="J225" s="355"/>
      <c r="K225" s="355"/>
      <c r="L225" s="355"/>
      <c r="M225" s="355"/>
      <c r="N225" s="355"/>
      <c r="O225" s="355"/>
      <c r="P225" s="355"/>
      <c r="Q225" s="355"/>
      <c r="R225" s="355"/>
      <c r="S225" s="408"/>
      <c r="T225" s="355"/>
      <c r="U225" s="355"/>
      <c r="V225" s="355"/>
      <c r="W225" s="355"/>
      <c r="X225" s="355"/>
      <c r="Y225" s="355"/>
      <c r="Z225" s="402"/>
      <c r="AA225" s="402"/>
      <c r="AB225" s="402"/>
      <c r="AC225" s="402"/>
      <c r="AD225" s="388">
        <v>43812</v>
      </c>
      <c r="AE225" s="451"/>
      <c r="AF225" s="452"/>
    </row>
    <row r="226" spans="1:32" s="453" customFormat="1" x14ac:dyDescent="0.2">
      <c r="A226" s="450"/>
      <c r="B226" s="396"/>
      <c r="C226" s="408"/>
      <c r="D226" s="408"/>
      <c r="E226" s="355"/>
      <c r="F226" s="355"/>
      <c r="G226" s="355"/>
      <c r="H226" s="355"/>
      <c r="I226" s="355"/>
      <c r="J226" s="355"/>
      <c r="K226" s="355"/>
      <c r="L226" s="355"/>
      <c r="M226" s="355"/>
      <c r="N226" s="355"/>
      <c r="O226" s="355"/>
      <c r="P226" s="355"/>
      <c r="Q226" s="355"/>
      <c r="R226" s="355"/>
      <c r="S226" s="408"/>
      <c r="T226" s="355"/>
      <c r="U226" s="355"/>
      <c r="V226" s="355"/>
      <c r="W226" s="355"/>
      <c r="X226" s="355"/>
      <c r="Y226" s="355"/>
      <c r="Z226" s="402"/>
      <c r="AA226" s="402"/>
      <c r="AB226" s="402"/>
      <c r="AC226" s="402"/>
      <c r="AD226" s="388">
        <v>43813</v>
      </c>
      <c r="AE226" s="451"/>
      <c r="AF226" s="452"/>
    </row>
    <row r="227" spans="1:32" s="453" customFormat="1" x14ac:dyDescent="0.2">
      <c r="A227" s="450"/>
      <c r="B227" s="396"/>
      <c r="C227" s="408"/>
      <c r="D227" s="408"/>
      <c r="E227" s="355"/>
      <c r="F227" s="355"/>
      <c r="G227" s="355"/>
      <c r="H227" s="355"/>
      <c r="I227" s="355"/>
      <c r="J227" s="355"/>
      <c r="K227" s="355"/>
      <c r="L227" s="355"/>
      <c r="M227" s="355"/>
      <c r="N227" s="355"/>
      <c r="O227" s="355"/>
      <c r="P227" s="355"/>
      <c r="Q227" s="355"/>
      <c r="R227" s="355"/>
      <c r="S227" s="408"/>
      <c r="T227" s="355"/>
      <c r="U227" s="355"/>
      <c r="V227" s="355"/>
      <c r="W227" s="355"/>
      <c r="X227" s="355"/>
      <c r="Y227" s="355"/>
      <c r="Z227" s="402"/>
      <c r="AA227" s="402"/>
      <c r="AB227" s="402"/>
      <c r="AC227" s="402"/>
      <c r="AD227" s="388">
        <v>43814</v>
      </c>
      <c r="AE227" s="451"/>
      <c r="AF227" s="452"/>
    </row>
    <row r="228" spans="1:32" s="453" customFormat="1" x14ac:dyDescent="0.2">
      <c r="A228" s="450"/>
      <c r="B228" s="396"/>
      <c r="C228" s="408"/>
      <c r="D228" s="408"/>
      <c r="E228" s="355"/>
      <c r="F228" s="355"/>
      <c r="G228" s="355"/>
      <c r="H228" s="355"/>
      <c r="I228" s="355"/>
      <c r="J228" s="355"/>
      <c r="K228" s="355"/>
      <c r="L228" s="355"/>
      <c r="M228" s="355"/>
      <c r="N228" s="355"/>
      <c r="O228" s="355"/>
      <c r="P228" s="355"/>
      <c r="Q228" s="355"/>
      <c r="R228" s="355"/>
      <c r="S228" s="408"/>
      <c r="T228" s="355"/>
      <c r="U228" s="355"/>
      <c r="V228" s="355"/>
      <c r="W228" s="355"/>
      <c r="X228" s="355"/>
      <c r="Y228" s="355"/>
      <c r="Z228" s="402"/>
      <c r="AA228" s="402"/>
      <c r="AB228" s="402"/>
      <c r="AC228" s="402"/>
      <c r="AD228" s="388">
        <v>43815</v>
      </c>
      <c r="AE228" s="451"/>
      <c r="AF228" s="452"/>
    </row>
    <row r="229" spans="1:32" s="453" customFormat="1" x14ac:dyDescent="0.2">
      <c r="A229" s="450"/>
      <c r="B229" s="396"/>
      <c r="C229" s="408"/>
      <c r="D229" s="408"/>
      <c r="E229" s="355"/>
      <c r="F229" s="355"/>
      <c r="G229" s="355"/>
      <c r="H229" s="355"/>
      <c r="I229" s="355"/>
      <c r="J229" s="355"/>
      <c r="K229" s="355"/>
      <c r="L229" s="355"/>
      <c r="M229" s="355"/>
      <c r="N229" s="355"/>
      <c r="O229" s="355"/>
      <c r="P229" s="355"/>
      <c r="Q229" s="355"/>
      <c r="R229" s="355"/>
      <c r="S229" s="408"/>
      <c r="T229" s="355"/>
      <c r="U229" s="355"/>
      <c r="V229" s="355"/>
      <c r="W229" s="355"/>
      <c r="X229" s="355"/>
      <c r="Y229" s="355"/>
      <c r="Z229" s="402"/>
      <c r="AA229" s="402"/>
      <c r="AB229" s="402"/>
      <c r="AC229" s="402"/>
      <c r="AD229" s="388">
        <v>43816</v>
      </c>
      <c r="AE229" s="451"/>
      <c r="AF229" s="452"/>
    </row>
    <row r="230" spans="1:32" s="453" customFormat="1" x14ac:dyDescent="0.2">
      <c r="A230" s="450"/>
      <c r="B230" s="396"/>
      <c r="C230" s="408"/>
      <c r="D230" s="408"/>
      <c r="E230" s="355"/>
      <c r="F230" s="355"/>
      <c r="G230" s="355"/>
      <c r="H230" s="355"/>
      <c r="I230" s="355"/>
      <c r="J230" s="355"/>
      <c r="K230" s="355"/>
      <c r="L230" s="355"/>
      <c r="M230" s="355"/>
      <c r="N230" s="355"/>
      <c r="O230" s="355"/>
      <c r="P230" s="355"/>
      <c r="Q230" s="355"/>
      <c r="R230" s="355"/>
      <c r="S230" s="408"/>
      <c r="T230" s="355"/>
      <c r="U230" s="355"/>
      <c r="V230" s="355"/>
      <c r="W230" s="355"/>
      <c r="X230" s="355"/>
      <c r="Y230" s="355"/>
      <c r="Z230" s="402"/>
      <c r="AA230" s="402"/>
      <c r="AB230" s="402"/>
      <c r="AC230" s="402"/>
      <c r="AD230" s="388">
        <v>43817</v>
      </c>
      <c r="AE230" s="451"/>
      <c r="AF230" s="452"/>
    </row>
    <row r="231" spans="1:32" s="453" customFormat="1" x14ac:dyDescent="0.2">
      <c r="A231" s="450"/>
      <c r="B231" s="396"/>
      <c r="C231" s="408"/>
      <c r="D231" s="408"/>
      <c r="E231" s="355"/>
      <c r="F231" s="355"/>
      <c r="G231" s="355"/>
      <c r="H231" s="355"/>
      <c r="I231" s="355"/>
      <c r="J231" s="355"/>
      <c r="K231" s="355"/>
      <c r="L231" s="355"/>
      <c r="M231" s="355"/>
      <c r="N231" s="355"/>
      <c r="O231" s="355"/>
      <c r="P231" s="355"/>
      <c r="Q231" s="355"/>
      <c r="R231" s="355"/>
      <c r="S231" s="408"/>
      <c r="T231" s="355"/>
      <c r="U231" s="355"/>
      <c r="V231" s="355"/>
      <c r="W231" s="355"/>
      <c r="X231" s="355"/>
      <c r="Y231" s="355"/>
      <c r="Z231" s="402"/>
      <c r="AA231" s="402"/>
      <c r="AB231" s="402"/>
      <c r="AC231" s="402"/>
      <c r="AD231" s="388">
        <v>43818</v>
      </c>
      <c r="AE231" s="451"/>
      <c r="AF231" s="452"/>
    </row>
    <row r="232" spans="1:32" s="453" customFormat="1" x14ac:dyDescent="0.2">
      <c r="A232" s="450"/>
      <c r="B232" s="396"/>
      <c r="C232" s="408"/>
      <c r="D232" s="408"/>
      <c r="E232" s="355"/>
      <c r="F232" s="355"/>
      <c r="G232" s="355"/>
      <c r="H232" s="355"/>
      <c r="I232" s="355"/>
      <c r="J232" s="355"/>
      <c r="K232" s="355"/>
      <c r="L232" s="355"/>
      <c r="M232" s="355"/>
      <c r="N232" s="355"/>
      <c r="O232" s="355"/>
      <c r="P232" s="355"/>
      <c r="Q232" s="355"/>
      <c r="R232" s="355"/>
      <c r="S232" s="408"/>
      <c r="T232" s="355"/>
      <c r="U232" s="355"/>
      <c r="V232" s="355"/>
      <c r="W232" s="355"/>
      <c r="X232" s="355"/>
      <c r="Y232" s="355"/>
      <c r="Z232" s="402"/>
      <c r="AA232" s="402"/>
      <c r="AB232" s="402"/>
      <c r="AC232" s="402"/>
      <c r="AD232" s="388">
        <v>43819</v>
      </c>
      <c r="AE232" s="451"/>
      <c r="AF232" s="452"/>
    </row>
    <row r="233" spans="1:32" s="453" customFormat="1" x14ac:dyDescent="0.2">
      <c r="A233" s="450"/>
      <c r="B233" s="396"/>
      <c r="C233" s="408"/>
      <c r="D233" s="408"/>
      <c r="E233" s="355"/>
      <c r="F233" s="355"/>
      <c r="G233" s="355"/>
      <c r="H233" s="355"/>
      <c r="I233" s="355"/>
      <c r="J233" s="355"/>
      <c r="K233" s="355"/>
      <c r="L233" s="355"/>
      <c r="M233" s="355"/>
      <c r="N233" s="355"/>
      <c r="O233" s="355"/>
      <c r="P233" s="355"/>
      <c r="Q233" s="355"/>
      <c r="R233" s="355"/>
      <c r="S233" s="408"/>
      <c r="T233" s="355"/>
      <c r="U233" s="355"/>
      <c r="V233" s="355"/>
      <c r="W233" s="355"/>
      <c r="X233" s="355"/>
      <c r="Y233" s="355"/>
      <c r="Z233" s="402"/>
      <c r="AA233" s="402"/>
      <c r="AB233" s="402"/>
      <c r="AC233" s="402"/>
      <c r="AD233" s="388">
        <v>43820</v>
      </c>
      <c r="AE233" s="451"/>
      <c r="AF233" s="452"/>
    </row>
    <row r="234" spans="1:32" s="453" customFormat="1" x14ac:dyDescent="0.2">
      <c r="A234" s="450"/>
      <c r="B234" s="396"/>
      <c r="C234" s="408"/>
      <c r="D234" s="408"/>
      <c r="E234" s="355"/>
      <c r="F234" s="355"/>
      <c r="G234" s="355"/>
      <c r="H234" s="355"/>
      <c r="I234" s="355"/>
      <c r="J234" s="355"/>
      <c r="K234" s="355"/>
      <c r="L234" s="355"/>
      <c r="M234" s="355"/>
      <c r="N234" s="355"/>
      <c r="O234" s="355"/>
      <c r="P234" s="355"/>
      <c r="Q234" s="355"/>
      <c r="R234" s="355"/>
      <c r="S234" s="408"/>
      <c r="T234" s="355"/>
      <c r="U234" s="355"/>
      <c r="V234" s="355"/>
      <c r="W234" s="355"/>
      <c r="X234" s="355"/>
      <c r="Y234" s="355"/>
      <c r="Z234" s="402"/>
      <c r="AA234" s="402"/>
      <c r="AB234" s="402"/>
      <c r="AC234" s="402"/>
      <c r="AD234" s="388">
        <v>43821</v>
      </c>
      <c r="AE234" s="451"/>
      <c r="AF234" s="452"/>
    </row>
    <row r="235" spans="1:32" s="453" customFormat="1" x14ac:dyDescent="0.2">
      <c r="A235" s="450"/>
      <c r="B235" s="396"/>
      <c r="C235" s="408"/>
      <c r="D235" s="408"/>
      <c r="E235" s="355"/>
      <c r="F235" s="355"/>
      <c r="G235" s="355"/>
      <c r="H235" s="355"/>
      <c r="I235" s="355"/>
      <c r="J235" s="355"/>
      <c r="K235" s="355"/>
      <c r="L235" s="355"/>
      <c r="M235" s="355"/>
      <c r="N235" s="355"/>
      <c r="O235" s="355"/>
      <c r="P235" s="355"/>
      <c r="Q235" s="355"/>
      <c r="R235" s="355"/>
      <c r="S235" s="408"/>
      <c r="T235" s="355"/>
      <c r="U235" s="355"/>
      <c r="V235" s="355"/>
      <c r="W235" s="355"/>
      <c r="X235" s="355"/>
      <c r="Y235" s="355"/>
      <c r="Z235" s="402"/>
      <c r="AA235" s="402"/>
      <c r="AB235" s="402"/>
      <c r="AC235" s="402"/>
      <c r="AD235" s="388">
        <v>43822</v>
      </c>
      <c r="AE235" s="451"/>
      <c r="AF235" s="452"/>
    </row>
    <row r="236" spans="1:32" s="453" customFormat="1" x14ac:dyDescent="0.2">
      <c r="A236" s="450"/>
      <c r="B236" s="396"/>
      <c r="C236" s="408"/>
      <c r="D236" s="408"/>
      <c r="E236" s="355"/>
      <c r="F236" s="355"/>
      <c r="G236" s="355"/>
      <c r="H236" s="355"/>
      <c r="I236" s="355"/>
      <c r="J236" s="355"/>
      <c r="K236" s="355"/>
      <c r="L236" s="355"/>
      <c r="M236" s="355"/>
      <c r="N236" s="355"/>
      <c r="O236" s="355"/>
      <c r="P236" s="355"/>
      <c r="Q236" s="355"/>
      <c r="R236" s="355"/>
      <c r="S236" s="408"/>
      <c r="T236" s="355"/>
      <c r="U236" s="355"/>
      <c r="V236" s="355"/>
      <c r="W236" s="355"/>
      <c r="X236" s="355"/>
      <c r="Y236" s="355"/>
      <c r="Z236" s="402"/>
      <c r="AA236" s="402"/>
      <c r="AB236" s="402"/>
      <c r="AC236" s="402"/>
      <c r="AD236" s="388">
        <v>43823</v>
      </c>
      <c r="AE236" s="451"/>
      <c r="AF236" s="452"/>
    </row>
    <row r="237" spans="1:32" s="453" customFormat="1" x14ac:dyDescent="0.2">
      <c r="A237" s="450"/>
      <c r="B237" s="396"/>
      <c r="C237" s="408"/>
      <c r="D237" s="408"/>
      <c r="E237" s="355"/>
      <c r="F237" s="355"/>
      <c r="G237" s="355"/>
      <c r="H237" s="355"/>
      <c r="I237" s="355"/>
      <c r="J237" s="355"/>
      <c r="K237" s="355"/>
      <c r="L237" s="355"/>
      <c r="M237" s="355"/>
      <c r="N237" s="355"/>
      <c r="O237" s="355"/>
      <c r="P237" s="355"/>
      <c r="Q237" s="355"/>
      <c r="R237" s="355"/>
      <c r="S237" s="408"/>
      <c r="T237" s="355"/>
      <c r="U237" s="355"/>
      <c r="V237" s="355"/>
      <c r="W237" s="355"/>
      <c r="X237" s="355"/>
      <c r="Y237" s="355"/>
      <c r="Z237" s="402"/>
      <c r="AA237" s="402"/>
      <c r="AB237" s="402"/>
      <c r="AC237" s="402"/>
      <c r="AD237" s="388">
        <v>43824</v>
      </c>
      <c r="AE237" s="451"/>
      <c r="AF237" s="452"/>
    </row>
    <row r="238" spans="1:32" s="453" customFormat="1" x14ac:dyDescent="0.2">
      <c r="A238" s="450"/>
      <c r="B238" s="396"/>
      <c r="C238" s="408"/>
      <c r="D238" s="408"/>
      <c r="E238" s="355"/>
      <c r="F238" s="355"/>
      <c r="G238" s="355"/>
      <c r="H238" s="355"/>
      <c r="I238" s="355"/>
      <c r="J238" s="355"/>
      <c r="K238" s="355"/>
      <c r="L238" s="355"/>
      <c r="M238" s="355"/>
      <c r="N238" s="355"/>
      <c r="O238" s="355"/>
      <c r="P238" s="355"/>
      <c r="Q238" s="355"/>
      <c r="R238" s="355"/>
      <c r="S238" s="408"/>
      <c r="T238" s="355"/>
      <c r="U238" s="355"/>
      <c r="V238" s="355"/>
      <c r="W238" s="355"/>
      <c r="X238" s="355"/>
      <c r="Y238" s="355"/>
      <c r="Z238" s="402"/>
      <c r="AA238" s="402"/>
      <c r="AB238" s="402"/>
      <c r="AC238" s="402"/>
      <c r="AD238" s="388">
        <v>43825</v>
      </c>
      <c r="AE238" s="451"/>
      <c r="AF238" s="452"/>
    </row>
    <row r="239" spans="1:32" s="453" customFormat="1" x14ac:dyDescent="0.2">
      <c r="A239" s="450"/>
      <c r="B239" s="396"/>
      <c r="C239" s="408"/>
      <c r="D239" s="408"/>
      <c r="E239" s="355"/>
      <c r="F239" s="355"/>
      <c r="G239" s="355"/>
      <c r="H239" s="355"/>
      <c r="I239" s="355"/>
      <c r="J239" s="355"/>
      <c r="K239" s="355"/>
      <c r="L239" s="355"/>
      <c r="M239" s="355"/>
      <c r="N239" s="355"/>
      <c r="O239" s="355"/>
      <c r="P239" s="355"/>
      <c r="Q239" s="355"/>
      <c r="R239" s="355"/>
      <c r="S239" s="408"/>
      <c r="T239" s="355"/>
      <c r="U239" s="355"/>
      <c r="V239" s="355"/>
      <c r="W239" s="355"/>
      <c r="X239" s="355"/>
      <c r="Y239" s="355"/>
      <c r="Z239" s="402"/>
      <c r="AA239" s="402"/>
      <c r="AB239" s="402"/>
      <c r="AC239" s="402"/>
      <c r="AD239" s="388">
        <v>43826</v>
      </c>
      <c r="AE239" s="451"/>
      <c r="AF239" s="452"/>
    </row>
    <row r="240" spans="1:32" s="453" customFormat="1" x14ac:dyDescent="0.2">
      <c r="A240" s="450"/>
      <c r="B240" s="396"/>
      <c r="C240" s="408"/>
      <c r="D240" s="408"/>
      <c r="E240" s="355"/>
      <c r="F240" s="355"/>
      <c r="G240" s="355"/>
      <c r="H240" s="355"/>
      <c r="I240" s="355"/>
      <c r="J240" s="355"/>
      <c r="K240" s="355"/>
      <c r="L240" s="355"/>
      <c r="M240" s="355"/>
      <c r="N240" s="355"/>
      <c r="O240" s="355"/>
      <c r="P240" s="355"/>
      <c r="Q240" s="355"/>
      <c r="R240" s="355"/>
      <c r="S240" s="408"/>
      <c r="T240" s="355"/>
      <c r="U240" s="355"/>
      <c r="V240" s="355"/>
      <c r="W240" s="355"/>
      <c r="X240" s="355"/>
      <c r="Y240" s="355"/>
      <c r="Z240" s="402"/>
      <c r="AA240" s="402"/>
      <c r="AB240" s="402"/>
      <c r="AC240" s="402"/>
      <c r="AD240" s="388">
        <v>43827</v>
      </c>
      <c r="AE240" s="451"/>
      <c r="AF240" s="452"/>
    </row>
    <row r="241" spans="1:32" s="453" customFormat="1" x14ac:dyDescent="0.2">
      <c r="A241" s="450"/>
      <c r="B241" s="396"/>
      <c r="C241" s="408"/>
      <c r="D241" s="408"/>
      <c r="E241" s="355"/>
      <c r="F241" s="355"/>
      <c r="G241" s="355"/>
      <c r="H241" s="355"/>
      <c r="I241" s="355"/>
      <c r="J241" s="355"/>
      <c r="K241" s="355"/>
      <c r="L241" s="355"/>
      <c r="M241" s="355"/>
      <c r="N241" s="355"/>
      <c r="O241" s="355"/>
      <c r="P241" s="355"/>
      <c r="Q241" s="355"/>
      <c r="R241" s="355"/>
      <c r="S241" s="408"/>
      <c r="T241" s="355"/>
      <c r="U241" s="355"/>
      <c r="V241" s="355"/>
      <c r="W241" s="355"/>
      <c r="X241" s="355"/>
      <c r="Y241" s="355"/>
      <c r="Z241" s="402"/>
      <c r="AA241" s="402"/>
      <c r="AB241" s="402"/>
      <c r="AC241" s="402"/>
      <c r="AD241" s="388">
        <v>43828</v>
      </c>
      <c r="AE241" s="451"/>
      <c r="AF241" s="452"/>
    </row>
    <row r="242" spans="1:32" s="453" customFormat="1" x14ac:dyDescent="0.2">
      <c r="A242" s="450"/>
      <c r="B242" s="396"/>
      <c r="C242" s="408"/>
      <c r="D242" s="408"/>
      <c r="E242" s="355"/>
      <c r="F242" s="355"/>
      <c r="G242" s="355"/>
      <c r="H242" s="355"/>
      <c r="I242" s="355"/>
      <c r="J242" s="355"/>
      <c r="K242" s="355"/>
      <c r="L242" s="355"/>
      <c r="M242" s="355"/>
      <c r="N242" s="355"/>
      <c r="O242" s="355"/>
      <c r="P242" s="355"/>
      <c r="Q242" s="355"/>
      <c r="R242" s="355"/>
      <c r="S242" s="408"/>
      <c r="T242" s="355"/>
      <c r="U242" s="355"/>
      <c r="V242" s="355"/>
      <c r="W242" s="355"/>
      <c r="X242" s="355"/>
      <c r="Y242" s="355"/>
      <c r="Z242" s="402"/>
      <c r="AA242" s="402"/>
      <c r="AB242" s="402"/>
      <c r="AC242" s="402"/>
      <c r="AD242" s="388">
        <v>43829</v>
      </c>
      <c r="AE242" s="451"/>
      <c r="AF242" s="452"/>
    </row>
    <row r="243" spans="1:32" s="453" customFormat="1" x14ac:dyDescent="0.2">
      <c r="A243" s="450"/>
      <c r="B243" s="396"/>
      <c r="C243" s="408"/>
      <c r="D243" s="408"/>
      <c r="E243" s="355"/>
      <c r="F243" s="355"/>
      <c r="G243" s="355"/>
      <c r="H243" s="355"/>
      <c r="I243" s="355"/>
      <c r="J243" s="355"/>
      <c r="K243" s="355"/>
      <c r="L243" s="355"/>
      <c r="M243" s="355"/>
      <c r="N243" s="355"/>
      <c r="O243" s="355"/>
      <c r="P243" s="355"/>
      <c r="Q243" s="355"/>
      <c r="R243" s="355"/>
      <c r="S243" s="408"/>
      <c r="T243" s="355"/>
      <c r="U243" s="355"/>
      <c r="V243" s="355"/>
      <c r="W243" s="355"/>
      <c r="X243" s="355"/>
      <c r="Y243" s="355"/>
      <c r="Z243" s="402"/>
      <c r="AA243" s="402"/>
      <c r="AB243" s="402"/>
      <c r="AC243" s="402"/>
      <c r="AD243" s="388">
        <v>43830</v>
      </c>
      <c r="AE243" s="451"/>
      <c r="AF243" s="452"/>
    </row>
    <row r="244" spans="1:32" s="453" customFormat="1" x14ac:dyDescent="0.2">
      <c r="A244" s="450"/>
      <c r="B244" s="396"/>
      <c r="C244" s="408"/>
      <c r="D244" s="408"/>
      <c r="E244" s="355"/>
      <c r="F244" s="355"/>
      <c r="G244" s="355"/>
      <c r="H244" s="355"/>
      <c r="I244" s="355"/>
      <c r="J244" s="355"/>
      <c r="K244" s="355"/>
      <c r="L244" s="355"/>
      <c r="M244" s="355"/>
      <c r="N244" s="355"/>
      <c r="O244" s="355"/>
      <c r="P244" s="355"/>
      <c r="Q244" s="355"/>
      <c r="R244" s="355"/>
      <c r="S244" s="408"/>
      <c r="T244" s="355"/>
      <c r="U244" s="355"/>
      <c r="V244" s="355"/>
      <c r="W244" s="355"/>
      <c r="X244" s="355"/>
      <c r="Y244" s="355"/>
      <c r="Z244" s="402"/>
      <c r="AA244" s="402"/>
      <c r="AB244" s="402"/>
      <c r="AC244" s="402"/>
      <c r="AD244" s="388">
        <v>43831</v>
      </c>
      <c r="AE244" s="451"/>
      <c r="AF244" s="452"/>
    </row>
    <row r="245" spans="1:32" s="453" customFormat="1" x14ac:dyDescent="0.2">
      <c r="A245" s="450"/>
      <c r="B245" s="396"/>
      <c r="C245" s="408"/>
      <c r="D245" s="408"/>
      <c r="E245" s="355"/>
      <c r="F245" s="355"/>
      <c r="G245" s="355"/>
      <c r="H245" s="355"/>
      <c r="I245" s="355"/>
      <c r="J245" s="355"/>
      <c r="K245" s="355"/>
      <c r="L245" s="355"/>
      <c r="M245" s="355"/>
      <c r="N245" s="355"/>
      <c r="O245" s="355"/>
      <c r="P245" s="355"/>
      <c r="Q245" s="355"/>
      <c r="R245" s="355"/>
      <c r="S245" s="408"/>
      <c r="T245" s="355"/>
      <c r="U245" s="355"/>
      <c r="V245" s="355"/>
      <c r="W245" s="355"/>
      <c r="X245" s="355"/>
      <c r="Y245" s="355"/>
      <c r="Z245" s="402"/>
      <c r="AA245" s="402"/>
      <c r="AB245" s="402"/>
      <c r="AC245" s="402"/>
      <c r="AD245" s="388">
        <v>43832</v>
      </c>
      <c r="AE245" s="451"/>
      <c r="AF245" s="452"/>
    </row>
    <row r="246" spans="1:32" s="453" customFormat="1" x14ac:dyDescent="0.2">
      <c r="A246" s="450"/>
      <c r="B246" s="396"/>
      <c r="C246" s="408"/>
      <c r="D246" s="408"/>
      <c r="E246" s="355"/>
      <c r="F246" s="355"/>
      <c r="G246" s="355"/>
      <c r="H246" s="355"/>
      <c r="I246" s="355"/>
      <c r="J246" s="355"/>
      <c r="K246" s="355"/>
      <c r="L246" s="355"/>
      <c r="M246" s="355"/>
      <c r="N246" s="355"/>
      <c r="O246" s="355"/>
      <c r="P246" s="355"/>
      <c r="Q246" s="355"/>
      <c r="R246" s="355"/>
      <c r="S246" s="408"/>
      <c r="T246" s="355"/>
      <c r="U246" s="355"/>
      <c r="V246" s="355"/>
      <c r="W246" s="355"/>
      <c r="X246" s="355"/>
      <c r="Y246" s="355"/>
      <c r="Z246" s="402"/>
      <c r="AA246" s="402"/>
      <c r="AB246" s="402"/>
      <c r="AC246" s="402"/>
      <c r="AD246" s="388">
        <v>43833</v>
      </c>
      <c r="AE246" s="451"/>
      <c r="AF246" s="452"/>
    </row>
    <row r="247" spans="1:32" s="453" customFormat="1" x14ac:dyDescent="0.2">
      <c r="A247" s="450"/>
      <c r="B247" s="396"/>
      <c r="C247" s="408"/>
      <c r="D247" s="408"/>
      <c r="E247" s="355"/>
      <c r="F247" s="355"/>
      <c r="G247" s="355"/>
      <c r="H247" s="355"/>
      <c r="I247" s="355"/>
      <c r="J247" s="355"/>
      <c r="K247" s="355"/>
      <c r="L247" s="355"/>
      <c r="M247" s="355"/>
      <c r="N247" s="355"/>
      <c r="O247" s="355"/>
      <c r="P247" s="355"/>
      <c r="Q247" s="355"/>
      <c r="R247" s="355"/>
      <c r="S247" s="408"/>
      <c r="T247" s="355"/>
      <c r="U247" s="355"/>
      <c r="V247" s="355"/>
      <c r="W247" s="355"/>
      <c r="X247" s="355"/>
      <c r="Y247" s="355"/>
      <c r="Z247" s="402"/>
      <c r="AA247" s="402"/>
      <c r="AB247" s="402"/>
      <c r="AC247" s="402"/>
      <c r="AD247" s="388">
        <v>43834</v>
      </c>
      <c r="AE247" s="451"/>
      <c r="AF247" s="452"/>
    </row>
    <row r="248" spans="1:32" s="453" customFormat="1" x14ac:dyDescent="0.2">
      <c r="A248" s="450"/>
      <c r="B248" s="396"/>
      <c r="C248" s="408"/>
      <c r="D248" s="408"/>
      <c r="E248" s="355"/>
      <c r="F248" s="355"/>
      <c r="G248" s="355"/>
      <c r="H248" s="355"/>
      <c r="I248" s="355"/>
      <c r="J248" s="355"/>
      <c r="K248" s="355"/>
      <c r="L248" s="355"/>
      <c r="M248" s="355"/>
      <c r="N248" s="355"/>
      <c r="O248" s="355"/>
      <c r="P248" s="355"/>
      <c r="Q248" s="355"/>
      <c r="R248" s="355"/>
      <c r="S248" s="408"/>
      <c r="T248" s="355"/>
      <c r="U248" s="355"/>
      <c r="V248" s="355"/>
      <c r="W248" s="355"/>
      <c r="X248" s="355"/>
      <c r="Y248" s="355"/>
      <c r="Z248" s="402"/>
      <c r="AA248" s="402"/>
      <c r="AB248" s="402"/>
      <c r="AC248" s="402"/>
      <c r="AD248" s="388">
        <v>43835</v>
      </c>
      <c r="AE248" s="451"/>
      <c r="AF248" s="452"/>
    </row>
    <row r="249" spans="1:32" s="453" customFormat="1" x14ac:dyDescent="0.2">
      <c r="A249" s="450"/>
      <c r="B249" s="396"/>
      <c r="C249" s="408"/>
      <c r="D249" s="408"/>
      <c r="E249" s="355"/>
      <c r="F249" s="355"/>
      <c r="G249" s="355"/>
      <c r="H249" s="355"/>
      <c r="I249" s="355"/>
      <c r="J249" s="355"/>
      <c r="K249" s="355"/>
      <c r="L249" s="355"/>
      <c r="M249" s="355"/>
      <c r="N249" s="355"/>
      <c r="O249" s="355"/>
      <c r="P249" s="355"/>
      <c r="Q249" s="355"/>
      <c r="R249" s="355"/>
      <c r="S249" s="408"/>
      <c r="T249" s="355"/>
      <c r="U249" s="355"/>
      <c r="V249" s="355"/>
      <c r="W249" s="355"/>
      <c r="X249" s="355"/>
      <c r="Y249" s="355"/>
      <c r="Z249" s="402"/>
      <c r="AA249" s="402"/>
      <c r="AB249" s="402"/>
      <c r="AC249" s="402"/>
      <c r="AD249" s="388">
        <v>43836</v>
      </c>
      <c r="AE249" s="451"/>
      <c r="AF249" s="452"/>
    </row>
    <row r="250" spans="1:32" s="453" customFormat="1" x14ac:dyDescent="0.2">
      <c r="A250" s="450"/>
      <c r="B250" s="396"/>
      <c r="C250" s="408"/>
      <c r="D250" s="408"/>
      <c r="E250" s="355"/>
      <c r="F250" s="355"/>
      <c r="G250" s="355"/>
      <c r="H250" s="355"/>
      <c r="I250" s="355"/>
      <c r="J250" s="355"/>
      <c r="K250" s="355"/>
      <c r="L250" s="355"/>
      <c r="M250" s="355"/>
      <c r="N250" s="355"/>
      <c r="O250" s="355"/>
      <c r="P250" s="355"/>
      <c r="Q250" s="355"/>
      <c r="R250" s="355"/>
      <c r="S250" s="408"/>
      <c r="T250" s="355"/>
      <c r="U250" s="355"/>
      <c r="V250" s="355"/>
      <c r="W250" s="355"/>
      <c r="X250" s="355"/>
      <c r="Y250" s="355"/>
      <c r="Z250" s="402"/>
      <c r="AA250" s="402"/>
      <c r="AB250" s="402"/>
      <c r="AC250" s="402"/>
      <c r="AD250" s="388">
        <v>43837</v>
      </c>
      <c r="AE250" s="451"/>
      <c r="AF250" s="452"/>
    </row>
    <row r="251" spans="1:32" s="453" customFormat="1" x14ac:dyDescent="0.2">
      <c r="A251" s="450"/>
      <c r="B251" s="396"/>
      <c r="C251" s="408"/>
      <c r="D251" s="408"/>
      <c r="E251" s="355"/>
      <c r="F251" s="355"/>
      <c r="G251" s="355"/>
      <c r="H251" s="355"/>
      <c r="I251" s="355"/>
      <c r="J251" s="355"/>
      <c r="K251" s="355"/>
      <c r="L251" s="355"/>
      <c r="M251" s="355"/>
      <c r="N251" s="355"/>
      <c r="O251" s="355"/>
      <c r="P251" s="355"/>
      <c r="Q251" s="355"/>
      <c r="R251" s="355"/>
      <c r="S251" s="408"/>
      <c r="T251" s="355"/>
      <c r="U251" s="355"/>
      <c r="V251" s="355"/>
      <c r="W251" s="355"/>
      <c r="X251" s="355"/>
      <c r="Y251" s="355"/>
      <c r="Z251" s="402"/>
      <c r="AA251" s="402"/>
      <c r="AB251" s="402"/>
      <c r="AC251" s="402"/>
      <c r="AD251" s="388">
        <v>43838</v>
      </c>
      <c r="AE251" s="451"/>
      <c r="AF251" s="452"/>
    </row>
    <row r="252" spans="1:32" s="453" customFormat="1" x14ac:dyDescent="0.2">
      <c r="A252" s="450"/>
      <c r="B252" s="396"/>
      <c r="C252" s="408"/>
      <c r="D252" s="408"/>
      <c r="E252" s="355"/>
      <c r="F252" s="355"/>
      <c r="G252" s="355"/>
      <c r="H252" s="355"/>
      <c r="I252" s="355"/>
      <c r="J252" s="355"/>
      <c r="K252" s="355"/>
      <c r="L252" s="355"/>
      <c r="M252" s="355"/>
      <c r="N252" s="355"/>
      <c r="O252" s="355"/>
      <c r="P252" s="355"/>
      <c r="Q252" s="355"/>
      <c r="R252" s="355"/>
      <c r="S252" s="408"/>
      <c r="T252" s="355"/>
      <c r="U252" s="355"/>
      <c r="V252" s="355"/>
      <c r="W252" s="355"/>
      <c r="X252" s="355"/>
      <c r="Y252" s="355"/>
      <c r="Z252" s="402"/>
      <c r="AA252" s="402"/>
      <c r="AB252" s="402"/>
      <c r="AC252" s="402"/>
      <c r="AD252" s="388">
        <v>43839</v>
      </c>
      <c r="AE252" s="451"/>
      <c r="AF252" s="452"/>
    </row>
    <row r="253" spans="1:32" s="453" customFormat="1" x14ac:dyDescent="0.2">
      <c r="A253" s="450"/>
      <c r="B253" s="396"/>
      <c r="C253" s="408"/>
      <c r="D253" s="408"/>
      <c r="E253" s="355"/>
      <c r="F253" s="355"/>
      <c r="G253" s="355"/>
      <c r="H253" s="355"/>
      <c r="I253" s="355"/>
      <c r="J253" s="355"/>
      <c r="K253" s="355"/>
      <c r="L253" s="355"/>
      <c r="M253" s="355"/>
      <c r="N253" s="355"/>
      <c r="O253" s="355"/>
      <c r="P253" s="355"/>
      <c r="Q253" s="355"/>
      <c r="R253" s="355"/>
      <c r="S253" s="408"/>
      <c r="T253" s="355"/>
      <c r="U253" s="355"/>
      <c r="V253" s="355"/>
      <c r="W253" s="355"/>
      <c r="X253" s="355"/>
      <c r="Y253" s="355"/>
      <c r="Z253" s="402"/>
      <c r="AA253" s="402"/>
      <c r="AB253" s="402"/>
      <c r="AC253" s="402"/>
      <c r="AD253" s="388">
        <v>43840</v>
      </c>
      <c r="AE253" s="451"/>
      <c r="AF253" s="452"/>
    </row>
    <row r="254" spans="1:32" s="453" customFormat="1" x14ac:dyDescent="0.2">
      <c r="A254" s="450"/>
      <c r="B254" s="396"/>
      <c r="C254" s="408"/>
      <c r="D254" s="408"/>
      <c r="E254" s="355"/>
      <c r="F254" s="355"/>
      <c r="G254" s="355"/>
      <c r="H254" s="355"/>
      <c r="I254" s="355"/>
      <c r="J254" s="355"/>
      <c r="K254" s="355"/>
      <c r="L254" s="355"/>
      <c r="M254" s="355"/>
      <c r="N254" s="355"/>
      <c r="O254" s="355"/>
      <c r="P254" s="355"/>
      <c r="Q254" s="355"/>
      <c r="R254" s="355"/>
      <c r="S254" s="408"/>
      <c r="T254" s="355"/>
      <c r="U254" s="355"/>
      <c r="V254" s="355"/>
      <c r="W254" s="355"/>
      <c r="X254" s="355"/>
      <c r="Y254" s="355"/>
      <c r="Z254" s="402"/>
      <c r="AA254" s="402"/>
      <c r="AB254" s="402"/>
      <c r="AC254" s="402"/>
      <c r="AD254" s="388">
        <v>43841</v>
      </c>
      <c r="AE254" s="451"/>
      <c r="AF254" s="452"/>
    </row>
    <row r="255" spans="1:32" s="453" customFormat="1" x14ac:dyDescent="0.2">
      <c r="A255" s="450"/>
      <c r="B255" s="396"/>
      <c r="C255" s="408"/>
      <c r="D255" s="408"/>
      <c r="E255" s="355"/>
      <c r="F255" s="355"/>
      <c r="G255" s="355"/>
      <c r="H255" s="355"/>
      <c r="I255" s="355"/>
      <c r="J255" s="355"/>
      <c r="K255" s="355"/>
      <c r="L255" s="355"/>
      <c r="M255" s="355"/>
      <c r="N255" s="355"/>
      <c r="O255" s="355"/>
      <c r="P255" s="355"/>
      <c r="Q255" s="355"/>
      <c r="R255" s="355"/>
      <c r="S255" s="408"/>
      <c r="T255" s="355"/>
      <c r="U255" s="355"/>
      <c r="V255" s="355"/>
      <c r="W255" s="355"/>
      <c r="X255" s="355"/>
      <c r="Y255" s="355"/>
      <c r="Z255" s="402"/>
      <c r="AA255" s="402"/>
      <c r="AB255" s="402"/>
      <c r="AC255" s="402"/>
      <c r="AD255" s="388">
        <v>43842</v>
      </c>
      <c r="AE255" s="451"/>
      <c r="AF255" s="452"/>
    </row>
    <row r="256" spans="1:32" s="453" customFormat="1" x14ac:dyDescent="0.2">
      <c r="A256" s="450"/>
      <c r="B256" s="396"/>
      <c r="C256" s="408"/>
      <c r="D256" s="408"/>
      <c r="E256" s="355"/>
      <c r="F256" s="355"/>
      <c r="G256" s="355"/>
      <c r="H256" s="355"/>
      <c r="I256" s="355"/>
      <c r="J256" s="355"/>
      <c r="K256" s="355"/>
      <c r="L256" s="355"/>
      <c r="M256" s="355"/>
      <c r="N256" s="355"/>
      <c r="O256" s="355"/>
      <c r="P256" s="355"/>
      <c r="Q256" s="355"/>
      <c r="R256" s="355"/>
      <c r="S256" s="408"/>
      <c r="T256" s="355"/>
      <c r="U256" s="355"/>
      <c r="V256" s="355"/>
      <c r="W256" s="355"/>
      <c r="X256" s="355"/>
      <c r="Y256" s="355"/>
      <c r="Z256" s="402"/>
      <c r="AA256" s="402"/>
      <c r="AB256" s="402"/>
      <c r="AC256" s="402"/>
      <c r="AD256" s="388">
        <v>43843</v>
      </c>
      <c r="AE256" s="451"/>
      <c r="AF256" s="452"/>
    </row>
    <row r="257" spans="1:32" s="453" customFormat="1" x14ac:dyDescent="0.2">
      <c r="A257" s="450"/>
      <c r="B257" s="396"/>
      <c r="C257" s="408"/>
      <c r="D257" s="408"/>
      <c r="E257" s="355"/>
      <c r="F257" s="355"/>
      <c r="G257" s="355"/>
      <c r="H257" s="355"/>
      <c r="I257" s="355"/>
      <c r="J257" s="355"/>
      <c r="K257" s="355"/>
      <c r="L257" s="355"/>
      <c r="M257" s="355"/>
      <c r="N257" s="355"/>
      <c r="O257" s="355"/>
      <c r="P257" s="355"/>
      <c r="Q257" s="355"/>
      <c r="R257" s="355"/>
      <c r="S257" s="408"/>
      <c r="T257" s="355"/>
      <c r="U257" s="355"/>
      <c r="V257" s="355"/>
      <c r="W257" s="355"/>
      <c r="X257" s="355"/>
      <c r="Y257" s="355"/>
      <c r="Z257" s="402"/>
      <c r="AA257" s="402"/>
      <c r="AB257" s="402"/>
      <c r="AC257" s="402"/>
      <c r="AD257" s="388">
        <v>43844</v>
      </c>
      <c r="AE257" s="451"/>
      <c r="AF257" s="452"/>
    </row>
    <row r="258" spans="1:32" s="453" customFormat="1" x14ac:dyDescent="0.2">
      <c r="A258" s="450"/>
      <c r="B258" s="396"/>
      <c r="C258" s="408"/>
      <c r="D258" s="408"/>
      <c r="E258" s="355"/>
      <c r="F258" s="355"/>
      <c r="G258" s="355"/>
      <c r="H258" s="355"/>
      <c r="I258" s="355"/>
      <c r="J258" s="355"/>
      <c r="K258" s="355"/>
      <c r="L258" s="355"/>
      <c r="M258" s="355"/>
      <c r="N258" s="355"/>
      <c r="O258" s="355"/>
      <c r="P258" s="355"/>
      <c r="Q258" s="355"/>
      <c r="R258" s="355"/>
      <c r="S258" s="408"/>
      <c r="T258" s="355"/>
      <c r="U258" s="355"/>
      <c r="V258" s="355"/>
      <c r="W258" s="355"/>
      <c r="X258" s="355"/>
      <c r="Y258" s="355"/>
      <c r="Z258" s="402"/>
      <c r="AA258" s="402"/>
      <c r="AB258" s="402"/>
      <c r="AC258" s="402"/>
      <c r="AD258" s="388">
        <v>43845</v>
      </c>
      <c r="AE258" s="451"/>
      <c r="AF258" s="452"/>
    </row>
    <row r="259" spans="1:32" s="453" customFormat="1" x14ac:dyDescent="0.2">
      <c r="A259" s="450"/>
      <c r="B259" s="396"/>
      <c r="C259" s="408"/>
      <c r="D259" s="408"/>
      <c r="E259" s="355"/>
      <c r="F259" s="355"/>
      <c r="G259" s="355"/>
      <c r="H259" s="355"/>
      <c r="I259" s="355"/>
      <c r="J259" s="355"/>
      <c r="K259" s="355"/>
      <c r="L259" s="355"/>
      <c r="M259" s="355"/>
      <c r="N259" s="355"/>
      <c r="O259" s="355"/>
      <c r="P259" s="355"/>
      <c r="Q259" s="355"/>
      <c r="R259" s="355"/>
      <c r="S259" s="408"/>
      <c r="T259" s="355"/>
      <c r="U259" s="355"/>
      <c r="V259" s="355"/>
      <c r="W259" s="355"/>
      <c r="X259" s="355"/>
      <c r="Y259" s="355"/>
      <c r="Z259" s="402"/>
      <c r="AA259" s="402"/>
      <c r="AB259" s="402"/>
      <c r="AC259" s="402"/>
      <c r="AD259" s="388">
        <v>43846</v>
      </c>
      <c r="AE259" s="451"/>
      <c r="AF259" s="452"/>
    </row>
    <row r="260" spans="1:32" s="453" customFormat="1" x14ac:dyDescent="0.2">
      <c r="A260" s="450"/>
      <c r="B260" s="396"/>
      <c r="C260" s="408"/>
      <c r="D260" s="408"/>
      <c r="E260" s="355"/>
      <c r="F260" s="355"/>
      <c r="G260" s="355"/>
      <c r="H260" s="355"/>
      <c r="I260" s="355"/>
      <c r="J260" s="355"/>
      <c r="K260" s="355"/>
      <c r="L260" s="355"/>
      <c r="M260" s="355"/>
      <c r="N260" s="355"/>
      <c r="O260" s="355"/>
      <c r="P260" s="355"/>
      <c r="Q260" s="355"/>
      <c r="R260" s="355"/>
      <c r="S260" s="408"/>
      <c r="T260" s="355"/>
      <c r="U260" s="355"/>
      <c r="V260" s="355"/>
      <c r="W260" s="355"/>
      <c r="X260" s="355"/>
      <c r="Y260" s="355"/>
      <c r="Z260" s="402"/>
      <c r="AA260" s="402"/>
      <c r="AB260" s="402"/>
      <c r="AC260" s="402"/>
      <c r="AD260" s="388">
        <v>43847</v>
      </c>
      <c r="AE260" s="451"/>
      <c r="AF260" s="452"/>
    </row>
    <row r="261" spans="1:32" s="453" customFormat="1" x14ac:dyDescent="0.2">
      <c r="A261" s="450"/>
      <c r="B261" s="396"/>
      <c r="C261" s="408"/>
      <c r="D261" s="408"/>
      <c r="E261" s="355"/>
      <c r="F261" s="355"/>
      <c r="G261" s="355"/>
      <c r="H261" s="355"/>
      <c r="I261" s="355"/>
      <c r="J261" s="355"/>
      <c r="K261" s="355"/>
      <c r="L261" s="355"/>
      <c r="M261" s="355"/>
      <c r="N261" s="355"/>
      <c r="O261" s="355"/>
      <c r="P261" s="355"/>
      <c r="Q261" s="355"/>
      <c r="R261" s="355"/>
      <c r="S261" s="408"/>
      <c r="T261" s="355"/>
      <c r="U261" s="355"/>
      <c r="V261" s="355"/>
      <c r="W261" s="355"/>
      <c r="X261" s="355"/>
      <c r="Y261" s="355"/>
      <c r="Z261" s="402"/>
      <c r="AA261" s="402"/>
      <c r="AB261" s="402"/>
      <c r="AC261" s="402"/>
      <c r="AD261" s="388">
        <v>43848</v>
      </c>
      <c r="AE261" s="451"/>
      <c r="AF261" s="452"/>
    </row>
    <row r="262" spans="1:32" s="453" customFormat="1" x14ac:dyDescent="0.2">
      <c r="A262" s="450"/>
      <c r="B262" s="396"/>
      <c r="C262" s="408"/>
      <c r="D262" s="408"/>
      <c r="E262" s="355"/>
      <c r="F262" s="355"/>
      <c r="G262" s="355"/>
      <c r="H262" s="355"/>
      <c r="I262" s="355"/>
      <c r="J262" s="355"/>
      <c r="K262" s="355"/>
      <c r="L262" s="355"/>
      <c r="M262" s="355"/>
      <c r="N262" s="355"/>
      <c r="O262" s="355"/>
      <c r="P262" s="355"/>
      <c r="Q262" s="355"/>
      <c r="R262" s="355"/>
      <c r="S262" s="408"/>
      <c r="T262" s="355"/>
      <c r="U262" s="355"/>
      <c r="V262" s="355"/>
      <c r="W262" s="355"/>
      <c r="X262" s="355"/>
      <c r="Y262" s="355"/>
      <c r="Z262" s="402"/>
      <c r="AA262" s="402"/>
      <c r="AB262" s="402"/>
      <c r="AC262" s="402"/>
      <c r="AD262" s="388">
        <v>43849</v>
      </c>
      <c r="AE262" s="451"/>
      <c r="AF262" s="452"/>
    </row>
    <row r="263" spans="1:32" s="453" customFormat="1" x14ac:dyDescent="0.2">
      <c r="A263" s="450"/>
      <c r="B263" s="396"/>
      <c r="C263" s="408"/>
      <c r="D263" s="408"/>
      <c r="E263" s="355"/>
      <c r="F263" s="355"/>
      <c r="G263" s="355"/>
      <c r="H263" s="355"/>
      <c r="I263" s="355"/>
      <c r="J263" s="355"/>
      <c r="K263" s="355"/>
      <c r="L263" s="355"/>
      <c r="M263" s="355"/>
      <c r="N263" s="355"/>
      <c r="O263" s="355"/>
      <c r="P263" s="355"/>
      <c r="Q263" s="355"/>
      <c r="R263" s="355"/>
      <c r="S263" s="408"/>
      <c r="T263" s="355"/>
      <c r="U263" s="355"/>
      <c r="V263" s="355"/>
      <c r="W263" s="355"/>
      <c r="X263" s="355"/>
      <c r="Y263" s="355"/>
      <c r="Z263" s="402"/>
      <c r="AA263" s="402"/>
      <c r="AB263" s="402"/>
      <c r="AC263" s="402"/>
      <c r="AD263" s="388">
        <v>43850</v>
      </c>
      <c r="AE263" s="451"/>
      <c r="AF263" s="452"/>
    </row>
    <row r="264" spans="1:32" s="453" customFormat="1" x14ac:dyDescent="0.2">
      <c r="A264" s="450"/>
      <c r="B264" s="396"/>
      <c r="C264" s="408"/>
      <c r="D264" s="408"/>
      <c r="E264" s="355"/>
      <c r="F264" s="355"/>
      <c r="G264" s="355"/>
      <c r="H264" s="355"/>
      <c r="I264" s="355"/>
      <c r="J264" s="355"/>
      <c r="K264" s="355"/>
      <c r="L264" s="355"/>
      <c r="M264" s="355"/>
      <c r="N264" s="355"/>
      <c r="O264" s="355"/>
      <c r="P264" s="355"/>
      <c r="Q264" s="355"/>
      <c r="R264" s="355"/>
      <c r="S264" s="408"/>
      <c r="T264" s="355"/>
      <c r="U264" s="355"/>
      <c r="V264" s="355"/>
      <c r="W264" s="355"/>
      <c r="X264" s="355"/>
      <c r="Y264" s="355"/>
      <c r="Z264" s="402"/>
      <c r="AA264" s="402"/>
      <c r="AB264" s="402"/>
      <c r="AC264" s="402"/>
      <c r="AD264" s="388">
        <v>43851</v>
      </c>
      <c r="AE264" s="451"/>
      <c r="AF264" s="452"/>
    </row>
    <row r="265" spans="1:32" s="453" customFormat="1" x14ac:dyDescent="0.2">
      <c r="A265" s="450"/>
      <c r="B265" s="396"/>
      <c r="C265" s="408"/>
      <c r="D265" s="408"/>
      <c r="E265" s="355"/>
      <c r="F265" s="355"/>
      <c r="G265" s="355"/>
      <c r="H265" s="355"/>
      <c r="I265" s="355"/>
      <c r="J265" s="355"/>
      <c r="K265" s="355"/>
      <c r="L265" s="355"/>
      <c r="M265" s="355"/>
      <c r="N265" s="355"/>
      <c r="O265" s="355"/>
      <c r="P265" s="355"/>
      <c r="Q265" s="355"/>
      <c r="R265" s="355"/>
      <c r="S265" s="408"/>
      <c r="T265" s="355"/>
      <c r="U265" s="355"/>
      <c r="V265" s="355"/>
      <c r="W265" s="355"/>
      <c r="X265" s="355"/>
      <c r="Y265" s="355"/>
      <c r="Z265" s="402"/>
      <c r="AA265" s="402"/>
      <c r="AB265" s="402"/>
      <c r="AC265" s="402"/>
      <c r="AD265" s="388">
        <v>43852</v>
      </c>
      <c r="AE265" s="451"/>
      <c r="AF265" s="452"/>
    </row>
    <row r="266" spans="1:32" s="453" customFormat="1" x14ac:dyDescent="0.2">
      <c r="A266" s="450"/>
      <c r="B266" s="396"/>
      <c r="C266" s="408"/>
      <c r="D266" s="408"/>
      <c r="E266" s="355"/>
      <c r="F266" s="355"/>
      <c r="G266" s="355"/>
      <c r="H266" s="355"/>
      <c r="I266" s="355"/>
      <c r="J266" s="355"/>
      <c r="K266" s="355"/>
      <c r="L266" s="355"/>
      <c r="M266" s="355"/>
      <c r="N266" s="355"/>
      <c r="O266" s="355"/>
      <c r="P266" s="355"/>
      <c r="Q266" s="355"/>
      <c r="R266" s="355"/>
      <c r="S266" s="408"/>
      <c r="T266" s="355"/>
      <c r="U266" s="355"/>
      <c r="V266" s="355"/>
      <c r="W266" s="355"/>
      <c r="X266" s="355"/>
      <c r="Y266" s="355"/>
      <c r="Z266" s="402"/>
      <c r="AA266" s="402"/>
      <c r="AB266" s="402"/>
      <c r="AC266" s="402"/>
      <c r="AD266" s="388">
        <v>43853</v>
      </c>
      <c r="AE266" s="451"/>
      <c r="AF266" s="452"/>
    </row>
    <row r="267" spans="1:32" s="453" customFormat="1" x14ac:dyDescent="0.2">
      <c r="A267" s="450"/>
      <c r="B267" s="396"/>
      <c r="C267" s="408"/>
      <c r="D267" s="408"/>
      <c r="E267" s="355"/>
      <c r="F267" s="355"/>
      <c r="G267" s="355"/>
      <c r="H267" s="355"/>
      <c r="I267" s="355"/>
      <c r="J267" s="355"/>
      <c r="K267" s="355"/>
      <c r="L267" s="355"/>
      <c r="M267" s="355"/>
      <c r="N267" s="355"/>
      <c r="O267" s="355"/>
      <c r="P267" s="355"/>
      <c r="Q267" s="355"/>
      <c r="R267" s="355"/>
      <c r="S267" s="408"/>
      <c r="T267" s="355"/>
      <c r="U267" s="355"/>
      <c r="V267" s="355"/>
      <c r="W267" s="355"/>
      <c r="X267" s="355"/>
      <c r="Y267" s="355"/>
      <c r="Z267" s="402"/>
      <c r="AA267" s="402"/>
      <c r="AB267" s="402"/>
      <c r="AC267" s="402"/>
      <c r="AD267" s="388">
        <v>43854</v>
      </c>
      <c r="AE267" s="451"/>
      <c r="AF267" s="452"/>
    </row>
    <row r="268" spans="1:32" s="453" customFormat="1" x14ac:dyDescent="0.2">
      <c r="A268" s="450"/>
      <c r="B268" s="396"/>
      <c r="C268" s="408"/>
      <c r="D268" s="408"/>
      <c r="E268" s="355"/>
      <c r="F268" s="355"/>
      <c r="G268" s="355"/>
      <c r="H268" s="355"/>
      <c r="I268" s="355"/>
      <c r="J268" s="355"/>
      <c r="K268" s="355"/>
      <c r="L268" s="355"/>
      <c r="M268" s="355"/>
      <c r="N268" s="355"/>
      <c r="O268" s="355"/>
      <c r="P268" s="355"/>
      <c r="Q268" s="355"/>
      <c r="R268" s="355"/>
      <c r="S268" s="408"/>
      <c r="T268" s="355"/>
      <c r="U268" s="355"/>
      <c r="V268" s="355"/>
      <c r="W268" s="355"/>
      <c r="X268" s="355"/>
      <c r="Y268" s="355"/>
      <c r="Z268" s="402"/>
      <c r="AA268" s="402"/>
      <c r="AB268" s="402"/>
      <c r="AC268" s="402"/>
      <c r="AD268" s="388">
        <v>43855</v>
      </c>
      <c r="AE268" s="451"/>
      <c r="AF268" s="452"/>
    </row>
    <row r="269" spans="1:32" s="453" customFormat="1" x14ac:dyDescent="0.2">
      <c r="A269" s="450"/>
      <c r="B269" s="396"/>
      <c r="C269" s="408"/>
      <c r="D269" s="408"/>
      <c r="E269" s="355"/>
      <c r="F269" s="355"/>
      <c r="G269" s="355"/>
      <c r="H269" s="355"/>
      <c r="I269" s="355"/>
      <c r="J269" s="355"/>
      <c r="K269" s="355"/>
      <c r="L269" s="355"/>
      <c r="M269" s="355"/>
      <c r="N269" s="355"/>
      <c r="O269" s="355"/>
      <c r="P269" s="355"/>
      <c r="Q269" s="355"/>
      <c r="R269" s="355"/>
      <c r="S269" s="408"/>
      <c r="T269" s="355"/>
      <c r="U269" s="355"/>
      <c r="V269" s="355"/>
      <c r="W269" s="355"/>
      <c r="X269" s="355"/>
      <c r="Y269" s="355"/>
      <c r="Z269" s="402"/>
      <c r="AA269" s="402"/>
      <c r="AB269" s="402"/>
      <c r="AC269" s="402"/>
      <c r="AD269" s="388">
        <v>43856</v>
      </c>
      <c r="AE269" s="451"/>
      <c r="AF269" s="452"/>
    </row>
    <row r="270" spans="1:32" s="453" customFormat="1" x14ac:dyDescent="0.2">
      <c r="A270" s="450"/>
      <c r="B270" s="396"/>
      <c r="C270" s="408"/>
      <c r="D270" s="408"/>
      <c r="E270" s="355"/>
      <c r="F270" s="355"/>
      <c r="G270" s="355"/>
      <c r="H270" s="355"/>
      <c r="I270" s="355"/>
      <c r="J270" s="355"/>
      <c r="K270" s="355"/>
      <c r="L270" s="355"/>
      <c r="M270" s="355"/>
      <c r="N270" s="355"/>
      <c r="O270" s="355"/>
      <c r="P270" s="355"/>
      <c r="Q270" s="355"/>
      <c r="R270" s="355"/>
      <c r="S270" s="408"/>
      <c r="T270" s="355"/>
      <c r="U270" s="355"/>
      <c r="V270" s="355"/>
      <c r="W270" s="355"/>
      <c r="X270" s="355"/>
      <c r="Y270" s="355"/>
      <c r="Z270" s="402"/>
      <c r="AA270" s="402"/>
      <c r="AB270" s="402"/>
      <c r="AC270" s="402"/>
      <c r="AD270" s="388">
        <v>43857</v>
      </c>
      <c r="AE270" s="451"/>
      <c r="AF270" s="452"/>
    </row>
    <row r="271" spans="1:32" s="453" customFormat="1" x14ac:dyDescent="0.2">
      <c r="A271" s="450"/>
      <c r="B271" s="396"/>
      <c r="C271" s="408"/>
      <c r="D271" s="408"/>
      <c r="E271" s="355"/>
      <c r="F271" s="355"/>
      <c r="G271" s="355"/>
      <c r="H271" s="355"/>
      <c r="I271" s="355"/>
      <c r="J271" s="355"/>
      <c r="K271" s="355"/>
      <c r="L271" s="355"/>
      <c r="M271" s="355"/>
      <c r="N271" s="355"/>
      <c r="O271" s="355"/>
      <c r="P271" s="355"/>
      <c r="Q271" s="355"/>
      <c r="R271" s="355"/>
      <c r="S271" s="408"/>
      <c r="T271" s="355"/>
      <c r="U271" s="355"/>
      <c r="V271" s="355"/>
      <c r="W271" s="355"/>
      <c r="X271" s="355"/>
      <c r="Y271" s="355"/>
      <c r="Z271" s="402"/>
      <c r="AA271" s="402"/>
      <c r="AB271" s="402"/>
      <c r="AC271" s="402"/>
      <c r="AD271" s="388">
        <v>43858</v>
      </c>
      <c r="AE271" s="451"/>
      <c r="AF271" s="452"/>
    </row>
    <row r="272" spans="1:32" s="453" customFormat="1" x14ac:dyDescent="0.2">
      <c r="A272" s="450"/>
      <c r="B272" s="396"/>
      <c r="C272" s="408"/>
      <c r="D272" s="408"/>
      <c r="E272" s="355"/>
      <c r="F272" s="355"/>
      <c r="G272" s="355"/>
      <c r="H272" s="355"/>
      <c r="I272" s="355"/>
      <c r="J272" s="355"/>
      <c r="K272" s="355"/>
      <c r="L272" s="355"/>
      <c r="M272" s="355"/>
      <c r="N272" s="355"/>
      <c r="O272" s="355"/>
      <c r="P272" s="355"/>
      <c r="Q272" s="355"/>
      <c r="R272" s="355"/>
      <c r="S272" s="408"/>
      <c r="T272" s="355"/>
      <c r="U272" s="355"/>
      <c r="V272" s="355"/>
      <c r="W272" s="355"/>
      <c r="X272" s="355"/>
      <c r="Y272" s="355"/>
      <c r="Z272" s="402"/>
      <c r="AA272" s="402"/>
      <c r="AB272" s="402"/>
      <c r="AC272" s="402"/>
      <c r="AD272" s="388">
        <v>43859</v>
      </c>
      <c r="AE272" s="451"/>
      <c r="AF272" s="452"/>
    </row>
    <row r="273" spans="1:32" s="453" customFormat="1" x14ac:dyDescent="0.2">
      <c r="A273" s="450"/>
      <c r="B273" s="396"/>
      <c r="C273" s="408"/>
      <c r="D273" s="408"/>
      <c r="E273" s="355"/>
      <c r="F273" s="355"/>
      <c r="G273" s="355"/>
      <c r="H273" s="355"/>
      <c r="I273" s="355"/>
      <c r="J273" s="355"/>
      <c r="K273" s="355"/>
      <c r="L273" s="355"/>
      <c r="M273" s="355"/>
      <c r="N273" s="355"/>
      <c r="O273" s="355"/>
      <c r="P273" s="355"/>
      <c r="Q273" s="355"/>
      <c r="R273" s="355"/>
      <c r="S273" s="408"/>
      <c r="T273" s="355"/>
      <c r="U273" s="355"/>
      <c r="V273" s="355"/>
      <c r="W273" s="355"/>
      <c r="X273" s="355"/>
      <c r="Y273" s="355"/>
      <c r="Z273" s="402"/>
      <c r="AA273" s="402"/>
      <c r="AB273" s="402"/>
      <c r="AC273" s="402"/>
      <c r="AD273" s="388">
        <v>43860</v>
      </c>
      <c r="AE273" s="451"/>
      <c r="AF273" s="452"/>
    </row>
    <row r="274" spans="1:32" s="453" customFormat="1" x14ac:dyDescent="0.2">
      <c r="A274" s="450"/>
      <c r="B274" s="396"/>
      <c r="C274" s="408"/>
      <c r="D274" s="408"/>
      <c r="E274" s="355"/>
      <c r="F274" s="355"/>
      <c r="G274" s="355"/>
      <c r="H274" s="355"/>
      <c r="I274" s="355"/>
      <c r="J274" s="355"/>
      <c r="K274" s="355"/>
      <c r="L274" s="355"/>
      <c r="M274" s="355"/>
      <c r="N274" s="355"/>
      <c r="O274" s="355"/>
      <c r="P274" s="355"/>
      <c r="Q274" s="355"/>
      <c r="R274" s="355"/>
      <c r="S274" s="408"/>
      <c r="T274" s="355"/>
      <c r="U274" s="355"/>
      <c r="V274" s="355"/>
      <c r="W274" s="355"/>
      <c r="X274" s="355"/>
      <c r="Y274" s="355"/>
      <c r="Z274" s="402"/>
      <c r="AA274" s="402"/>
      <c r="AB274" s="402"/>
      <c r="AC274" s="402"/>
      <c r="AD274" s="388">
        <v>43861</v>
      </c>
      <c r="AE274" s="451"/>
      <c r="AF274" s="452"/>
    </row>
    <row r="275" spans="1:32" s="453" customFormat="1" x14ac:dyDescent="0.2">
      <c r="A275" s="450"/>
      <c r="B275" s="396"/>
      <c r="C275" s="408"/>
      <c r="D275" s="408"/>
      <c r="E275" s="355"/>
      <c r="F275" s="355"/>
      <c r="G275" s="355"/>
      <c r="H275" s="355"/>
      <c r="I275" s="355"/>
      <c r="J275" s="355"/>
      <c r="K275" s="355"/>
      <c r="L275" s="355"/>
      <c r="M275" s="355"/>
      <c r="N275" s="355"/>
      <c r="O275" s="355"/>
      <c r="P275" s="355"/>
      <c r="Q275" s="355"/>
      <c r="R275" s="355"/>
      <c r="S275" s="408"/>
      <c r="T275" s="355"/>
      <c r="U275" s="355"/>
      <c r="V275" s="355"/>
      <c r="W275" s="355"/>
      <c r="X275" s="355"/>
      <c r="Y275" s="355"/>
      <c r="Z275" s="402"/>
      <c r="AA275" s="402"/>
      <c r="AB275" s="402"/>
      <c r="AC275" s="402"/>
      <c r="AD275" s="388">
        <v>43862</v>
      </c>
      <c r="AE275" s="451"/>
      <c r="AF275" s="452"/>
    </row>
    <row r="276" spans="1:32" s="453" customFormat="1" x14ac:dyDescent="0.2">
      <c r="A276" s="450"/>
      <c r="B276" s="396"/>
      <c r="C276" s="408"/>
      <c r="D276" s="408"/>
      <c r="E276" s="355"/>
      <c r="F276" s="355"/>
      <c r="G276" s="355"/>
      <c r="H276" s="355"/>
      <c r="I276" s="355"/>
      <c r="J276" s="355"/>
      <c r="K276" s="355"/>
      <c r="L276" s="355"/>
      <c r="M276" s="355"/>
      <c r="N276" s="355"/>
      <c r="O276" s="355"/>
      <c r="P276" s="355"/>
      <c r="Q276" s="355"/>
      <c r="R276" s="355"/>
      <c r="S276" s="408"/>
      <c r="T276" s="355"/>
      <c r="U276" s="355"/>
      <c r="V276" s="355"/>
      <c r="W276" s="355"/>
      <c r="X276" s="355"/>
      <c r="Y276" s="355"/>
      <c r="Z276" s="402"/>
      <c r="AA276" s="402"/>
      <c r="AB276" s="402"/>
      <c r="AC276" s="402"/>
      <c r="AD276" s="388">
        <v>43863</v>
      </c>
      <c r="AE276" s="451"/>
      <c r="AF276" s="452"/>
    </row>
    <row r="277" spans="1:32" s="453" customFormat="1" x14ac:dyDescent="0.2">
      <c r="A277" s="450"/>
      <c r="B277" s="396"/>
      <c r="C277" s="408"/>
      <c r="D277" s="408"/>
      <c r="E277" s="355"/>
      <c r="F277" s="355"/>
      <c r="G277" s="355"/>
      <c r="H277" s="355"/>
      <c r="I277" s="355"/>
      <c r="J277" s="355"/>
      <c r="K277" s="355"/>
      <c r="L277" s="355"/>
      <c r="M277" s="355"/>
      <c r="N277" s="355"/>
      <c r="O277" s="355"/>
      <c r="P277" s="355"/>
      <c r="Q277" s="355"/>
      <c r="R277" s="355"/>
      <c r="S277" s="408"/>
      <c r="T277" s="355"/>
      <c r="U277" s="355"/>
      <c r="V277" s="355"/>
      <c r="W277" s="355"/>
      <c r="X277" s="355"/>
      <c r="Y277" s="355"/>
      <c r="Z277" s="402"/>
      <c r="AA277" s="402"/>
      <c r="AB277" s="402"/>
      <c r="AC277" s="402"/>
      <c r="AD277" s="388">
        <v>43864</v>
      </c>
      <c r="AE277" s="451"/>
      <c r="AF277" s="452"/>
    </row>
    <row r="278" spans="1:32" s="453" customFormat="1" x14ac:dyDescent="0.2">
      <c r="A278" s="450"/>
      <c r="B278" s="396"/>
      <c r="C278" s="408"/>
      <c r="D278" s="408"/>
      <c r="E278" s="355"/>
      <c r="F278" s="355"/>
      <c r="G278" s="355"/>
      <c r="H278" s="355"/>
      <c r="I278" s="355"/>
      <c r="J278" s="355"/>
      <c r="K278" s="355"/>
      <c r="L278" s="355"/>
      <c r="M278" s="355"/>
      <c r="N278" s="355"/>
      <c r="O278" s="355"/>
      <c r="P278" s="355"/>
      <c r="Q278" s="355"/>
      <c r="R278" s="355"/>
      <c r="S278" s="408"/>
      <c r="T278" s="355"/>
      <c r="U278" s="355"/>
      <c r="V278" s="355"/>
      <c r="W278" s="355"/>
      <c r="X278" s="355"/>
      <c r="Y278" s="355"/>
      <c r="Z278" s="402"/>
      <c r="AA278" s="402"/>
      <c r="AB278" s="402"/>
      <c r="AC278" s="402"/>
      <c r="AD278" s="388">
        <v>43865</v>
      </c>
      <c r="AE278" s="451"/>
      <c r="AF278" s="452"/>
    </row>
    <row r="279" spans="1:32" s="453" customFormat="1" x14ac:dyDescent="0.2">
      <c r="A279" s="443"/>
      <c r="B279" s="396"/>
      <c r="C279" s="408"/>
      <c r="D279" s="408"/>
      <c r="E279" s="355"/>
      <c r="F279" s="355"/>
      <c r="G279" s="355"/>
      <c r="H279" s="355"/>
      <c r="I279" s="355"/>
      <c r="J279" s="355"/>
      <c r="K279" s="355"/>
      <c r="L279" s="355"/>
      <c r="M279" s="355"/>
      <c r="N279" s="355"/>
      <c r="O279" s="355"/>
      <c r="P279" s="355"/>
      <c r="Q279" s="355"/>
      <c r="R279" s="355"/>
      <c r="S279" s="408"/>
      <c r="T279" s="355"/>
      <c r="U279" s="355"/>
      <c r="V279" s="355"/>
      <c r="W279" s="355"/>
      <c r="X279" s="355"/>
      <c r="Y279" s="355"/>
      <c r="Z279" s="402"/>
      <c r="AA279" s="402"/>
      <c r="AB279" s="402"/>
      <c r="AC279" s="402"/>
      <c r="AD279" s="388">
        <v>43866</v>
      </c>
      <c r="AE279" s="451"/>
      <c r="AF279" s="452"/>
    </row>
    <row r="280" spans="1:32" s="453" customFormat="1" x14ac:dyDescent="0.2">
      <c r="A280" s="443"/>
      <c r="B280" s="396"/>
      <c r="C280" s="408"/>
      <c r="D280" s="408"/>
      <c r="E280" s="355"/>
      <c r="F280" s="355"/>
      <c r="G280" s="355"/>
      <c r="H280" s="355"/>
      <c r="I280" s="355"/>
      <c r="J280" s="355"/>
      <c r="K280" s="355"/>
      <c r="L280" s="355"/>
      <c r="M280" s="355"/>
      <c r="N280" s="355"/>
      <c r="O280" s="355"/>
      <c r="P280" s="355"/>
      <c r="Q280" s="355"/>
      <c r="R280" s="355"/>
      <c r="S280" s="408"/>
      <c r="T280" s="355"/>
      <c r="U280" s="355"/>
      <c r="V280" s="355"/>
      <c r="W280" s="355"/>
      <c r="X280" s="355"/>
      <c r="Y280" s="355"/>
      <c r="Z280" s="402"/>
      <c r="AA280" s="402"/>
      <c r="AB280" s="402"/>
      <c r="AC280" s="402"/>
      <c r="AD280" s="388">
        <v>43867</v>
      </c>
      <c r="AE280" s="451"/>
      <c r="AF280" s="452"/>
    </row>
    <row r="281" spans="1:32" s="453" customFormat="1" x14ac:dyDescent="0.2">
      <c r="A281" s="396"/>
      <c r="B281" s="396"/>
      <c r="C281" s="408"/>
      <c r="D281" s="408"/>
      <c r="E281" s="355"/>
      <c r="F281" s="355"/>
      <c r="G281" s="355"/>
      <c r="H281" s="355"/>
      <c r="I281" s="355"/>
      <c r="J281" s="355"/>
      <c r="K281" s="355"/>
      <c r="L281" s="355"/>
      <c r="M281" s="355"/>
      <c r="N281" s="355"/>
      <c r="O281" s="355"/>
      <c r="P281" s="355"/>
      <c r="Q281" s="355"/>
      <c r="R281" s="355"/>
      <c r="S281" s="408"/>
      <c r="T281" s="355"/>
      <c r="U281" s="355"/>
      <c r="V281" s="355"/>
      <c r="W281" s="355"/>
      <c r="X281" s="355"/>
      <c r="Y281" s="355"/>
      <c r="Z281" s="402"/>
      <c r="AA281" s="402"/>
      <c r="AB281" s="402"/>
      <c r="AC281" s="402"/>
      <c r="AD281" s="388">
        <v>43868</v>
      </c>
      <c r="AE281" s="451"/>
      <c r="AF281" s="452"/>
    </row>
    <row r="282" spans="1:32" s="453" customFormat="1" x14ac:dyDescent="0.2">
      <c r="A282" s="396"/>
      <c r="B282" s="396"/>
      <c r="C282" s="408"/>
      <c r="D282" s="408"/>
      <c r="E282" s="355"/>
      <c r="F282" s="355"/>
      <c r="G282" s="355"/>
      <c r="H282" s="355"/>
      <c r="I282" s="355"/>
      <c r="J282" s="355"/>
      <c r="K282" s="355"/>
      <c r="L282" s="355"/>
      <c r="M282" s="355"/>
      <c r="N282" s="355"/>
      <c r="O282" s="355"/>
      <c r="P282" s="355"/>
      <c r="Q282" s="355"/>
      <c r="R282" s="355"/>
      <c r="S282" s="408"/>
      <c r="T282" s="355"/>
      <c r="U282" s="355"/>
      <c r="V282" s="355"/>
      <c r="W282" s="355"/>
      <c r="X282" s="355"/>
      <c r="Y282" s="355"/>
      <c r="Z282" s="402"/>
      <c r="AA282" s="402"/>
      <c r="AB282" s="402"/>
      <c r="AC282" s="402"/>
      <c r="AD282" s="388">
        <v>43869</v>
      </c>
      <c r="AE282" s="451"/>
      <c r="AF282" s="452"/>
    </row>
    <row r="283" spans="1:32" s="453" customFormat="1" x14ac:dyDescent="0.2">
      <c r="A283" s="396"/>
      <c r="B283" s="396"/>
      <c r="C283" s="408"/>
      <c r="D283" s="408"/>
      <c r="E283" s="355"/>
      <c r="F283" s="355"/>
      <c r="G283" s="355"/>
      <c r="H283" s="355"/>
      <c r="I283" s="355"/>
      <c r="J283" s="355"/>
      <c r="K283" s="355"/>
      <c r="L283" s="355"/>
      <c r="M283" s="355"/>
      <c r="N283" s="355"/>
      <c r="O283" s="355"/>
      <c r="P283" s="355"/>
      <c r="Q283" s="355"/>
      <c r="R283" s="355"/>
      <c r="S283" s="408"/>
      <c r="T283" s="355"/>
      <c r="U283" s="355"/>
      <c r="V283" s="355"/>
      <c r="W283" s="355"/>
      <c r="X283" s="355"/>
      <c r="Y283" s="355"/>
      <c r="Z283" s="402"/>
      <c r="AA283" s="402"/>
      <c r="AB283" s="402"/>
      <c r="AC283" s="402"/>
      <c r="AD283" s="388">
        <v>43870</v>
      </c>
      <c r="AE283" s="451"/>
      <c r="AF283" s="452"/>
    </row>
    <row r="284" spans="1:32" s="453" customFormat="1" x14ac:dyDescent="0.2">
      <c r="A284" s="396"/>
      <c r="B284" s="396"/>
      <c r="C284" s="408"/>
      <c r="D284" s="408"/>
      <c r="E284" s="355"/>
      <c r="F284" s="355"/>
      <c r="G284" s="355"/>
      <c r="H284" s="355"/>
      <c r="I284" s="355"/>
      <c r="J284" s="355"/>
      <c r="K284" s="355"/>
      <c r="L284" s="355"/>
      <c r="M284" s="355"/>
      <c r="N284" s="355"/>
      <c r="O284" s="355"/>
      <c r="P284" s="355"/>
      <c r="Q284" s="355"/>
      <c r="R284" s="355"/>
      <c r="S284" s="408"/>
      <c r="T284" s="355"/>
      <c r="U284" s="355"/>
      <c r="V284" s="355"/>
      <c r="W284" s="355"/>
      <c r="X284" s="355"/>
      <c r="Y284" s="355"/>
      <c r="Z284" s="402"/>
      <c r="AA284" s="402"/>
      <c r="AB284" s="402"/>
      <c r="AC284" s="402"/>
      <c r="AD284" s="388">
        <v>43871</v>
      </c>
      <c r="AE284" s="451"/>
      <c r="AF284" s="452"/>
    </row>
    <row r="285" spans="1:32" s="453" customFormat="1" x14ac:dyDescent="0.2">
      <c r="A285" s="396"/>
      <c r="B285" s="396"/>
      <c r="C285" s="408"/>
      <c r="D285" s="408"/>
      <c r="E285" s="355"/>
      <c r="F285" s="355"/>
      <c r="G285" s="355"/>
      <c r="H285" s="355"/>
      <c r="I285" s="355"/>
      <c r="J285" s="355"/>
      <c r="K285" s="355"/>
      <c r="L285" s="355"/>
      <c r="M285" s="355"/>
      <c r="N285" s="355"/>
      <c r="O285" s="355"/>
      <c r="P285" s="355"/>
      <c r="Q285" s="355"/>
      <c r="R285" s="355"/>
      <c r="S285" s="408"/>
      <c r="T285" s="355"/>
      <c r="U285" s="355"/>
      <c r="V285" s="355"/>
      <c r="W285" s="355"/>
      <c r="X285" s="355"/>
      <c r="Y285" s="355"/>
      <c r="Z285" s="402"/>
      <c r="AA285" s="402"/>
      <c r="AB285" s="402"/>
      <c r="AC285" s="402"/>
      <c r="AD285" s="388">
        <v>43872</v>
      </c>
      <c r="AE285" s="451"/>
      <c r="AF285" s="452"/>
    </row>
    <row r="286" spans="1:32" s="453" customFormat="1" x14ac:dyDescent="0.2">
      <c r="A286" s="396"/>
      <c r="B286" s="396"/>
      <c r="C286" s="408"/>
      <c r="D286" s="408"/>
      <c r="E286" s="355"/>
      <c r="F286" s="355"/>
      <c r="G286" s="355"/>
      <c r="H286" s="355"/>
      <c r="I286" s="355"/>
      <c r="J286" s="355"/>
      <c r="K286" s="355"/>
      <c r="L286" s="355"/>
      <c r="M286" s="355"/>
      <c r="N286" s="355"/>
      <c r="O286" s="355"/>
      <c r="P286" s="355"/>
      <c r="Q286" s="355"/>
      <c r="R286" s="355"/>
      <c r="S286" s="408"/>
      <c r="T286" s="355"/>
      <c r="U286" s="355"/>
      <c r="V286" s="355"/>
      <c r="W286" s="355"/>
      <c r="X286" s="355"/>
      <c r="Y286" s="355"/>
      <c r="Z286" s="402"/>
      <c r="AA286" s="402"/>
      <c r="AB286" s="402"/>
      <c r="AC286" s="402"/>
      <c r="AD286" s="388">
        <v>43873</v>
      </c>
      <c r="AE286" s="451"/>
      <c r="AF286" s="452"/>
    </row>
    <row r="287" spans="1:32" s="453" customFormat="1" x14ac:dyDescent="0.2">
      <c r="A287" s="396"/>
      <c r="B287" s="396"/>
      <c r="C287" s="408"/>
      <c r="D287" s="408"/>
      <c r="E287" s="355"/>
      <c r="F287" s="355"/>
      <c r="G287" s="355"/>
      <c r="H287" s="355"/>
      <c r="I287" s="355"/>
      <c r="J287" s="355"/>
      <c r="K287" s="355"/>
      <c r="L287" s="355"/>
      <c r="M287" s="355"/>
      <c r="N287" s="355"/>
      <c r="O287" s="355"/>
      <c r="P287" s="355"/>
      <c r="Q287" s="355"/>
      <c r="R287" s="355"/>
      <c r="S287" s="408"/>
      <c r="T287" s="355"/>
      <c r="U287" s="355"/>
      <c r="V287" s="355"/>
      <c r="W287" s="355"/>
      <c r="X287" s="355"/>
      <c r="Y287" s="355"/>
      <c r="Z287" s="402"/>
      <c r="AA287" s="402"/>
      <c r="AB287" s="402"/>
      <c r="AC287" s="402"/>
      <c r="AD287" s="388">
        <v>43874</v>
      </c>
      <c r="AE287" s="451"/>
      <c r="AF287" s="452"/>
    </row>
    <row r="288" spans="1:32" s="453" customFormat="1" x14ac:dyDescent="0.2">
      <c r="A288" s="396"/>
      <c r="B288" s="396"/>
      <c r="C288" s="408"/>
      <c r="D288" s="408"/>
      <c r="E288" s="355"/>
      <c r="F288" s="355"/>
      <c r="G288" s="355"/>
      <c r="H288" s="355"/>
      <c r="I288" s="355"/>
      <c r="J288" s="355"/>
      <c r="K288" s="355"/>
      <c r="L288" s="355"/>
      <c r="M288" s="355"/>
      <c r="N288" s="355"/>
      <c r="O288" s="355"/>
      <c r="P288" s="355"/>
      <c r="Q288" s="355"/>
      <c r="R288" s="355"/>
      <c r="S288" s="408"/>
      <c r="T288" s="355"/>
      <c r="U288" s="355"/>
      <c r="V288" s="355"/>
      <c r="W288" s="355"/>
      <c r="X288" s="355"/>
      <c r="Y288" s="355"/>
      <c r="Z288" s="402"/>
      <c r="AA288" s="402"/>
      <c r="AB288" s="402"/>
      <c r="AC288" s="402"/>
      <c r="AD288" s="388">
        <v>43875</v>
      </c>
      <c r="AE288" s="451"/>
      <c r="AF288" s="452"/>
    </row>
    <row r="289" spans="1:32" s="453" customFormat="1" x14ac:dyDescent="0.2">
      <c r="A289" s="396"/>
      <c r="B289" s="396"/>
      <c r="C289" s="408"/>
      <c r="D289" s="408"/>
      <c r="E289" s="355"/>
      <c r="F289" s="355"/>
      <c r="G289" s="355"/>
      <c r="H289" s="355"/>
      <c r="I289" s="355"/>
      <c r="J289" s="355"/>
      <c r="K289" s="355"/>
      <c r="L289" s="355"/>
      <c r="M289" s="355"/>
      <c r="N289" s="355"/>
      <c r="O289" s="355"/>
      <c r="P289" s="355"/>
      <c r="Q289" s="355"/>
      <c r="R289" s="355"/>
      <c r="S289" s="408"/>
      <c r="T289" s="355"/>
      <c r="U289" s="355"/>
      <c r="V289" s="355"/>
      <c r="W289" s="355"/>
      <c r="X289" s="355"/>
      <c r="Y289" s="355"/>
      <c r="Z289" s="402"/>
      <c r="AA289" s="402"/>
      <c r="AB289" s="402"/>
      <c r="AC289" s="402"/>
      <c r="AD289" s="388">
        <v>43876</v>
      </c>
      <c r="AE289" s="451"/>
      <c r="AF289" s="452"/>
    </row>
    <row r="290" spans="1:32" s="453" customFormat="1" x14ac:dyDescent="0.2">
      <c r="A290" s="396"/>
      <c r="B290" s="396"/>
      <c r="C290" s="408"/>
      <c r="D290" s="408"/>
      <c r="E290" s="355"/>
      <c r="F290" s="355"/>
      <c r="G290" s="355"/>
      <c r="H290" s="355"/>
      <c r="I290" s="355"/>
      <c r="J290" s="355"/>
      <c r="K290" s="355"/>
      <c r="L290" s="355"/>
      <c r="M290" s="355"/>
      <c r="N290" s="355"/>
      <c r="O290" s="355"/>
      <c r="P290" s="355"/>
      <c r="Q290" s="355"/>
      <c r="R290" s="355"/>
      <c r="S290" s="408"/>
      <c r="T290" s="355"/>
      <c r="U290" s="355"/>
      <c r="V290" s="355"/>
      <c r="W290" s="355"/>
      <c r="X290" s="355"/>
      <c r="Y290" s="355"/>
      <c r="Z290" s="402"/>
      <c r="AA290" s="402"/>
      <c r="AB290" s="402"/>
      <c r="AC290" s="402"/>
      <c r="AD290" s="388">
        <v>43877</v>
      </c>
      <c r="AE290" s="451"/>
      <c r="AF290" s="452"/>
    </row>
    <row r="291" spans="1:32" s="453" customFormat="1" x14ac:dyDescent="0.2">
      <c r="A291" s="396"/>
      <c r="B291" s="396"/>
      <c r="C291" s="408"/>
      <c r="D291" s="408"/>
      <c r="E291" s="355"/>
      <c r="F291" s="355"/>
      <c r="G291" s="355"/>
      <c r="H291" s="355"/>
      <c r="I291" s="355"/>
      <c r="J291" s="355"/>
      <c r="K291" s="355"/>
      <c r="L291" s="355"/>
      <c r="M291" s="355"/>
      <c r="N291" s="355"/>
      <c r="O291" s="355"/>
      <c r="P291" s="355"/>
      <c r="Q291" s="355"/>
      <c r="R291" s="355"/>
      <c r="S291" s="408"/>
      <c r="T291" s="355"/>
      <c r="U291" s="355"/>
      <c r="V291" s="355"/>
      <c r="W291" s="355"/>
      <c r="X291" s="355"/>
      <c r="Y291" s="355"/>
      <c r="Z291" s="402"/>
      <c r="AA291" s="402"/>
      <c r="AB291" s="402"/>
      <c r="AC291" s="402"/>
      <c r="AD291" s="388">
        <v>43878</v>
      </c>
      <c r="AE291" s="451"/>
      <c r="AF291" s="452"/>
    </row>
    <row r="292" spans="1:32" s="453" customFormat="1" x14ac:dyDescent="0.2">
      <c r="A292" s="396"/>
      <c r="B292" s="396"/>
      <c r="C292" s="408"/>
      <c r="D292" s="408"/>
      <c r="E292" s="355"/>
      <c r="F292" s="355"/>
      <c r="G292" s="355"/>
      <c r="H292" s="355"/>
      <c r="I292" s="355"/>
      <c r="J292" s="355"/>
      <c r="K292" s="355"/>
      <c r="L292" s="355"/>
      <c r="M292" s="355"/>
      <c r="N292" s="355"/>
      <c r="O292" s="355"/>
      <c r="P292" s="355"/>
      <c r="Q292" s="355"/>
      <c r="R292" s="355"/>
      <c r="S292" s="408"/>
      <c r="T292" s="355"/>
      <c r="U292" s="355"/>
      <c r="V292" s="355"/>
      <c r="W292" s="355"/>
      <c r="X292" s="355"/>
      <c r="Y292" s="355"/>
      <c r="Z292" s="402"/>
      <c r="AA292" s="402"/>
      <c r="AB292" s="402"/>
      <c r="AC292" s="402"/>
      <c r="AD292" s="388">
        <v>43879</v>
      </c>
      <c r="AE292" s="451"/>
      <c r="AF292" s="452"/>
    </row>
    <row r="293" spans="1:32" s="453" customFormat="1" x14ac:dyDescent="0.2">
      <c r="A293" s="396"/>
      <c r="B293" s="396"/>
      <c r="C293" s="408"/>
      <c r="D293" s="408"/>
      <c r="E293" s="355"/>
      <c r="F293" s="355"/>
      <c r="G293" s="355"/>
      <c r="H293" s="355"/>
      <c r="I293" s="355"/>
      <c r="J293" s="355"/>
      <c r="K293" s="355"/>
      <c r="L293" s="355"/>
      <c r="M293" s="355"/>
      <c r="N293" s="355"/>
      <c r="O293" s="355"/>
      <c r="P293" s="355"/>
      <c r="Q293" s="355"/>
      <c r="R293" s="355"/>
      <c r="S293" s="408"/>
      <c r="T293" s="355"/>
      <c r="U293" s="355"/>
      <c r="V293" s="355"/>
      <c r="W293" s="355"/>
      <c r="X293" s="355"/>
      <c r="Y293" s="355"/>
      <c r="Z293" s="402"/>
      <c r="AA293" s="402"/>
      <c r="AB293" s="402"/>
      <c r="AC293" s="402"/>
      <c r="AD293" s="388">
        <v>43880</v>
      </c>
      <c r="AE293" s="451"/>
      <c r="AF293" s="452"/>
    </row>
    <row r="294" spans="1:32" s="453" customFormat="1" x14ac:dyDescent="0.2">
      <c r="A294" s="396"/>
      <c r="B294" s="396"/>
      <c r="C294" s="408"/>
      <c r="D294" s="408"/>
      <c r="E294" s="355"/>
      <c r="F294" s="355"/>
      <c r="G294" s="355"/>
      <c r="H294" s="355"/>
      <c r="I294" s="355"/>
      <c r="J294" s="355"/>
      <c r="K294" s="355"/>
      <c r="L294" s="355"/>
      <c r="M294" s="355"/>
      <c r="N294" s="355"/>
      <c r="O294" s="355"/>
      <c r="P294" s="355"/>
      <c r="Q294" s="355"/>
      <c r="R294" s="355"/>
      <c r="S294" s="408"/>
      <c r="T294" s="355"/>
      <c r="U294" s="355"/>
      <c r="V294" s="355"/>
      <c r="W294" s="355"/>
      <c r="X294" s="355"/>
      <c r="Y294" s="355"/>
      <c r="Z294" s="402"/>
      <c r="AA294" s="402"/>
      <c r="AB294" s="402"/>
      <c r="AC294" s="402"/>
      <c r="AD294" s="388">
        <v>43881</v>
      </c>
      <c r="AE294" s="451"/>
      <c r="AF294" s="452"/>
    </row>
    <row r="295" spans="1:32" s="453" customFormat="1" x14ac:dyDescent="0.2">
      <c r="A295" s="396"/>
      <c r="B295" s="396"/>
      <c r="C295" s="408"/>
      <c r="D295" s="408"/>
      <c r="E295" s="355"/>
      <c r="F295" s="355"/>
      <c r="G295" s="355"/>
      <c r="H295" s="355"/>
      <c r="I295" s="355"/>
      <c r="J295" s="355"/>
      <c r="K295" s="355"/>
      <c r="L295" s="355"/>
      <c r="M295" s="355"/>
      <c r="N295" s="355"/>
      <c r="O295" s="355"/>
      <c r="P295" s="355"/>
      <c r="Q295" s="355"/>
      <c r="R295" s="355"/>
      <c r="S295" s="408"/>
      <c r="T295" s="355"/>
      <c r="U295" s="355"/>
      <c r="V295" s="355"/>
      <c r="W295" s="355"/>
      <c r="X295" s="355"/>
      <c r="Y295" s="355"/>
      <c r="Z295" s="402"/>
      <c r="AA295" s="402"/>
      <c r="AB295" s="402"/>
      <c r="AC295" s="402"/>
      <c r="AD295" s="388">
        <v>43882</v>
      </c>
      <c r="AE295" s="451"/>
      <c r="AF295" s="452"/>
    </row>
    <row r="296" spans="1:32" s="453" customFormat="1" x14ac:dyDescent="0.2">
      <c r="A296" s="396"/>
      <c r="B296" s="396"/>
      <c r="C296" s="408"/>
      <c r="D296" s="408"/>
      <c r="E296" s="355"/>
      <c r="F296" s="355"/>
      <c r="G296" s="355"/>
      <c r="H296" s="355"/>
      <c r="I296" s="355"/>
      <c r="J296" s="355"/>
      <c r="K296" s="355"/>
      <c r="L296" s="355"/>
      <c r="M296" s="355"/>
      <c r="N296" s="355"/>
      <c r="O296" s="355"/>
      <c r="P296" s="355"/>
      <c r="Q296" s="355"/>
      <c r="R296" s="355"/>
      <c r="S296" s="408"/>
      <c r="T296" s="355"/>
      <c r="U296" s="355"/>
      <c r="V296" s="355"/>
      <c r="W296" s="355"/>
      <c r="X296" s="355"/>
      <c r="Y296" s="355"/>
      <c r="Z296" s="402"/>
      <c r="AA296" s="402"/>
      <c r="AB296" s="402"/>
      <c r="AC296" s="402"/>
      <c r="AD296" s="388">
        <v>43883</v>
      </c>
      <c r="AE296" s="451"/>
      <c r="AF296" s="452"/>
    </row>
    <row r="297" spans="1:32" s="453" customFormat="1" x14ac:dyDescent="0.2">
      <c r="A297" s="396"/>
      <c r="B297" s="396"/>
      <c r="C297" s="408"/>
      <c r="D297" s="408"/>
      <c r="E297" s="355"/>
      <c r="F297" s="355"/>
      <c r="G297" s="355"/>
      <c r="H297" s="355"/>
      <c r="I297" s="355"/>
      <c r="J297" s="355"/>
      <c r="K297" s="355"/>
      <c r="L297" s="355"/>
      <c r="M297" s="355"/>
      <c r="N297" s="355"/>
      <c r="O297" s="355"/>
      <c r="P297" s="355"/>
      <c r="Q297" s="355"/>
      <c r="R297" s="355"/>
      <c r="S297" s="408"/>
      <c r="T297" s="355"/>
      <c r="U297" s="355"/>
      <c r="V297" s="355"/>
      <c r="W297" s="355"/>
      <c r="X297" s="355"/>
      <c r="Y297" s="355"/>
      <c r="Z297" s="402"/>
      <c r="AA297" s="402"/>
      <c r="AB297" s="402"/>
      <c r="AC297" s="402"/>
      <c r="AD297" s="388">
        <v>43884</v>
      </c>
      <c r="AE297" s="451"/>
      <c r="AF297" s="452"/>
    </row>
    <row r="298" spans="1:32" s="453" customFormat="1" x14ac:dyDescent="0.2">
      <c r="A298" s="396"/>
      <c r="B298" s="396"/>
      <c r="C298" s="408"/>
      <c r="D298" s="408"/>
      <c r="E298" s="355"/>
      <c r="F298" s="355"/>
      <c r="G298" s="355"/>
      <c r="H298" s="355"/>
      <c r="I298" s="355"/>
      <c r="J298" s="355"/>
      <c r="K298" s="355"/>
      <c r="L298" s="355"/>
      <c r="M298" s="355"/>
      <c r="N298" s="355"/>
      <c r="O298" s="355"/>
      <c r="P298" s="355"/>
      <c r="Q298" s="355"/>
      <c r="R298" s="355"/>
      <c r="S298" s="408"/>
      <c r="T298" s="355"/>
      <c r="U298" s="355"/>
      <c r="V298" s="355"/>
      <c r="W298" s="355"/>
      <c r="X298" s="355"/>
      <c r="Y298" s="355"/>
      <c r="Z298" s="402"/>
      <c r="AA298" s="402"/>
      <c r="AB298" s="402"/>
      <c r="AC298" s="402"/>
      <c r="AD298" s="388">
        <v>43885</v>
      </c>
      <c r="AE298" s="451"/>
      <c r="AF298" s="452"/>
    </row>
    <row r="299" spans="1:32" s="453" customFormat="1" x14ac:dyDescent="0.2">
      <c r="A299" s="396"/>
      <c r="B299" s="396"/>
      <c r="C299" s="408"/>
      <c r="D299" s="408"/>
      <c r="E299" s="355"/>
      <c r="F299" s="355"/>
      <c r="G299" s="355"/>
      <c r="H299" s="355"/>
      <c r="I299" s="355"/>
      <c r="J299" s="355"/>
      <c r="K299" s="355"/>
      <c r="L299" s="355"/>
      <c r="M299" s="355"/>
      <c r="N299" s="355"/>
      <c r="O299" s="355"/>
      <c r="P299" s="355"/>
      <c r="Q299" s="355"/>
      <c r="R299" s="355"/>
      <c r="S299" s="408"/>
      <c r="T299" s="355"/>
      <c r="U299" s="355"/>
      <c r="V299" s="355"/>
      <c r="W299" s="355"/>
      <c r="X299" s="355"/>
      <c r="Y299" s="355"/>
      <c r="Z299" s="402"/>
      <c r="AA299" s="402"/>
      <c r="AB299" s="402"/>
      <c r="AC299" s="402"/>
      <c r="AD299" s="388">
        <v>43886</v>
      </c>
      <c r="AE299" s="451"/>
      <c r="AF299" s="452"/>
    </row>
    <row r="300" spans="1:32" s="453" customFormat="1" x14ac:dyDescent="0.2">
      <c r="A300" s="396"/>
      <c r="B300" s="396"/>
      <c r="C300" s="408"/>
      <c r="D300" s="408"/>
      <c r="E300" s="355"/>
      <c r="F300" s="355"/>
      <c r="G300" s="355"/>
      <c r="H300" s="355"/>
      <c r="I300" s="355"/>
      <c r="J300" s="355"/>
      <c r="K300" s="355"/>
      <c r="L300" s="355"/>
      <c r="M300" s="355"/>
      <c r="N300" s="355"/>
      <c r="O300" s="355"/>
      <c r="P300" s="355"/>
      <c r="Q300" s="355"/>
      <c r="R300" s="355"/>
      <c r="S300" s="408"/>
      <c r="T300" s="355"/>
      <c r="U300" s="355"/>
      <c r="V300" s="355"/>
      <c r="W300" s="355"/>
      <c r="X300" s="355"/>
      <c r="Y300" s="355"/>
      <c r="Z300" s="402"/>
      <c r="AA300" s="402"/>
      <c r="AB300" s="402"/>
      <c r="AC300" s="402"/>
      <c r="AD300" s="388">
        <v>43887</v>
      </c>
      <c r="AE300" s="451"/>
      <c r="AF300" s="452"/>
    </row>
    <row r="301" spans="1:32" s="453" customFormat="1" x14ac:dyDescent="0.2">
      <c r="A301" s="396"/>
      <c r="B301" s="396"/>
      <c r="C301" s="408"/>
      <c r="D301" s="408"/>
      <c r="E301" s="355"/>
      <c r="F301" s="355"/>
      <c r="G301" s="355"/>
      <c r="H301" s="355"/>
      <c r="I301" s="355"/>
      <c r="J301" s="355"/>
      <c r="K301" s="355"/>
      <c r="L301" s="355"/>
      <c r="M301" s="355"/>
      <c r="N301" s="355"/>
      <c r="O301" s="355"/>
      <c r="P301" s="355"/>
      <c r="Q301" s="355"/>
      <c r="R301" s="355"/>
      <c r="S301" s="408"/>
      <c r="T301" s="355"/>
      <c r="U301" s="355"/>
      <c r="V301" s="355"/>
      <c r="W301" s="355"/>
      <c r="X301" s="355"/>
      <c r="Y301" s="355"/>
      <c r="Z301" s="402"/>
      <c r="AA301" s="402"/>
      <c r="AB301" s="402"/>
      <c r="AC301" s="402"/>
      <c r="AD301" s="388">
        <v>43888</v>
      </c>
      <c r="AE301" s="451"/>
      <c r="AF301" s="452"/>
    </row>
    <row r="302" spans="1:32" s="453" customFormat="1" x14ac:dyDescent="0.2">
      <c r="A302" s="396"/>
      <c r="B302" s="396"/>
      <c r="C302" s="408"/>
      <c r="D302" s="408"/>
      <c r="E302" s="355"/>
      <c r="F302" s="355"/>
      <c r="G302" s="355"/>
      <c r="H302" s="355"/>
      <c r="I302" s="355"/>
      <c r="J302" s="355"/>
      <c r="K302" s="355"/>
      <c r="L302" s="355"/>
      <c r="M302" s="355"/>
      <c r="N302" s="355"/>
      <c r="O302" s="355"/>
      <c r="P302" s="355"/>
      <c r="Q302" s="355"/>
      <c r="R302" s="355"/>
      <c r="S302" s="408"/>
      <c r="T302" s="355"/>
      <c r="U302" s="355"/>
      <c r="V302" s="355"/>
      <c r="W302" s="355"/>
      <c r="X302" s="355"/>
      <c r="Y302" s="355"/>
      <c r="Z302" s="402"/>
      <c r="AA302" s="402"/>
      <c r="AB302" s="402"/>
      <c r="AC302" s="402"/>
      <c r="AD302" s="388">
        <v>43889</v>
      </c>
      <c r="AE302" s="451"/>
      <c r="AF302" s="452"/>
    </row>
    <row r="303" spans="1:32" s="453" customFormat="1" x14ac:dyDescent="0.2">
      <c r="A303" s="396"/>
      <c r="B303" s="396"/>
      <c r="C303" s="408"/>
      <c r="D303" s="408"/>
      <c r="E303" s="355"/>
      <c r="F303" s="355"/>
      <c r="G303" s="355"/>
      <c r="H303" s="355"/>
      <c r="I303" s="355"/>
      <c r="J303" s="355"/>
      <c r="K303" s="355"/>
      <c r="L303" s="355"/>
      <c r="M303" s="355"/>
      <c r="N303" s="355"/>
      <c r="O303" s="355"/>
      <c r="P303" s="355"/>
      <c r="Q303" s="355"/>
      <c r="R303" s="355"/>
      <c r="S303" s="408"/>
      <c r="T303" s="355"/>
      <c r="U303" s="355"/>
      <c r="V303" s="355"/>
      <c r="W303" s="355"/>
      <c r="X303" s="355"/>
      <c r="Y303" s="355"/>
      <c r="Z303" s="402"/>
      <c r="AA303" s="402"/>
      <c r="AB303" s="402"/>
      <c r="AC303" s="402"/>
      <c r="AD303" s="388">
        <v>43890</v>
      </c>
      <c r="AE303" s="451"/>
      <c r="AF303" s="452"/>
    </row>
    <row r="304" spans="1:32" s="453" customFormat="1" x14ac:dyDescent="0.2">
      <c r="A304" s="396"/>
      <c r="B304" s="396"/>
      <c r="C304" s="408"/>
      <c r="D304" s="408"/>
      <c r="E304" s="355"/>
      <c r="F304" s="355"/>
      <c r="G304" s="355"/>
      <c r="H304" s="355"/>
      <c r="I304" s="355"/>
      <c r="J304" s="355"/>
      <c r="K304" s="355"/>
      <c r="L304" s="355"/>
      <c r="M304" s="355"/>
      <c r="N304" s="355"/>
      <c r="O304" s="355"/>
      <c r="P304" s="355"/>
      <c r="Q304" s="355"/>
      <c r="R304" s="355"/>
      <c r="S304" s="408"/>
      <c r="T304" s="355"/>
      <c r="U304" s="355"/>
      <c r="V304" s="355"/>
      <c r="W304" s="355"/>
      <c r="X304" s="355"/>
      <c r="Y304" s="355"/>
      <c r="Z304" s="402"/>
      <c r="AA304" s="402"/>
      <c r="AB304" s="402"/>
      <c r="AC304" s="402"/>
      <c r="AD304" s="388">
        <v>43891</v>
      </c>
      <c r="AE304" s="451"/>
      <c r="AF304" s="452"/>
    </row>
    <row r="305" spans="1:32" s="453" customFormat="1" x14ac:dyDescent="0.2">
      <c r="A305" s="396"/>
      <c r="B305" s="396"/>
      <c r="C305" s="408"/>
      <c r="D305" s="408"/>
      <c r="E305" s="355"/>
      <c r="F305" s="355"/>
      <c r="G305" s="355"/>
      <c r="H305" s="355"/>
      <c r="I305" s="355"/>
      <c r="J305" s="355"/>
      <c r="K305" s="355"/>
      <c r="L305" s="355"/>
      <c r="M305" s="355"/>
      <c r="N305" s="355"/>
      <c r="O305" s="355"/>
      <c r="P305" s="355"/>
      <c r="Q305" s="355"/>
      <c r="R305" s="355"/>
      <c r="S305" s="408"/>
      <c r="T305" s="355"/>
      <c r="U305" s="355"/>
      <c r="V305" s="355"/>
      <c r="W305" s="355"/>
      <c r="X305" s="355"/>
      <c r="Y305" s="355"/>
      <c r="Z305" s="402"/>
      <c r="AA305" s="402"/>
      <c r="AB305" s="402"/>
      <c r="AC305" s="402"/>
      <c r="AD305" s="388">
        <v>43892</v>
      </c>
      <c r="AE305" s="451"/>
      <c r="AF305" s="452"/>
    </row>
    <row r="306" spans="1:32" s="453" customFormat="1" x14ac:dyDescent="0.2">
      <c r="A306" s="396"/>
      <c r="B306" s="396"/>
      <c r="C306" s="408"/>
      <c r="D306" s="408"/>
      <c r="E306" s="355"/>
      <c r="F306" s="355"/>
      <c r="G306" s="355"/>
      <c r="H306" s="355"/>
      <c r="I306" s="355"/>
      <c r="J306" s="355"/>
      <c r="K306" s="355"/>
      <c r="L306" s="355"/>
      <c r="M306" s="355"/>
      <c r="N306" s="355"/>
      <c r="O306" s="355"/>
      <c r="P306" s="355"/>
      <c r="Q306" s="355"/>
      <c r="R306" s="355"/>
      <c r="S306" s="408"/>
      <c r="T306" s="355"/>
      <c r="U306" s="355"/>
      <c r="V306" s="355"/>
      <c r="W306" s="355"/>
      <c r="X306" s="355"/>
      <c r="Y306" s="355"/>
      <c r="Z306" s="402"/>
      <c r="AA306" s="402"/>
      <c r="AB306" s="402"/>
      <c r="AC306" s="402"/>
      <c r="AD306" s="388">
        <v>43893</v>
      </c>
      <c r="AE306" s="451"/>
      <c r="AF306" s="452"/>
    </row>
    <row r="307" spans="1:32" s="453" customFormat="1" x14ac:dyDescent="0.2">
      <c r="A307" s="396"/>
      <c r="B307" s="396"/>
      <c r="C307" s="408"/>
      <c r="D307" s="408"/>
      <c r="E307" s="355"/>
      <c r="F307" s="355"/>
      <c r="G307" s="355"/>
      <c r="H307" s="355"/>
      <c r="I307" s="355"/>
      <c r="J307" s="355"/>
      <c r="K307" s="355"/>
      <c r="L307" s="355"/>
      <c r="M307" s="355"/>
      <c r="N307" s="355"/>
      <c r="O307" s="355"/>
      <c r="P307" s="355"/>
      <c r="Q307" s="355"/>
      <c r="R307" s="355"/>
      <c r="S307" s="408"/>
      <c r="T307" s="355"/>
      <c r="U307" s="355"/>
      <c r="V307" s="355"/>
      <c r="W307" s="355"/>
      <c r="X307" s="355"/>
      <c r="Y307" s="355"/>
      <c r="Z307" s="402"/>
      <c r="AA307" s="402"/>
      <c r="AB307" s="402"/>
      <c r="AC307" s="402"/>
      <c r="AD307" s="388">
        <v>43894</v>
      </c>
      <c r="AE307" s="451"/>
      <c r="AF307" s="452"/>
    </row>
    <row r="308" spans="1:32" s="453" customFormat="1" x14ac:dyDescent="0.2">
      <c r="A308" s="396"/>
      <c r="B308" s="396"/>
      <c r="C308" s="408"/>
      <c r="D308" s="408"/>
      <c r="E308" s="355"/>
      <c r="F308" s="355"/>
      <c r="G308" s="355"/>
      <c r="H308" s="355"/>
      <c r="I308" s="355"/>
      <c r="J308" s="355"/>
      <c r="K308" s="355"/>
      <c r="L308" s="355"/>
      <c r="M308" s="355"/>
      <c r="N308" s="355"/>
      <c r="O308" s="355"/>
      <c r="P308" s="355"/>
      <c r="Q308" s="355"/>
      <c r="R308" s="355"/>
      <c r="S308" s="408"/>
      <c r="T308" s="355"/>
      <c r="U308" s="355"/>
      <c r="V308" s="355"/>
      <c r="W308" s="355"/>
      <c r="X308" s="355"/>
      <c r="Y308" s="355"/>
      <c r="Z308" s="402"/>
      <c r="AA308" s="402"/>
      <c r="AB308" s="402"/>
      <c r="AC308" s="402"/>
      <c r="AD308" s="388">
        <v>43895</v>
      </c>
      <c r="AE308" s="451"/>
      <c r="AF308" s="452"/>
    </row>
    <row r="309" spans="1:32" s="453" customFormat="1" x14ac:dyDescent="0.2">
      <c r="A309" s="396"/>
      <c r="B309" s="396"/>
      <c r="C309" s="408"/>
      <c r="D309" s="408"/>
      <c r="E309" s="355"/>
      <c r="F309" s="355"/>
      <c r="G309" s="355"/>
      <c r="H309" s="355"/>
      <c r="I309" s="355"/>
      <c r="J309" s="355"/>
      <c r="K309" s="355"/>
      <c r="L309" s="355"/>
      <c r="M309" s="355"/>
      <c r="N309" s="355"/>
      <c r="O309" s="355"/>
      <c r="P309" s="355"/>
      <c r="Q309" s="355"/>
      <c r="R309" s="355"/>
      <c r="S309" s="408"/>
      <c r="T309" s="355"/>
      <c r="U309" s="355"/>
      <c r="V309" s="355"/>
      <c r="W309" s="355"/>
      <c r="X309" s="355"/>
      <c r="Y309" s="355"/>
      <c r="Z309" s="402"/>
      <c r="AA309" s="402"/>
      <c r="AB309" s="402"/>
      <c r="AC309" s="402"/>
      <c r="AD309" s="388">
        <v>43896</v>
      </c>
      <c r="AE309" s="451"/>
      <c r="AF309" s="452"/>
    </row>
    <row r="310" spans="1:32" s="453" customFormat="1" x14ac:dyDescent="0.2">
      <c r="A310" s="396"/>
      <c r="B310" s="396"/>
      <c r="C310" s="408"/>
      <c r="D310" s="408"/>
      <c r="E310" s="355"/>
      <c r="F310" s="355"/>
      <c r="G310" s="355"/>
      <c r="H310" s="355"/>
      <c r="I310" s="355"/>
      <c r="J310" s="355"/>
      <c r="K310" s="355"/>
      <c r="L310" s="355"/>
      <c r="M310" s="355"/>
      <c r="N310" s="355"/>
      <c r="O310" s="355"/>
      <c r="P310" s="355"/>
      <c r="Q310" s="355"/>
      <c r="R310" s="355"/>
      <c r="S310" s="408"/>
      <c r="T310" s="355"/>
      <c r="U310" s="355"/>
      <c r="V310" s="355"/>
      <c r="W310" s="355"/>
      <c r="X310" s="355"/>
      <c r="Y310" s="355"/>
      <c r="Z310" s="402"/>
      <c r="AA310" s="402"/>
      <c r="AB310" s="402"/>
      <c r="AC310" s="402"/>
      <c r="AD310" s="388">
        <v>43897</v>
      </c>
      <c r="AE310" s="451"/>
      <c r="AF310" s="452"/>
    </row>
    <row r="311" spans="1:32" s="453" customFormat="1" x14ac:dyDescent="0.2">
      <c r="A311" s="396"/>
      <c r="B311" s="396"/>
      <c r="C311" s="408"/>
      <c r="D311" s="408"/>
      <c r="E311" s="355"/>
      <c r="F311" s="355"/>
      <c r="G311" s="355"/>
      <c r="H311" s="355"/>
      <c r="I311" s="355"/>
      <c r="J311" s="355"/>
      <c r="K311" s="355"/>
      <c r="L311" s="355"/>
      <c r="M311" s="355"/>
      <c r="N311" s="355"/>
      <c r="O311" s="355"/>
      <c r="P311" s="355"/>
      <c r="Q311" s="355"/>
      <c r="R311" s="355"/>
      <c r="S311" s="408"/>
      <c r="T311" s="355"/>
      <c r="U311" s="355"/>
      <c r="V311" s="355"/>
      <c r="W311" s="355"/>
      <c r="X311" s="355"/>
      <c r="Y311" s="355"/>
      <c r="Z311" s="402"/>
      <c r="AA311" s="402"/>
      <c r="AB311" s="402"/>
      <c r="AC311" s="402"/>
      <c r="AD311" s="388">
        <v>43898</v>
      </c>
      <c r="AE311" s="451"/>
      <c r="AF311" s="452"/>
    </row>
    <row r="312" spans="1:32" s="453" customFormat="1" x14ac:dyDescent="0.2">
      <c r="A312" s="396"/>
      <c r="B312" s="396"/>
      <c r="C312" s="408"/>
      <c r="D312" s="408"/>
      <c r="E312" s="355"/>
      <c r="F312" s="355"/>
      <c r="G312" s="355"/>
      <c r="H312" s="355"/>
      <c r="I312" s="355"/>
      <c r="J312" s="355"/>
      <c r="K312" s="355"/>
      <c r="L312" s="355"/>
      <c r="M312" s="355"/>
      <c r="N312" s="355"/>
      <c r="O312" s="355"/>
      <c r="P312" s="355"/>
      <c r="Q312" s="355"/>
      <c r="R312" s="355"/>
      <c r="S312" s="408"/>
      <c r="T312" s="355"/>
      <c r="U312" s="355"/>
      <c r="V312" s="355"/>
      <c r="W312" s="355"/>
      <c r="X312" s="355"/>
      <c r="Y312" s="355"/>
      <c r="Z312" s="402"/>
      <c r="AA312" s="402"/>
      <c r="AB312" s="402"/>
      <c r="AC312" s="402"/>
      <c r="AD312" s="388">
        <v>43899</v>
      </c>
      <c r="AE312" s="451"/>
      <c r="AF312" s="452"/>
    </row>
    <row r="313" spans="1:32" s="453" customFormat="1" x14ac:dyDescent="0.2">
      <c r="A313" s="396"/>
      <c r="B313" s="396"/>
      <c r="C313" s="408"/>
      <c r="D313" s="408"/>
      <c r="E313" s="355"/>
      <c r="F313" s="355"/>
      <c r="G313" s="355"/>
      <c r="H313" s="355"/>
      <c r="I313" s="355"/>
      <c r="J313" s="355"/>
      <c r="K313" s="355"/>
      <c r="L313" s="355"/>
      <c r="M313" s="355"/>
      <c r="N313" s="355"/>
      <c r="O313" s="355"/>
      <c r="P313" s="355"/>
      <c r="Q313" s="355"/>
      <c r="R313" s="355"/>
      <c r="S313" s="408"/>
      <c r="T313" s="355"/>
      <c r="U313" s="355"/>
      <c r="V313" s="355"/>
      <c r="W313" s="355"/>
      <c r="X313" s="355"/>
      <c r="Y313" s="355"/>
      <c r="Z313" s="402"/>
      <c r="AA313" s="402"/>
      <c r="AB313" s="402"/>
      <c r="AC313" s="402"/>
      <c r="AD313" s="388">
        <v>43900</v>
      </c>
      <c r="AE313" s="451"/>
      <c r="AF313" s="452"/>
    </row>
    <row r="314" spans="1:32" s="453" customFormat="1" x14ac:dyDescent="0.2">
      <c r="A314" s="396"/>
      <c r="B314" s="396"/>
      <c r="C314" s="408"/>
      <c r="D314" s="408"/>
      <c r="E314" s="355"/>
      <c r="F314" s="355"/>
      <c r="G314" s="355"/>
      <c r="H314" s="355"/>
      <c r="I314" s="355"/>
      <c r="J314" s="355"/>
      <c r="K314" s="355"/>
      <c r="L314" s="355"/>
      <c r="M314" s="355"/>
      <c r="N314" s="355"/>
      <c r="O314" s="355"/>
      <c r="P314" s="355"/>
      <c r="Q314" s="355"/>
      <c r="R314" s="355"/>
      <c r="S314" s="408"/>
      <c r="T314" s="355"/>
      <c r="U314" s="355"/>
      <c r="V314" s="355"/>
      <c r="W314" s="355"/>
      <c r="X314" s="355"/>
      <c r="Y314" s="355"/>
      <c r="Z314" s="402"/>
      <c r="AA314" s="402"/>
      <c r="AB314" s="402"/>
      <c r="AC314" s="402"/>
      <c r="AD314" s="388">
        <v>43901</v>
      </c>
      <c r="AE314" s="451"/>
      <c r="AF314" s="452"/>
    </row>
    <row r="315" spans="1:32" s="453" customFormat="1" x14ac:dyDescent="0.2">
      <c r="A315" s="396"/>
      <c r="B315" s="396"/>
      <c r="C315" s="408"/>
      <c r="D315" s="408"/>
      <c r="E315" s="355"/>
      <c r="F315" s="355"/>
      <c r="G315" s="355"/>
      <c r="H315" s="355"/>
      <c r="I315" s="355"/>
      <c r="J315" s="355"/>
      <c r="K315" s="355"/>
      <c r="L315" s="355"/>
      <c r="M315" s="355"/>
      <c r="N315" s="355"/>
      <c r="O315" s="355"/>
      <c r="P315" s="355"/>
      <c r="Q315" s="355"/>
      <c r="R315" s="355"/>
      <c r="S315" s="408"/>
      <c r="T315" s="355"/>
      <c r="U315" s="355"/>
      <c r="V315" s="355"/>
      <c r="W315" s="355"/>
      <c r="X315" s="355"/>
      <c r="Y315" s="355"/>
      <c r="Z315" s="402"/>
      <c r="AA315" s="402"/>
      <c r="AB315" s="402"/>
      <c r="AC315" s="402"/>
      <c r="AD315" s="388">
        <v>43902</v>
      </c>
      <c r="AE315" s="451"/>
      <c r="AF315" s="452"/>
    </row>
    <row r="316" spans="1:32" s="453" customFormat="1" x14ac:dyDescent="0.2">
      <c r="A316" s="396"/>
      <c r="B316" s="396"/>
      <c r="C316" s="408"/>
      <c r="D316" s="408"/>
      <c r="E316" s="355"/>
      <c r="F316" s="355"/>
      <c r="G316" s="355"/>
      <c r="H316" s="355"/>
      <c r="I316" s="355"/>
      <c r="J316" s="355"/>
      <c r="K316" s="355"/>
      <c r="L316" s="355"/>
      <c r="M316" s="355"/>
      <c r="N316" s="355"/>
      <c r="O316" s="355"/>
      <c r="P316" s="355"/>
      <c r="Q316" s="355"/>
      <c r="R316" s="355"/>
      <c r="S316" s="408"/>
      <c r="T316" s="355"/>
      <c r="U316" s="355"/>
      <c r="V316" s="355"/>
      <c r="W316" s="355"/>
      <c r="X316" s="355"/>
      <c r="Y316" s="355"/>
      <c r="Z316" s="402"/>
      <c r="AA316" s="402"/>
      <c r="AB316" s="402"/>
      <c r="AC316" s="402"/>
      <c r="AD316" s="388">
        <v>43903</v>
      </c>
      <c r="AE316" s="451"/>
      <c r="AF316" s="452"/>
    </row>
    <row r="317" spans="1:32" s="453" customFormat="1" x14ac:dyDescent="0.2">
      <c r="A317" s="396"/>
      <c r="B317" s="396"/>
      <c r="C317" s="408"/>
      <c r="D317" s="408"/>
      <c r="E317" s="355"/>
      <c r="F317" s="355"/>
      <c r="G317" s="355"/>
      <c r="H317" s="355"/>
      <c r="I317" s="355"/>
      <c r="J317" s="355"/>
      <c r="K317" s="355"/>
      <c r="L317" s="355"/>
      <c r="M317" s="355"/>
      <c r="N317" s="355"/>
      <c r="O317" s="355"/>
      <c r="P317" s="355"/>
      <c r="Q317" s="355"/>
      <c r="R317" s="355"/>
      <c r="S317" s="408"/>
      <c r="T317" s="355"/>
      <c r="U317" s="355"/>
      <c r="V317" s="355"/>
      <c r="W317" s="355"/>
      <c r="X317" s="355"/>
      <c r="Y317" s="355"/>
      <c r="Z317" s="402"/>
      <c r="AA317" s="402"/>
      <c r="AB317" s="402"/>
      <c r="AC317" s="402"/>
      <c r="AD317" s="388">
        <v>43904</v>
      </c>
      <c r="AE317" s="451"/>
      <c r="AF317" s="452"/>
    </row>
    <row r="318" spans="1:32" s="453" customFormat="1" x14ac:dyDescent="0.2">
      <c r="A318" s="396"/>
      <c r="B318" s="396"/>
      <c r="C318" s="408"/>
      <c r="D318" s="408"/>
      <c r="E318" s="355"/>
      <c r="F318" s="355"/>
      <c r="G318" s="355"/>
      <c r="H318" s="355"/>
      <c r="I318" s="355"/>
      <c r="J318" s="355"/>
      <c r="K318" s="355"/>
      <c r="L318" s="355"/>
      <c r="M318" s="355"/>
      <c r="N318" s="355"/>
      <c r="O318" s="355"/>
      <c r="P318" s="355"/>
      <c r="Q318" s="355"/>
      <c r="R318" s="355"/>
      <c r="S318" s="408"/>
      <c r="T318" s="355"/>
      <c r="U318" s="355"/>
      <c r="V318" s="355"/>
      <c r="W318" s="355"/>
      <c r="X318" s="355"/>
      <c r="Y318" s="355"/>
      <c r="Z318" s="402"/>
      <c r="AA318" s="402"/>
      <c r="AB318" s="402"/>
      <c r="AC318" s="402"/>
      <c r="AD318" s="388">
        <v>43905</v>
      </c>
      <c r="AE318" s="451"/>
      <c r="AF318" s="452"/>
    </row>
    <row r="319" spans="1:32" s="453" customFormat="1" x14ac:dyDescent="0.2">
      <c r="A319" s="396"/>
      <c r="B319" s="396"/>
      <c r="C319" s="408"/>
      <c r="D319" s="408"/>
      <c r="E319" s="355"/>
      <c r="F319" s="355"/>
      <c r="G319" s="355"/>
      <c r="H319" s="355"/>
      <c r="I319" s="355"/>
      <c r="J319" s="355"/>
      <c r="K319" s="355"/>
      <c r="L319" s="355"/>
      <c r="M319" s="355"/>
      <c r="N319" s="355"/>
      <c r="O319" s="355"/>
      <c r="P319" s="355"/>
      <c r="Q319" s="355"/>
      <c r="R319" s="355"/>
      <c r="S319" s="408"/>
      <c r="T319" s="355"/>
      <c r="U319" s="355"/>
      <c r="V319" s="355"/>
      <c r="W319" s="355"/>
      <c r="X319" s="355"/>
      <c r="Y319" s="355"/>
      <c r="Z319" s="402"/>
      <c r="AA319" s="402"/>
      <c r="AB319" s="402"/>
      <c r="AC319" s="402"/>
      <c r="AD319" s="388">
        <v>43906</v>
      </c>
      <c r="AE319" s="451"/>
      <c r="AF319" s="452"/>
    </row>
    <row r="320" spans="1:32" s="453" customFormat="1" x14ac:dyDescent="0.2">
      <c r="A320" s="396"/>
      <c r="B320" s="396"/>
      <c r="C320" s="408"/>
      <c r="D320" s="408"/>
      <c r="E320" s="355"/>
      <c r="F320" s="355"/>
      <c r="G320" s="355"/>
      <c r="H320" s="355"/>
      <c r="I320" s="355"/>
      <c r="J320" s="355"/>
      <c r="K320" s="355"/>
      <c r="L320" s="355"/>
      <c r="M320" s="355"/>
      <c r="N320" s="355"/>
      <c r="O320" s="355"/>
      <c r="P320" s="355"/>
      <c r="Q320" s="355"/>
      <c r="R320" s="355"/>
      <c r="S320" s="408"/>
      <c r="T320" s="355"/>
      <c r="U320" s="355"/>
      <c r="V320" s="355"/>
      <c r="W320" s="355"/>
      <c r="X320" s="355"/>
      <c r="Y320" s="355"/>
      <c r="Z320" s="402"/>
      <c r="AA320" s="402"/>
      <c r="AB320" s="402"/>
      <c r="AC320" s="402"/>
      <c r="AD320" s="388">
        <v>43907</v>
      </c>
      <c r="AE320" s="451"/>
      <c r="AF320" s="452"/>
    </row>
    <row r="321" spans="1:32" s="453" customFormat="1" x14ac:dyDescent="0.2">
      <c r="A321" s="396"/>
      <c r="B321" s="396"/>
      <c r="C321" s="408"/>
      <c r="D321" s="408"/>
      <c r="E321" s="355"/>
      <c r="F321" s="355"/>
      <c r="G321" s="355"/>
      <c r="H321" s="355"/>
      <c r="I321" s="355"/>
      <c r="J321" s="355"/>
      <c r="K321" s="355"/>
      <c r="L321" s="355"/>
      <c r="M321" s="355"/>
      <c r="N321" s="355"/>
      <c r="O321" s="355"/>
      <c r="P321" s="355"/>
      <c r="Q321" s="355"/>
      <c r="R321" s="355"/>
      <c r="S321" s="408"/>
      <c r="T321" s="355"/>
      <c r="U321" s="355"/>
      <c r="V321" s="355"/>
      <c r="W321" s="355"/>
      <c r="X321" s="355"/>
      <c r="Y321" s="355"/>
      <c r="Z321" s="402"/>
      <c r="AA321" s="402"/>
      <c r="AB321" s="402"/>
      <c r="AC321" s="402"/>
      <c r="AD321" s="388">
        <v>43908</v>
      </c>
      <c r="AE321" s="451"/>
      <c r="AF321" s="452"/>
    </row>
    <row r="322" spans="1:32" s="453" customFormat="1" x14ac:dyDescent="0.2">
      <c r="A322" s="396"/>
      <c r="B322" s="396"/>
      <c r="C322" s="408"/>
      <c r="D322" s="408"/>
      <c r="E322" s="355"/>
      <c r="F322" s="355"/>
      <c r="G322" s="355"/>
      <c r="H322" s="355"/>
      <c r="I322" s="355"/>
      <c r="J322" s="355"/>
      <c r="K322" s="355"/>
      <c r="L322" s="355"/>
      <c r="M322" s="355"/>
      <c r="N322" s="355"/>
      <c r="O322" s="355"/>
      <c r="P322" s="355"/>
      <c r="Q322" s="355"/>
      <c r="R322" s="355"/>
      <c r="S322" s="408"/>
      <c r="T322" s="355"/>
      <c r="U322" s="355"/>
      <c r="V322" s="355"/>
      <c r="W322" s="355"/>
      <c r="X322" s="355"/>
      <c r="Y322" s="355"/>
      <c r="Z322" s="402"/>
      <c r="AA322" s="402"/>
      <c r="AB322" s="402"/>
      <c r="AC322" s="402"/>
      <c r="AD322" s="388">
        <v>43909</v>
      </c>
      <c r="AE322" s="451"/>
      <c r="AF322" s="452"/>
    </row>
    <row r="323" spans="1:32" s="453" customFormat="1" x14ac:dyDescent="0.2">
      <c r="A323" s="396"/>
      <c r="B323" s="396"/>
      <c r="C323" s="408"/>
      <c r="D323" s="408"/>
      <c r="E323" s="355"/>
      <c r="F323" s="355"/>
      <c r="G323" s="355"/>
      <c r="H323" s="355"/>
      <c r="I323" s="355"/>
      <c r="J323" s="355"/>
      <c r="K323" s="355"/>
      <c r="L323" s="355"/>
      <c r="M323" s="355"/>
      <c r="N323" s="355"/>
      <c r="O323" s="355"/>
      <c r="P323" s="355"/>
      <c r="Q323" s="355"/>
      <c r="R323" s="355"/>
      <c r="S323" s="408"/>
      <c r="T323" s="355"/>
      <c r="U323" s="355"/>
      <c r="V323" s="355"/>
      <c r="W323" s="355"/>
      <c r="X323" s="355"/>
      <c r="Y323" s="355"/>
      <c r="Z323" s="402"/>
      <c r="AA323" s="402"/>
      <c r="AB323" s="402"/>
      <c r="AC323" s="402"/>
      <c r="AD323" s="388">
        <v>43910</v>
      </c>
      <c r="AE323" s="451"/>
      <c r="AF323" s="452"/>
    </row>
    <row r="324" spans="1:32" s="453" customFormat="1" x14ac:dyDescent="0.2">
      <c r="A324" s="396"/>
      <c r="B324" s="396"/>
      <c r="C324" s="408"/>
      <c r="D324" s="408"/>
      <c r="E324" s="355"/>
      <c r="F324" s="355"/>
      <c r="G324" s="355"/>
      <c r="H324" s="355"/>
      <c r="I324" s="355"/>
      <c r="J324" s="355"/>
      <c r="K324" s="355"/>
      <c r="L324" s="355"/>
      <c r="M324" s="355"/>
      <c r="N324" s="355"/>
      <c r="O324" s="355"/>
      <c r="P324" s="355"/>
      <c r="Q324" s="355"/>
      <c r="R324" s="355"/>
      <c r="S324" s="408"/>
      <c r="T324" s="355"/>
      <c r="U324" s="355"/>
      <c r="V324" s="355"/>
      <c r="W324" s="355"/>
      <c r="X324" s="355"/>
      <c r="Y324" s="355"/>
      <c r="Z324" s="402"/>
      <c r="AA324" s="402"/>
      <c r="AB324" s="402"/>
      <c r="AC324" s="402"/>
      <c r="AD324" s="388">
        <v>43911</v>
      </c>
      <c r="AE324" s="451"/>
      <c r="AF324" s="452"/>
    </row>
    <row r="325" spans="1:32" s="453" customFormat="1" x14ac:dyDescent="0.2">
      <c r="A325" s="396"/>
      <c r="B325" s="396"/>
      <c r="C325" s="408"/>
      <c r="D325" s="408"/>
      <c r="E325" s="355"/>
      <c r="F325" s="355"/>
      <c r="G325" s="355"/>
      <c r="H325" s="355"/>
      <c r="I325" s="355"/>
      <c r="J325" s="355"/>
      <c r="K325" s="355"/>
      <c r="L325" s="355"/>
      <c r="M325" s="355"/>
      <c r="N325" s="355"/>
      <c r="O325" s="355"/>
      <c r="P325" s="355"/>
      <c r="Q325" s="355"/>
      <c r="R325" s="355"/>
      <c r="S325" s="408"/>
      <c r="T325" s="355"/>
      <c r="U325" s="355"/>
      <c r="V325" s="355"/>
      <c r="W325" s="355"/>
      <c r="X325" s="355"/>
      <c r="Y325" s="355"/>
      <c r="Z325" s="402"/>
      <c r="AA325" s="402"/>
      <c r="AB325" s="402"/>
      <c r="AC325" s="402"/>
      <c r="AD325" s="388">
        <v>43912</v>
      </c>
      <c r="AE325" s="451"/>
      <c r="AF325" s="452"/>
    </row>
    <row r="326" spans="1:32" s="453" customFormat="1" x14ac:dyDescent="0.2">
      <c r="A326" s="396"/>
      <c r="B326" s="396"/>
      <c r="C326" s="408"/>
      <c r="D326" s="408"/>
      <c r="E326" s="355"/>
      <c r="F326" s="355"/>
      <c r="G326" s="355"/>
      <c r="H326" s="355"/>
      <c r="I326" s="355"/>
      <c r="J326" s="355"/>
      <c r="K326" s="355"/>
      <c r="L326" s="355"/>
      <c r="M326" s="355"/>
      <c r="N326" s="355"/>
      <c r="O326" s="355"/>
      <c r="P326" s="355"/>
      <c r="Q326" s="355"/>
      <c r="R326" s="355"/>
      <c r="S326" s="408"/>
      <c r="T326" s="355"/>
      <c r="U326" s="355"/>
      <c r="V326" s="355"/>
      <c r="W326" s="355"/>
      <c r="X326" s="355"/>
      <c r="Y326" s="355"/>
      <c r="Z326" s="402"/>
      <c r="AA326" s="402"/>
      <c r="AB326" s="402"/>
      <c r="AC326" s="402"/>
      <c r="AD326" s="388">
        <v>43913</v>
      </c>
      <c r="AE326" s="451"/>
      <c r="AF326" s="452"/>
    </row>
    <row r="327" spans="1:32" s="453" customFormat="1" x14ac:dyDescent="0.2">
      <c r="A327" s="396"/>
      <c r="B327" s="396"/>
      <c r="C327" s="408"/>
      <c r="D327" s="408"/>
      <c r="E327" s="355"/>
      <c r="F327" s="355"/>
      <c r="G327" s="355"/>
      <c r="H327" s="355"/>
      <c r="I327" s="355"/>
      <c r="J327" s="355"/>
      <c r="K327" s="355"/>
      <c r="L327" s="355"/>
      <c r="M327" s="355"/>
      <c r="N327" s="355"/>
      <c r="O327" s="355"/>
      <c r="P327" s="355"/>
      <c r="Q327" s="355"/>
      <c r="R327" s="355"/>
      <c r="S327" s="408"/>
      <c r="T327" s="355"/>
      <c r="U327" s="355"/>
      <c r="V327" s="355"/>
      <c r="W327" s="355"/>
      <c r="X327" s="355"/>
      <c r="Y327" s="355"/>
      <c r="Z327" s="402"/>
      <c r="AA327" s="402"/>
      <c r="AB327" s="402"/>
      <c r="AC327" s="402"/>
      <c r="AD327" s="388">
        <v>43914</v>
      </c>
      <c r="AE327" s="451"/>
      <c r="AF327" s="452"/>
    </row>
    <row r="328" spans="1:32" s="453" customFormat="1" x14ac:dyDescent="0.2">
      <c r="A328" s="396"/>
      <c r="B328" s="396"/>
      <c r="C328" s="408"/>
      <c r="D328" s="408"/>
      <c r="E328" s="355"/>
      <c r="F328" s="355"/>
      <c r="G328" s="355"/>
      <c r="H328" s="355"/>
      <c r="I328" s="355"/>
      <c r="J328" s="355"/>
      <c r="K328" s="355"/>
      <c r="L328" s="355"/>
      <c r="M328" s="355"/>
      <c r="N328" s="355"/>
      <c r="O328" s="355"/>
      <c r="P328" s="355"/>
      <c r="Q328" s="355"/>
      <c r="R328" s="355"/>
      <c r="S328" s="408"/>
      <c r="T328" s="355"/>
      <c r="U328" s="355"/>
      <c r="V328" s="355"/>
      <c r="W328" s="355"/>
      <c r="X328" s="355"/>
      <c r="Y328" s="355"/>
      <c r="Z328" s="402"/>
      <c r="AA328" s="402"/>
      <c r="AB328" s="402"/>
      <c r="AC328" s="402"/>
      <c r="AD328" s="388">
        <v>43915</v>
      </c>
      <c r="AE328" s="451"/>
      <c r="AF328" s="452"/>
    </row>
    <row r="329" spans="1:32" s="453" customFormat="1" x14ac:dyDescent="0.2">
      <c r="A329" s="396"/>
      <c r="B329" s="396"/>
      <c r="C329" s="408"/>
      <c r="D329" s="408"/>
      <c r="E329" s="355"/>
      <c r="F329" s="355"/>
      <c r="G329" s="355"/>
      <c r="H329" s="355"/>
      <c r="I329" s="355"/>
      <c r="J329" s="355"/>
      <c r="K329" s="355"/>
      <c r="L329" s="355"/>
      <c r="M329" s="355"/>
      <c r="N329" s="355"/>
      <c r="O329" s="355"/>
      <c r="P329" s="355"/>
      <c r="Q329" s="355"/>
      <c r="R329" s="355"/>
      <c r="S329" s="408"/>
      <c r="T329" s="355"/>
      <c r="U329" s="355"/>
      <c r="V329" s="355"/>
      <c r="W329" s="355"/>
      <c r="X329" s="355"/>
      <c r="Y329" s="355"/>
      <c r="Z329" s="402"/>
      <c r="AA329" s="402"/>
      <c r="AB329" s="402"/>
      <c r="AC329" s="402"/>
      <c r="AD329" s="388">
        <v>43916</v>
      </c>
      <c r="AE329" s="451"/>
      <c r="AF329" s="452"/>
    </row>
    <row r="330" spans="1:32" s="453" customFormat="1" x14ac:dyDescent="0.2">
      <c r="A330" s="396"/>
      <c r="B330" s="396"/>
      <c r="C330" s="408"/>
      <c r="D330" s="408"/>
      <c r="E330" s="355"/>
      <c r="F330" s="355"/>
      <c r="G330" s="355"/>
      <c r="H330" s="355"/>
      <c r="I330" s="355"/>
      <c r="J330" s="355"/>
      <c r="K330" s="355"/>
      <c r="L330" s="355"/>
      <c r="M330" s="355"/>
      <c r="N330" s="355"/>
      <c r="O330" s="355"/>
      <c r="P330" s="355"/>
      <c r="Q330" s="355"/>
      <c r="R330" s="355"/>
      <c r="S330" s="408"/>
      <c r="T330" s="355"/>
      <c r="U330" s="355"/>
      <c r="V330" s="355"/>
      <c r="W330" s="355"/>
      <c r="X330" s="355"/>
      <c r="Y330" s="355"/>
      <c r="Z330" s="402"/>
      <c r="AA330" s="402"/>
      <c r="AB330" s="402"/>
      <c r="AC330" s="402"/>
      <c r="AD330" s="388">
        <v>43917</v>
      </c>
      <c r="AE330" s="451"/>
      <c r="AF330" s="452"/>
    </row>
    <row r="331" spans="1:32" s="453" customFormat="1" x14ac:dyDescent="0.2">
      <c r="A331" s="396"/>
      <c r="B331" s="396"/>
      <c r="C331" s="408"/>
      <c r="D331" s="408"/>
      <c r="E331" s="355"/>
      <c r="F331" s="355"/>
      <c r="G331" s="355"/>
      <c r="H331" s="355"/>
      <c r="I331" s="355"/>
      <c r="J331" s="355"/>
      <c r="K331" s="355"/>
      <c r="L331" s="355"/>
      <c r="M331" s="355"/>
      <c r="N331" s="355"/>
      <c r="O331" s="355"/>
      <c r="P331" s="355"/>
      <c r="Q331" s="355"/>
      <c r="R331" s="355"/>
      <c r="S331" s="408"/>
      <c r="T331" s="355"/>
      <c r="U331" s="355"/>
      <c r="V331" s="355"/>
      <c r="W331" s="355"/>
      <c r="X331" s="355"/>
      <c r="Y331" s="355"/>
      <c r="Z331" s="402"/>
      <c r="AA331" s="402"/>
      <c r="AB331" s="402"/>
      <c r="AC331" s="402"/>
      <c r="AD331" s="388">
        <v>43918</v>
      </c>
      <c r="AE331" s="451"/>
      <c r="AF331" s="452"/>
    </row>
    <row r="332" spans="1:32" x14ac:dyDescent="0.2">
      <c r="Z332" s="402"/>
      <c r="AA332" s="402"/>
      <c r="AB332" s="402"/>
      <c r="AC332" s="402"/>
      <c r="AD332" s="388">
        <v>43919</v>
      </c>
    </row>
    <row r="333" spans="1:32" s="453" customFormat="1" x14ac:dyDescent="0.2">
      <c r="A333" s="396"/>
      <c r="B333" s="396"/>
      <c r="C333" s="408"/>
      <c r="D333" s="408"/>
      <c r="E333" s="355"/>
      <c r="F333" s="355"/>
      <c r="G333" s="355"/>
      <c r="H333" s="355"/>
      <c r="I333" s="355"/>
      <c r="J333" s="355"/>
      <c r="K333" s="355"/>
      <c r="L333" s="355"/>
      <c r="M333" s="355"/>
      <c r="N333" s="355"/>
      <c r="O333" s="355"/>
      <c r="P333" s="355"/>
      <c r="Q333" s="355"/>
      <c r="R333" s="355"/>
      <c r="S333" s="408"/>
      <c r="T333" s="355"/>
      <c r="U333" s="355"/>
      <c r="V333" s="355"/>
      <c r="W333" s="355"/>
      <c r="X333" s="355"/>
      <c r="Y333" s="355"/>
      <c r="Z333" s="402"/>
      <c r="AA333" s="402"/>
      <c r="AB333" s="402"/>
      <c r="AC333" s="402"/>
      <c r="AD333" s="388">
        <v>43920</v>
      </c>
      <c r="AE333" s="451"/>
      <c r="AF333" s="452"/>
    </row>
    <row r="334" spans="1:32" s="453" customFormat="1" x14ac:dyDescent="0.2">
      <c r="A334" s="396"/>
      <c r="B334" s="396"/>
      <c r="C334" s="408"/>
      <c r="D334" s="408"/>
      <c r="E334" s="355"/>
      <c r="F334" s="355"/>
      <c r="G334" s="355"/>
      <c r="H334" s="355"/>
      <c r="I334" s="355"/>
      <c r="J334" s="355"/>
      <c r="K334" s="355"/>
      <c r="L334" s="355"/>
      <c r="M334" s="355"/>
      <c r="N334" s="355"/>
      <c r="O334" s="355"/>
      <c r="P334" s="355"/>
      <c r="Q334" s="355"/>
      <c r="R334" s="355"/>
      <c r="S334" s="408"/>
      <c r="T334" s="355"/>
      <c r="U334" s="355"/>
      <c r="V334" s="355"/>
      <c r="W334" s="355"/>
      <c r="X334" s="355"/>
      <c r="Y334" s="355"/>
      <c r="Z334" s="402"/>
      <c r="AA334" s="402"/>
      <c r="AB334" s="402"/>
      <c r="AC334" s="402"/>
      <c r="AD334" s="388">
        <v>43921</v>
      </c>
      <c r="AE334" s="451"/>
      <c r="AF334" s="452"/>
    </row>
    <row r="335" spans="1:32" s="453" customFormat="1" x14ac:dyDescent="0.2">
      <c r="A335" s="396"/>
      <c r="B335" s="396"/>
      <c r="C335" s="408"/>
      <c r="D335" s="408"/>
      <c r="E335" s="355"/>
      <c r="F335" s="355"/>
      <c r="G335" s="355"/>
      <c r="H335" s="355"/>
      <c r="I335" s="355"/>
      <c r="J335" s="355"/>
      <c r="K335" s="355"/>
      <c r="L335" s="355"/>
      <c r="M335" s="355"/>
      <c r="N335" s="355"/>
      <c r="O335" s="355"/>
      <c r="P335" s="355"/>
      <c r="Q335" s="355"/>
      <c r="R335" s="355"/>
      <c r="S335" s="408"/>
      <c r="T335" s="355"/>
      <c r="U335" s="355"/>
      <c r="V335" s="355"/>
      <c r="W335" s="355"/>
      <c r="X335" s="355"/>
      <c r="Y335" s="355"/>
      <c r="Z335" s="402"/>
      <c r="AA335" s="402"/>
      <c r="AB335" s="402"/>
      <c r="AC335" s="402"/>
      <c r="AD335" s="388">
        <v>43922</v>
      </c>
      <c r="AE335" s="451"/>
      <c r="AF335" s="452"/>
    </row>
    <row r="336" spans="1:32" s="453" customFormat="1" x14ac:dyDescent="0.2">
      <c r="A336" s="396"/>
      <c r="B336" s="396"/>
      <c r="C336" s="408"/>
      <c r="D336" s="408"/>
      <c r="E336" s="355"/>
      <c r="F336" s="355"/>
      <c r="G336" s="355"/>
      <c r="H336" s="355"/>
      <c r="I336" s="355"/>
      <c r="J336" s="355"/>
      <c r="K336" s="355"/>
      <c r="L336" s="355"/>
      <c r="M336" s="355"/>
      <c r="N336" s="355"/>
      <c r="O336" s="355"/>
      <c r="P336" s="355"/>
      <c r="Q336" s="355"/>
      <c r="R336" s="355"/>
      <c r="S336" s="408"/>
      <c r="T336" s="355"/>
      <c r="U336" s="355"/>
      <c r="V336" s="355"/>
      <c r="W336" s="355"/>
      <c r="X336" s="355"/>
      <c r="Y336" s="355"/>
      <c r="Z336" s="402"/>
      <c r="AA336" s="402"/>
      <c r="AB336" s="402"/>
      <c r="AC336" s="402"/>
      <c r="AD336" s="388">
        <v>43923</v>
      </c>
      <c r="AE336" s="451"/>
      <c r="AF336" s="452"/>
    </row>
    <row r="337" spans="1:32" s="453" customFormat="1" x14ac:dyDescent="0.2">
      <c r="A337" s="396"/>
      <c r="B337" s="396"/>
      <c r="C337" s="408"/>
      <c r="D337" s="408"/>
      <c r="E337" s="355"/>
      <c r="F337" s="355"/>
      <c r="G337" s="355"/>
      <c r="H337" s="355"/>
      <c r="I337" s="355"/>
      <c r="J337" s="355"/>
      <c r="K337" s="355"/>
      <c r="L337" s="355"/>
      <c r="M337" s="355"/>
      <c r="N337" s="355"/>
      <c r="O337" s="355"/>
      <c r="P337" s="355"/>
      <c r="Q337" s="355"/>
      <c r="R337" s="355"/>
      <c r="S337" s="408"/>
      <c r="T337" s="355"/>
      <c r="U337" s="355"/>
      <c r="V337" s="355"/>
      <c r="W337" s="355"/>
      <c r="X337" s="355"/>
      <c r="Y337" s="355"/>
      <c r="Z337" s="402"/>
      <c r="AA337" s="402"/>
      <c r="AB337" s="402"/>
      <c r="AC337" s="402"/>
      <c r="AD337" s="388">
        <v>43924</v>
      </c>
      <c r="AE337" s="451"/>
      <c r="AF337" s="452"/>
    </row>
    <row r="338" spans="1:32" s="453" customFormat="1" x14ac:dyDescent="0.2">
      <c r="A338" s="396"/>
      <c r="B338" s="396"/>
      <c r="C338" s="408"/>
      <c r="D338" s="408"/>
      <c r="E338" s="355"/>
      <c r="F338" s="355"/>
      <c r="G338" s="355"/>
      <c r="H338" s="355"/>
      <c r="I338" s="355"/>
      <c r="J338" s="355"/>
      <c r="K338" s="355"/>
      <c r="L338" s="355"/>
      <c r="M338" s="355"/>
      <c r="N338" s="355"/>
      <c r="O338" s="355"/>
      <c r="P338" s="355"/>
      <c r="Q338" s="355"/>
      <c r="R338" s="355"/>
      <c r="S338" s="408"/>
      <c r="T338" s="355"/>
      <c r="U338" s="355"/>
      <c r="V338" s="355"/>
      <c r="W338" s="355"/>
      <c r="X338" s="355"/>
      <c r="Y338" s="355"/>
      <c r="Z338" s="402"/>
      <c r="AA338" s="402"/>
      <c r="AB338" s="402"/>
      <c r="AC338" s="402"/>
      <c r="AD338" s="388">
        <v>43925</v>
      </c>
      <c r="AE338" s="451"/>
      <c r="AF338" s="452"/>
    </row>
    <row r="339" spans="1:32" s="453" customFormat="1" x14ac:dyDescent="0.2">
      <c r="A339" s="396"/>
      <c r="B339" s="396"/>
      <c r="C339" s="408"/>
      <c r="D339" s="408"/>
      <c r="E339" s="355"/>
      <c r="F339" s="355"/>
      <c r="G339" s="355"/>
      <c r="H339" s="355"/>
      <c r="I339" s="355"/>
      <c r="J339" s="355"/>
      <c r="K339" s="355"/>
      <c r="L339" s="355"/>
      <c r="M339" s="355"/>
      <c r="N339" s="355"/>
      <c r="O339" s="355"/>
      <c r="P339" s="355"/>
      <c r="Q339" s="355"/>
      <c r="R339" s="355"/>
      <c r="S339" s="408"/>
      <c r="T339" s="355"/>
      <c r="U339" s="355"/>
      <c r="V339" s="355"/>
      <c r="W339" s="355"/>
      <c r="X339" s="355"/>
      <c r="Y339" s="355"/>
      <c r="Z339" s="402"/>
      <c r="AA339" s="402"/>
      <c r="AB339" s="402"/>
      <c r="AC339" s="402"/>
      <c r="AD339" s="388">
        <v>43926</v>
      </c>
      <c r="AE339" s="451"/>
      <c r="AF339" s="452"/>
    </row>
    <row r="340" spans="1:32" s="453" customFormat="1" x14ac:dyDescent="0.2">
      <c r="A340" s="396"/>
      <c r="B340" s="396"/>
      <c r="C340" s="408"/>
      <c r="D340" s="408"/>
      <c r="E340" s="355"/>
      <c r="F340" s="355"/>
      <c r="G340" s="355"/>
      <c r="H340" s="355"/>
      <c r="I340" s="355"/>
      <c r="J340" s="355"/>
      <c r="K340" s="355"/>
      <c r="L340" s="355"/>
      <c r="M340" s="355"/>
      <c r="N340" s="355"/>
      <c r="O340" s="355"/>
      <c r="P340" s="355"/>
      <c r="Q340" s="355"/>
      <c r="R340" s="355"/>
      <c r="S340" s="408"/>
      <c r="T340" s="355"/>
      <c r="U340" s="355"/>
      <c r="V340" s="355"/>
      <c r="W340" s="355"/>
      <c r="X340" s="355"/>
      <c r="Y340" s="355"/>
      <c r="Z340" s="402"/>
      <c r="AA340" s="402"/>
      <c r="AB340" s="402"/>
      <c r="AC340" s="402"/>
      <c r="AD340" s="388">
        <v>43927</v>
      </c>
      <c r="AE340" s="451"/>
      <c r="AF340" s="452"/>
    </row>
    <row r="341" spans="1:32" s="453" customFormat="1" x14ac:dyDescent="0.2">
      <c r="A341" s="396"/>
      <c r="B341" s="396"/>
      <c r="C341" s="408"/>
      <c r="D341" s="408"/>
      <c r="E341" s="355"/>
      <c r="F341" s="355"/>
      <c r="G341" s="355"/>
      <c r="H341" s="355"/>
      <c r="I341" s="355"/>
      <c r="J341" s="355"/>
      <c r="K341" s="355"/>
      <c r="L341" s="355"/>
      <c r="M341" s="355"/>
      <c r="N341" s="355"/>
      <c r="O341" s="355"/>
      <c r="P341" s="355"/>
      <c r="Q341" s="355"/>
      <c r="R341" s="355"/>
      <c r="S341" s="408"/>
      <c r="T341" s="355"/>
      <c r="U341" s="355"/>
      <c r="V341" s="355"/>
      <c r="W341" s="355"/>
      <c r="X341" s="355"/>
      <c r="Y341" s="355"/>
      <c r="Z341" s="402"/>
      <c r="AA341" s="402"/>
      <c r="AB341" s="402"/>
      <c r="AC341" s="402"/>
      <c r="AD341" s="388">
        <v>43928</v>
      </c>
      <c r="AE341" s="451"/>
      <c r="AF341" s="452"/>
    </row>
    <row r="342" spans="1:32" s="453" customFormat="1" x14ac:dyDescent="0.2">
      <c r="A342" s="396"/>
      <c r="B342" s="396"/>
      <c r="C342" s="408"/>
      <c r="D342" s="408"/>
      <c r="E342" s="355"/>
      <c r="F342" s="355"/>
      <c r="G342" s="355"/>
      <c r="H342" s="355"/>
      <c r="I342" s="355"/>
      <c r="J342" s="355"/>
      <c r="K342" s="355"/>
      <c r="L342" s="355"/>
      <c r="M342" s="355"/>
      <c r="N342" s="355"/>
      <c r="O342" s="355"/>
      <c r="P342" s="355"/>
      <c r="Q342" s="355"/>
      <c r="R342" s="355"/>
      <c r="S342" s="408"/>
      <c r="T342" s="355"/>
      <c r="U342" s="355"/>
      <c r="V342" s="355"/>
      <c r="W342" s="355"/>
      <c r="X342" s="355"/>
      <c r="Y342" s="355"/>
      <c r="Z342" s="402"/>
      <c r="AA342" s="402"/>
      <c r="AB342" s="402"/>
      <c r="AC342" s="402"/>
      <c r="AD342" s="388">
        <v>43929</v>
      </c>
      <c r="AE342" s="451"/>
      <c r="AF342" s="452"/>
    </row>
    <row r="343" spans="1:32" s="453" customFormat="1" x14ac:dyDescent="0.2">
      <c r="A343" s="396"/>
      <c r="B343" s="396"/>
      <c r="C343" s="408"/>
      <c r="D343" s="408"/>
      <c r="E343" s="355"/>
      <c r="F343" s="355"/>
      <c r="G343" s="355"/>
      <c r="H343" s="355"/>
      <c r="I343" s="355"/>
      <c r="J343" s="355"/>
      <c r="K343" s="355"/>
      <c r="L343" s="355"/>
      <c r="M343" s="355"/>
      <c r="N343" s="355"/>
      <c r="O343" s="355"/>
      <c r="P343" s="355"/>
      <c r="Q343" s="355"/>
      <c r="R343" s="355"/>
      <c r="S343" s="408"/>
      <c r="T343" s="355"/>
      <c r="U343" s="355"/>
      <c r="V343" s="355"/>
      <c r="W343" s="355"/>
      <c r="X343" s="355"/>
      <c r="Y343" s="355"/>
      <c r="Z343" s="402"/>
      <c r="AA343" s="402"/>
      <c r="AB343" s="402"/>
      <c r="AC343" s="402"/>
      <c r="AD343" s="388">
        <v>43930</v>
      </c>
      <c r="AE343" s="451"/>
      <c r="AF343" s="452"/>
    </row>
    <row r="344" spans="1:32" s="453" customFormat="1" x14ac:dyDescent="0.2">
      <c r="A344" s="396"/>
      <c r="B344" s="396"/>
      <c r="C344" s="408"/>
      <c r="D344" s="408"/>
      <c r="E344" s="355"/>
      <c r="F344" s="355"/>
      <c r="G344" s="355"/>
      <c r="H344" s="355"/>
      <c r="I344" s="355"/>
      <c r="J344" s="355"/>
      <c r="K344" s="355"/>
      <c r="L344" s="355"/>
      <c r="M344" s="355"/>
      <c r="N344" s="355"/>
      <c r="O344" s="355"/>
      <c r="P344" s="355"/>
      <c r="Q344" s="355"/>
      <c r="R344" s="355"/>
      <c r="S344" s="408"/>
      <c r="T344" s="355"/>
      <c r="U344" s="355"/>
      <c r="V344" s="355"/>
      <c r="W344" s="355"/>
      <c r="X344" s="355"/>
      <c r="Y344" s="355"/>
      <c r="Z344" s="402"/>
      <c r="AA344" s="402"/>
      <c r="AB344" s="402"/>
      <c r="AC344" s="402"/>
      <c r="AD344" s="388">
        <v>43931</v>
      </c>
      <c r="AE344" s="451"/>
      <c r="AF344" s="452"/>
    </row>
    <row r="345" spans="1:32" s="453" customFormat="1" x14ac:dyDescent="0.2">
      <c r="A345" s="396"/>
      <c r="B345" s="396"/>
      <c r="C345" s="408"/>
      <c r="D345" s="408"/>
      <c r="E345" s="355"/>
      <c r="F345" s="355"/>
      <c r="G345" s="355"/>
      <c r="H345" s="355"/>
      <c r="I345" s="355"/>
      <c r="J345" s="355"/>
      <c r="K345" s="355"/>
      <c r="L345" s="355"/>
      <c r="M345" s="355"/>
      <c r="N345" s="355"/>
      <c r="O345" s="355"/>
      <c r="P345" s="355"/>
      <c r="Q345" s="355"/>
      <c r="R345" s="355"/>
      <c r="S345" s="408"/>
      <c r="T345" s="355"/>
      <c r="U345" s="355"/>
      <c r="V345" s="355"/>
      <c r="W345" s="355"/>
      <c r="X345" s="355"/>
      <c r="Y345" s="355"/>
      <c r="Z345" s="402"/>
      <c r="AA345" s="402"/>
      <c r="AB345" s="402"/>
      <c r="AC345" s="402"/>
      <c r="AD345" s="388">
        <v>43932</v>
      </c>
      <c r="AE345" s="451"/>
      <c r="AF345" s="452"/>
    </row>
    <row r="346" spans="1:32" s="453" customFormat="1" x14ac:dyDescent="0.2">
      <c r="A346" s="396"/>
      <c r="B346" s="396"/>
      <c r="C346" s="408"/>
      <c r="D346" s="408"/>
      <c r="E346" s="355"/>
      <c r="F346" s="355"/>
      <c r="G346" s="355"/>
      <c r="H346" s="355"/>
      <c r="I346" s="355"/>
      <c r="J346" s="355"/>
      <c r="K346" s="355"/>
      <c r="L346" s="355"/>
      <c r="M346" s="355"/>
      <c r="N346" s="355"/>
      <c r="O346" s="355"/>
      <c r="P346" s="355"/>
      <c r="Q346" s="355"/>
      <c r="R346" s="355"/>
      <c r="S346" s="408"/>
      <c r="T346" s="355"/>
      <c r="U346" s="355"/>
      <c r="V346" s="355"/>
      <c r="W346" s="355"/>
      <c r="X346" s="355"/>
      <c r="Y346" s="355"/>
      <c r="Z346" s="402"/>
      <c r="AA346" s="402"/>
      <c r="AB346" s="402"/>
      <c r="AC346" s="402"/>
      <c r="AD346" s="388">
        <v>43933</v>
      </c>
      <c r="AE346" s="451"/>
      <c r="AF346" s="452"/>
    </row>
    <row r="347" spans="1:32" s="453" customFormat="1" x14ac:dyDescent="0.2">
      <c r="A347" s="396"/>
      <c r="B347" s="396"/>
      <c r="C347" s="408"/>
      <c r="D347" s="408"/>
      <c r="E347" s="355"/>
      <c r="F347" s="355"/>
      <c r="G347" s="355"/>
      <c r="H347" s="355"/>
      <c r="I347" s="355"/>
      <c r="J347" s="355"/>
      <c r="K347" s="355"/>
      <c r="L347" s="355"/>
      <c r="M347" s="355"/>
      <c r="N347" s="355"/>
      <c r="O347" s="355"/>
      <c r="P347" s="355"/>
      <c r="Q347" s="355"/>
      <c r="R347" s="355"/>
      <c r="S347" s="408"/>
      <c r="T347" s="355"/>
      <c r="U347" s="355"/>
      <c r="V347" s="355"/>
      <c r="W347" s="355"/>
      <c r="X347" s="355"/>
      <c r="Y347" s="355"/>
      <c r="Z347" s="402"/>
      <c r="AA347" s="402"/>
      <c r="AB347" s="402"/>
      <c r="AC347" s="402"/>
      <c r="AD347" s="388">
        <v>43934</v>
      </c>
      <c r="AE347" s="451"/>
      <c r="AF347" s="452"/>
    </row>
    <row r="348" spans="1:32" s="453" customFormat="1" x14ac:dyDescent="0.2">
      <c r="A348" s="396"/>
      <c r="B348" s="396"/>
      <c r="C348" s="408"/>
      <c r="D348" s="408"/>
      <c r="E348" s="355"/>
      <c r="F348" s="355"/>
      <c r="G348" s="355"/>
      <c r="H348" s="355"/>
      <c r="I348" s="355"/>
      <c r="J348" s="355"/>
      <c r="K348" s="355"/>
      <c r="L348" s="355"/>
      <c r="M348" s="355"/>
      <c r="N348" s="355"/>
      <c r="O348" s="355"/>
      <c r="P348" s="355"/>
      <c r="Q348" s="355"/>
      <c r="R348" s="355"/>
      <c r="S348" s="408"/>
      <c r="T348" s="355"/>
      <c r="U348" s="355"/>
      <c r="V348" s="355"/>
      <c r="W348" s="355"/>
      <c r="X348" s="355"/>
      <c r="Y348" s="355"/>
      <c r="Z348" s="402"/>
      <c r="AA348" s="402"/>
      <c r="AB348" s="402"/>
      <c r="AC348" s="402"/>
      <c r="AD348" s="388">
        <v>43935</v>
      </c>
      <c r="AE348" s="451"/>
      <c r="AF348" s="452"/>
    </row>
    <row r="349" spans="1:32" s="453" customFormat="1" x14ac:dyDescent="0.2">
      <c r="A349" s="396"/>
      <c r="B349" s="396"/>
      <c r="C349" s="408"/>
      <c r="D349" s="408"/>
      <c r="E349" s="355"/>
      <c r="F349" s="355"/>
      <c r="G349" s="355"/>
      <c r="H349" s="355"/>
      <c r="I349" s="355"/>
      <c r="J349" s="355"/>
      <c r="K349" s="355"/>
      <c r="L349" s="355"/>
      <c r="M349" s="355"/>
      <c r="N349" s="355"/>
      <c r="O349" s="355"/>
      <c r="P349" s="355"/>
      <c r="Q349" s="355"/>
      <c r="R349" s="355"/>
      <c r="S349" s="408"/>
      <c r="T349" s="355"/>
      <c r="U349" s="355"/>
      <c r="V349" s="355"/>
      <c r="W349" s="355"/>
      <c r="X349" s="355"/>
      <c r="Y349" s="355"/>
      <c r="Z349" s="402"/>
      <c r="AA349" s="402"/>
      <c r="AB349" s="402"/>
      <c r="AC349" s="402"/>
      <c r="AD349" s="388">
        <v>43936</v>
      </c>
      <c r="AE349" s="451"/>
      <c r="AF349" s="452"/>
    </row>
    <row r="350" spans="1:32" s="453" customFormat="1" x14ac:dyDescent="0.2">
      <c r="A350" s="396"/>
      <c r="B350" s="396"/>
      <c r="C350" s="408"/>
      <c r="D350" s="408"/>
      <c r="E350" s="355"/>
      <c r="F350" s="355"/>
      <c r="G350" s="355"/>
      <c r="H350" s="355"/>
      <c r="I350" s="355"/>
      <c r="J350" s="355"/>
      <c r="K350" s="355"/>
      <c r="L350" s="355"/>
      <c r="M350" s="355"/>
      <c r="N350" s="355"/>
      <c r="O350" s="355"/>
      <c r="P350" s="355"/>
      <c r="Q350" s="355"/>
      <c r="R350" s="355"/>
      <c r="S350" s="408"/>
      <c r="T350" s="355"/>
      <c r="U350" s="355"/>
      <c r="V350" s="355"/>
      <c r="W350" s="355"/>
      <c r="X350" s="355"/>
      <c r="Y350" s="355"/>
      <c r="Z350" s="402"/>
      <c r="AA350" s="402"/>
      <c r="AB350" s="402"/>
      <c r="AC350" s="402"/>
      <c r="AD350" s="388">
        <v>43937</v>
      </c>
      <c r="AE350" s="451"/>
      <c r="AF350" s="452"/>
    </row>
    <row r="351" spans="1:32" s="453" customFormat="1" x14ac:dyDescent="0.2">
      <c r="A351" s="396"/>
      <c r="B351" s="396"/>
      <c r="C351" s="408"/>
      <c r="D351" s="408"/>
      <c r="E351" s="355"/>
      <c r="F351" s="355"/>
      <c r="G351" s="355"/>
      <c r="H351" s="355"/>
      <c r="I351" s="355"/>
      <c r="J351" s="355"/>
      <c r="K351" s="355"/>
      <c r="L351" s="355"/>
      <c r="M351" s="355"/>
      <c r="N351" s="355"/>
      <c r="O351" s="355"/>
      <c r="P351" s="355"/>
      <c r="Q351" s="355"/>
      <c r="R351" s="355"/>
      <c r="S351" s="408"/>
      <c r="T351" s="355"/>
      <c r="U351" s="355"/>
      <c r="V351" s="355"/>
      <c r="W351" s="355"/>
      <c r="X351" s="355"/>
      <c r="Y351" s="355"/>
      <c r="Z351" s="402"/>
      <c r="AA351" s="402"/>
      <c r="AB351" s="402"/>
      <c r="AC351" s="402"/>
      <c r="AD351" s="388">
        <v>43938</v>
      </c>
      <c r="AE351" s="451"/>
      <c r="AF351" s="452"/>
    </row>
    <row r="352" spans="1:32" s="453" customFormat="1" x14ac:dyDescent="0.2">
      <c r="A352" s="396"/>
      <c r="B352" s="396"/>
      <c r="C352" s="408"/>
      <c r="D352" s="408"/>
      <c r="E352" s="355"/>
      <c r="F352" s="355"/>
      <c r="G352" s="355"/>
      <c r="H352" s="355"/>
      <c r="I352" s="355"/>
      <c r="J352" s="355"/>
      <c r="K352" s="355"/>
      <c r="L352" s="355"/>
      <c r="M352" s="355"/>
      <c r="N352" s="355"/>
      <c r="O352" s="355"/>
      <c r="P352" s="355"/>
      <c r="Q352" s="355"/>
      <c r="R352" s="355"/>
      <c r="S352" s="408"/>
      <c r="T352" s="355"/>
      <c r="U352" s="355"/>
      <c r="V352" s="355"/>
      <c r="W352" s="355"/>
      <c r="X352" s="355"/>
      <c r="Y352" s="355"/>
      <c r="Z352" s="402"/>
      <c r="AA352" s="402"/>
      <c r="AB352" s="402"/>
      <c r="AC352" s="402"/>
      <c r="AD352" s="388">
        <v>43939</v>
      </c>
      <c r="AE352" s="451"/>
      <c r="AF352" s="452"/>
    </row>
    <row r="353" spans="1:32" s="453" customFormat="1" x14ac:dyDescent="0.2">
      <c r="A353" s="396"/>
      <c r="B353" s="396"/>
      <c r="C353" s="408"/>
      <c r="D353" s="408"/>
      <c r="E353" s="355"/>
      <c r="F353" s="355"/>
      <c r="G353" s="355"/>
      <c r="H353" s="355"/>
      <c r="I353" s="355"/>
      <c r="J353" s="355"/>
      <c r="K353" s="355"/>
      <c r="L353" s="355"/>
      <c r="M353" s="355"/>
      <c r="N353" s="355"/>
      <c r="O353" s="355"/>
      <c r="P353" s="355"/>
      <c r="Q353" s="355"/>
      <c r="R353" s="355"/>
      <c r="S353" s="408"/>
      <c r="T353" s="355"/>
      <c r="U353" s="355"/>
      <c r="V353" s="355"/>
      <c r="W353" s="355"/>
      <c r="X353" s="355"/>
      <c r="Y353" s="355"/>
      <c r="Z353" s="402"/>
      <c r="AA353" s="402"/>
      <c r="AB353" s="402"/>
      <c r="AC353" s="402"/>
      <c r="AD353" s="388">
        <v>43940</v>
      </c>
      <c r="AE353" s="451"/>
      <c r="AF353" s="452"/>
    </row>
    <row r="354" spans="1:32" s="453" customFormat="1" x14ac:dyDescent="0.2">
      <c r="A354" s="396"/>
      <c r="B354" s="396"/>
      <c r="C354" s="408"/>
      <c r="D354" s="408"/>
      <c r="E354" s="355"/>
      <c r="F354" s="355"/>
      <c r="G354" s="355"/>
      <c r="H354" s="355"/>
      <c r="I354" s="355"/>
      <c r="J354" s="355"/>
      <c r="K354" s="355"/>
      <c r="L354" s="355"/>
      <c r="M354" s="355"/>
      <c r="N354" s="355"/>
      <c r="O354" s="355"/>
      <c r="P354" s="355"/>
      <c r="Q354" s="355"/>
      <c r="R354" s="355"/>
      <c r="S354" s="408"/>
      <c r="T354" s="355"/>
      <c r="U354" s="355"/>
      <c r="V354" s="355"/>
      <c r="W354" s="355"/>
      <c r="X354" s="355"/>
      <c r="Y354" s="355"/>
      <c r="Z354" s="402"/>
      <c r="AA354" s="402"/>
      <c r="AB354" s="402"/>
      <c r="AC354" s="402"/>
      <c r="AD354" s="388">
        <v>43941</v>
      </c>
      <c r="AE354" s="451"/>
      <c r="AF354" s="452"/>
    </row>
    <row r="355" spans="1:32" s="453" customFormat="1" x14ac:dyDescent="0.2">
      <c r="A355" s="396"/>
      <c r="B355" s="396"/>
      <c r="C355" s="408"/>
      <c r="D355" s="408"/>
      <c r="E355" s="355"/>
      <c r="F355" s="355"/>
      <c r="G355" s="355"/>
      <c r="H355" s="355"/>
      <c r="I355" s="355"/>
      <c r="J355" s="355"/>
      <c r="K355" s="355"/>
      <c r="L355" s="355"/>
      <c r="M355" s="355"/>
      <c r="N355" s="355"/>
      <c r="O355" s="355"/>
      <c r="P355" s="355"/>
      <c r="Q355" s="355"/>
      <c r="R355" s="355"/>
      <c r="S355" s="408"/>
      <c r="T355" s="355"/>
      <c r="U355" s="355"/>
      <c r="V355" s="355"/>
      <c r="W355" s="355"/>
      <c r="X355" s="355"/>
      <c r="Y355" s="355"/>
      <c r="Z355" s="402"/>
      <c r="AA355" s="402"/>
      <c r="AB355" s="402"/>
      <c r="AC355" s="402"/>
      <c r="AD355" s="388">
        <v>43942</v>
      </c>
      <c r="AE355" s="451"/>
      <c r="AF355" s="452"/>
    </row>
    <row r="356" spans="1:32" s="453" customFormat="1" x14ac:dyDescent="0.2">
      <c r="A356" s="396"/>
      <c r="B356" s="396"/>
      <c r="C356" s="408"/>
      <c r="D356" s="408"/>
      <c r="E356" s="355"/>
      <c r="F356" s="355"/>
      <c r="G356" s="355"/>
      <c r="H356" s="355"/>
      <c r="I356" s="355"/>
      <c r="J356" s="355"/>
      <c r="K356" s="355"/>
      <c r="L356" s="355"/>
      <c r="M356" s="355"/>
      <c r="N356" s="355"/>
      <c r="O356" s="355"/>
      <c r="P356" s="355"/>
      <c r="Q356" s="355"/>
      <c r="R356" s="355"/>
      <c r="S356" s="408"/>
      <c r="T356" s="355"/>
      <c r="U356" s="355"/>
      <c r="V356" s="355"/>
      <c r="W356" s="355"/>
      <c r="X356" s="355"/>
      <c r="Y356" s="355"/>
      <c r="Z356" s="402"/>
      <c r="AA356" s="402"/>
      <c r="AB356" s="402"/>
      <c r="AC356" s="402"/>
      <c r="AD356" s="388">
        <v>43943</v>
      </c>
      <c r="AE356" s="451"/>
      <c r="AF356" s="452"/>
    </row>
    <row r="357" spans="1:32" s="453" customFormat="1" x14ac:dyDescent="0.2">
      <c r="A357" s="396"/>
      <c r="B357" s="396"/>
      <c r="C357" s="408"/>
      <c r="D357" s="408"/>
      <c r="E357" s="355"/>
      <c r="F357" s="355"/>
      <c r="G357" s="355"/>
      <c r="H357" s="355"/>
      <c r="I357" s="355"/>
      <c r="J357" s="355"/>
      <c r="K357" s="355"/>
      <c r="L357" s="355"/>
      <c r="M357" s="355"/>
      <c r="N357" s="355"/>
      <c r="O357" s="355"/>
      <c r="P357" s="355"/>
      <c r="Q357" s="355"/>
      <c r="R357" s="355"/>
      <c r="S357" s="408"/>
      <c r="T357" s="355"/>
      <c r="U357" s="355"/>
      <c r="V357" s="355"/>
      <c r="W357" s="355"/>
      <c r="X357" s="355"/>
      <c r="Y357" s="355"/>
      <c r="Z357" s="402"/>
      <c r="AA357" s="402"/>
      <c r="AB357" s="402"/>
      <c r="AC357" s="402"/>
      <c r="AD357" s="388">
        <v>43944</v>
      </c>
      <c r="AE357" s="451"/>
      <c r="AF357" s="452"/>
    </row>
    <row r="358" spans="1:32" s="453" customFormat="1" x14ac:dyDescent="0.2">
      <c r="A358" s="396"/>
      <c r="B358" s="396"/>
      <c r="C358" s="408"/>
      <c r="D358" s="408"/>
      <c r="E358" s="355"/>
      <c r="F358" s="355"/>
      <c r="G358" s="355"/>
      <c r="H358" s="355"/>
      <c r="I358" s="355"/>
      <c r="J358" s="355"/>
      <c r="K358" s="355"/>
      <c r="L358" s="355"/>
      <c r="M358" s="355"/>
      <c r="N358" s="355"/>
      <c r="O358" s="355"/>
      <c r="P358" s="355"/>
      <c r="Q358" s="355"/>
      <c r="R358" s="355"/>
      <c r="S358" s="408"/>
      <c r="T358" s="355"/>
      <c r="U358" s="355"/>
      <c r="V358" s="355"/>
      <c r="W358" s="355"/>
      <c r="X358" s="355"/>
      <c r="Y358" s="355"/>
      <c r="Z358" s="402"/>
      <c r="AA358" s="402"/>
      <c r="AB358" s="402"/>
      <c r="AC358" s="402"/>
      <c r="AD358" s="388">
        <v>43945</v>
      </c>
      <c r="AE358" s="451"/>
      <c r="AF358" s="452"/>
    </row>
    <row r="359" spans="1:32" s="453" customFormat="1" x14ac:dyDescent="0.2">
      <c r="A359" s="396"/>
      <c r="B359" s="396"/>
      <c r="C359" s="408"/>
      <c r="D359" s="408"/>
      <c r="E359" s="355"/>
      <c r="F359" s="355"/>
      <c r="G359" s="355"/>
      <c r="H359" s="355"/>
      <c r="I359" s="355"/>
      <c r="J359" s="355"/>
      <c r="K359" s="355"/>
      <c r="L359" s="355"/>
      <c r="M359" s="355"/>
      <c r="N359" s="355"/>
      <c r="O359" s="355"/>
      <c r="P359" s="355"/>
      <c r="Q359" s="355"/>
      <c r="R359" s="355"/>
      <c r="S359" s="408"/>
      <c r="T359" s="355"/>
      <c r="U359" s="355"/>
      <c r="V359" s="355"/>
      <c r="W359" s="355"/>
      <c r="X359" s="355"/>
      <c r="Y359" s="355"/>
      <c r="Z359" s="402"/>
      <c r="AA359" s="402"/>
      <c r="AB359" s="402"/>
      <c r="AC359" s="402"/>
      <c r="AD359" s="388">
        <v>43946</v>
      </c>
      <c r="AE359" s="451"/>
      <c r="AF359" s="452"/>
    </row>
    <row r="360" spans="1:32" s="453" customFormat="1" x14ac:dyDescent="0.2">
      <c r="A360" s="396"/>
      <c r="B360" s="396"/>
      <c r="C360" s="408"/>
      <c r="D360" s="408"/>
      <c r="E360" s="355"/>
      <c r="F360" s="355"/>
      <c r="G360" s="355"/>
      <c r="H360" s="355"/>
      <c r="I360" s="355"/>
      <c r="J360" s="355"/>
      <c r="K360" s="355"/>
      <c r="L360" s="355"/>
      <c r="M360" s="355"/>
      <c r="N360" s="355"/>
      <c r="O360" s="355"/>
      <c r="P360" s="355"/>
      <c r="Q360" s="355"/>
      <c r="R360" s="355"/>
      <c r="S360" s="408"/>
      <c r="T360" s="355"/>
      <c r="U360" s="355"/>
      <c r="V360" s="355"/>
      <c r="W360" s="355"/>
      <c r="X360" s="355"/>
      <c r="Y360" s="355"/>
      <c r="Z360" s="402"/>
      <c r="AA360" s="402"/>
      <c r="AB360" s="402"/>
      <c r="AC360" s="402"/>
      <c r="AD360" s="388">
        <v>43947</v>
      </c>
      <c r="AE360" s="451"/>
      <c r="AF360" s="452"/>
    </row>
    <row r="361" spans="1:32" s="453" customFormat="1" x14ac:dyDescent="0.2">
      <c r="A361" s="396"/>
      <c r="B361" s="396"/>
      <c r="C361" s="408"/>
      <c r="D361" s="408"/>
      <c r="E361" s="355"/>
      <c r="F361" s="355"/>
      <c r="G361" s="355"/>
      <c r="H361" s="355"/>
      <c r="I361" s="355"/>
      <c r="J361" s="355"/>
      <c r="K361" s="355"/>
      <c r="L361" s="355"/>
      <c r="M361" s="355"/>
      <c r="N361" s="355"/>
      <c r="O361" s="355"/>
      <c r="P361" s="355"/>
      <c r="Q361" s="355"/>
      <c r="R361" s="355"/>
      <c r="S361" s="408"/>
      <c r="T361" s="355"/>
      <c r="U361" s="355"/>
      <c r="V361" s="355"/>
      <c r="W361" s="355"/>
      <c r="X361" s="355"/>
      <c r="Y361" s="355"/>
      <c r="Z361" s="402"/>
      <c r="AA361" s="402"/>
      <c r="AB361" s="402"/>
      <c r="AC361" s="402"/>
      <c r="AD361" s="388">
        <v>43948</v>
      </c>
      <c r="AE361" s="451"/>
      <c r="AF361" s="452"/>
    </row>
    <row r="362" spans="1:32" s="453" customFormat="1" x14ac:dyDescent="0.2">
      <c r="A362" s="396"/>
      <c r="B362" s="396"/>
      <c r="C362" s="408"/>
      <c r="D362" s="408"/>
      <c r="E362" s="355"/>
      <c r="F362" s="355"/>
      <c r="G362" s="355"/>
      <c r="H362" s="355"/>
      <c r="I362" s="355"/>
      <c r="J362" s="355"/>
      <c r="K362" s="355"/>
      <c r="L362" s="355"/>
      <c r="M362" s="355"/>
      <c r="N362" s="355"/>
      <c r="O362" s="355"/>
      <c r="P362" s="355"/>
      <c r="Q362" s="355"/>
      <c r="R362" s="355"/>
      <c r="S362" s="408"/>
      <c r="T362" s="355"/>
      <c r="U362" s="355"/>
      <c r="V362" s="355"/>
      <c r="W362" s="355"/>
      <c r="X362" s="355"/>
      <c r="Y362" s="355"/>
      <c r="Z362" s="402"/>
      <c r="AA362" s="402"/>
      <c r="AB362" s="402"/>
      <c r="AC362" s="402"/>
      <c r="AD362" s="388">
        <v>43949</v>
      </c>
      <c r="AE362" s="451"/>
      <c r="AF362" s="452"/>
    </row>
    <row r="363" spans="1:32" s="453" customFormat="1" x14ac:dyDescent="0.2">
      <c r="A363" s="396"/>
      <c r="B363" s="396"/>
      <c r="C363" s="408"/>
      <c r="D363" s="408"/>
      <c r="E363" s="355"/>
      <c r="F363" s="355"/>
      <c r="G363" s="355"/>
      <c r="H363" s="355"/>
      <c r="I363" s="355"/>
      <c r="J363" s="355"/>
      <c r="K363" s="355"/>
      <c r="L363" s="355"/>
      <c r="M363" s="355"/>
      <c r="N363" s="355"/>
      <c r="O363" s="355"/>
      <c r="P363" s="355"/>
      <c r="Q363" s="355"/>
      <c r="R363" s="355"/>
      <c r="S363" s="408"/>
      <c r="T363" s="355"/>
      <c r="U363" s="355"/>
      <c r="V363" s="355"/>
      <c r="W363" s="355"/>
      <c r="X363" s="355"/>
      <c r="Y363" s="355"/>
      <c r="Z363" s="402"/>
      <c r="AA363" s="402"/>
      <c r="AB363" s="402"/>
      <c r="AC363" s="402"/>
      <c r="AD363" s="388">
        <v>43950</v>
      </c>
      <c r="AE363" s="451"/>
      <c r="AF363" s="452"/>
    </row>
    <row r="364" spans="1:32" s="453" customFormat="1" x14ac:dyDescent="0.2">
      <c r="A364" s="396"/>
      <c r="B364" s="396"/>
      <c r="C364" s="408"/>
      <c r="D364" s="408"/>
      <c r="E364" s="355"/>
      <c r="F364" s="355"/>
      <c r="G364" s="355"/>
      <c r="H364" s="355"/>
      <c r="I364" s="355"/>
      <c r="J364" s="355"/>
      <c r="K364" s="355"/>
      <c r="L364" s="355"/>
      <c r="M364" s="355"/>
      <c r="N364" s="355"/>
      <c r="O364" s="355"/>
      <c r="P364" s="355"/>
      <c r="Q364" s="355"/>
      <c r="R364" s="355"/>
      <c r="S364" s="408"/>
      <c r="T364" s="355"/>
      <c r="U364" s="355"/>
      <c r="V364" s="355"/>
      <c r="W364" s="355"/>
      <c r="X364" s="355"/>
      <c r="Y364" s="355"/>
      <c r="Z364" s="402"/>
      <c r="AA364" s="402"/>
      <c r="AB364" s="402"/>
      <c r="AC364" s="402"/>
      <c r="AD364" s="388">
        <v>43951</v>
      </c>
      <c r="AE364" s="451"/>
      <c r="AF364" s="452"/>
    </row>
    <row r="365" spans="1:32" s="453" customFormat="1" x14ac:dyDescent="0.2">
      <c r="A365" s="396"/>
      <c r="B365" s="396"/>
      <c r="C365" s="408"/>
      <c r="D365" s="408"/>
      <c r="E365" s="355"/>
      <c r="F365" s="355"/>
      <c r="G365" s="355"/>
      <c r="H365" s="355"/>
      <c r="I365" s="355"/>
      <c r="J365" s="355"/>
      <c r="K365" s="355"/>
      <c r="L365" s="355"/>
      <c r="M365" s="355"/>
      <c r="N365" s="355"/>
      <c r="O365" s="355"/>
      <c r="P365" s="355"/>
      <c r="Q365" s="355"/>
      <c r="R365" s="355"/>
      <c r="S365" s="408"/>
      <c r="T365" s="355"/>
      <c r="U365" s="355"/>
      <c r="V365" s="355"/>
      <c r="W365" s="355"/>
      <c r="X365" s="355"/>
      <c r="Y365" s="355"/>
      <c r="Z365" s="402"/>
      <c r="AA365" s="402"/>
      <c r="AB365" s="402"/>
      <c r="AC365" s="402"/>
      <c r="AD365" s="388">
        <v>43952</v>
      </c>
      <c r="AE365" s="451"/>
      <c r="AF365" s="452"/>
    </row>
    <row r="366" spans="1:32" s="453" customFormat="1" x14ac:dyDescent="0.2">
      <c r="A366" s="396"/>
      <c r="B366" s="396"/>
      <c r="C366" s="408"/>
      <c r="D366" s="408"/>
      <c r="E366" s="355"/>
      <c r="F366" s="355"/>
      <c r="G366" s="355"/>
      <c r="H366" s="355"/>
      <c r="I366" s="355"/>
      <c r="J366" s="355"/>
      <c r="K366" s="355"/>
      <c r="L366" s="355"/>
      <c r="M366" s="355"/>
      <c r="N366" s="355"/>
      <c r="O366" s="355"/>
      <c r="P366" s="355"/>
      <c r="Q366" s="355"/>
      <c r="R366" s="355"/>
      <c r="S366" s="408"/>
      <c r="T366" s="355"/>
      <c r="U366" s="355"/>
      <c r="V366" s="355"/>
      <c r="W366" s="355"/>
      <c r="X366" s="355"/>
      <c r="Y366" s="355"/>
      <c r="Z366" s="402"/>
      <c r="AA366" s="402"/>
      <c r="AB366" s="402"/>
      <c r="AC366" s="402"/>
      <c r="AD366" s="388">
        <v>43953</v>
      </c>
      <c r="AE366" s="451"/>
      <c r="AF366" s="452"/>
    </row>
    <row r="367" spans="1:32" s="453" customFormat="1" x14ac:dyDescent="0.2">
      <c r="A367" s="396"/>
      <c r="B367" s="396"/>
      <c r="C367" s="408"/>
      <c r="D367" s="408"/>
      <c r="E367" s="355"/>
      <c r="F367" s="355"/>
      <c r="G367" s="355"/>
      <c r="H367" s="355"/>
      <c r="I367" s="355"/>
      <c r="J367" s="355"/>
      <c r="K367" s="355"/>
      <c r="L367" s="355"/>
      <c r="M367" s="355"/>
      <c r="N367" s="355"/>
      <c r="O367" s="355"/>
      <c r="P367" s="355"/>
      <c r="Q367" s="355"/>
      <c r="R367" s="355"/>
      <c r="S367" s="408"/>
      <c r="T367" s="355"/>
      <c r="U367" s="355"/>
      <c r="V367" s="355"/>
      <c r="W367" s="355"/>
      <c r="X367" s="355"/>
      <c r="Y367" s="355"/>
      <c r="Z367" s="402"/>
      <c r="AA367" s="402"/>
      <c r="AB367" s="402"/>
      <c r="AC367" s="402"/>
      <c r="AD367" s="388">
        <v>43954</v>
      </c>
      <c r="AE367" s="451"/>
      <c r="AF367" s="452"/>
    </row>
    <row r="368" spans="1:32" s="453" customFormat="1" x14ac:dyDescent="0.2">
      <c r="A368" s="396"/>
      <c r="B368" s="396"/>
      <c r="C368" s="408"/>
      <c r="D368" s="408"/>
      <c r="E368" s="355"/>
      <c r="F368" s="355"/>
      <c r="G368" s="355"/>
      <c r="H368" s="355"/>
      <c r="I368" s="355"/>
      <c r="J368" s="355"/>
      <c r="K368" s="355"/>
      <c r="L368" s="355"/>
      <c r="M368" s="355"/>
      <c r="N368" s="355"/>
      <c r="O368" s="355"/>
      <c r="P368" s="355"/>
      <c r="Q368" s="355"/>
      <c r="R368" s="355"/>
      <c r="S368" s="408"/>
      <c r="T368" s="355"/>
      <c r="U368" s="355"/>
      <c r="V368" s="355"/>
      <c r="W368" s="355"/>
      <c r="X368" s="355"/>
      <c r="Y368" s="355"/>
      <c r="Z368" s="402"/>
      <c r="AA368" s="402"/>
      <c r="AB368" s="402"/>
      <c r="AC368" s="402"/>
      <c r="AD368" s="388">
        <v>43955</v>
      </c>
      <c r="AE368" s="451"/>
      <c r="AF368" s="452"/>
    </row>
    <row r="369" spans="1:32" s="453" customFormat="1" x14ac:dyDescent="0.2">
      <c r="A369" s="396"/>
      <c r="B369" s="396"/>
      <c r="C369" s="408"/>
      <c r="D369" s="408"/>
      <c r="E369" s="355"/>
      <c r="F369" s="355"/>
      <c r="G369" s="355"/>
      <c r="H369" s="355"/>
      <c r="I369" s="355"/>
      <c r="J369" s="355"/>
      <c r="K369" s="355"/>
      <c r="L369" s="355"/>
      <c r="M369" s="355"/>
      <c r="N369" s="355"/>
      <c r="O369" s="355"/>
      <c r="P369" s="355"/>
      <c r="Q369" s="355"/>
      <c r="R369" s="355"/>
      <c r="S369" s="408"/>
      <c r="T369" s="355"/>
      <c r="U369" s="355"/>
      <c r="V369" s="355"/>
      <c r="W369" s="355"/>
      <c r="X369" s="355"/>
      <c r="Y369" s="355"/>
      <c r="Z369" s="402"/>
      <c r="AA369" s="402"/>
      <c r="AB369" s="402"/>
      <c r="AC369" s="402"/>
      <c r="AD369" s="388">
        <v>43956</v>
      </c>
      <c r="AE369" s="451"/>
      <c r="AF369" s="452"/>
    </row>
    <row r="370" spans="1:32" s="453" customFormat="1" x14ac:dyDescent="0.2">
      <c r="A370" s="396"/>
      <c r="B370" s="396"/>
      <c r="C370" s="408"/>
      <c r="D370" s="408"/>
      <c r="E370" s="355"/>
      <c r="F370" s="355"/>
      <c r="G370" s="355"/>
      <c r="H370" s="355"/>
      <c r="I370" s="355"/>
      <c r="J370" s="355"/>
      <c r="K370" s="355"/>
      <c r="L370" s="355"/>
      <c r="M370" s="355"/>
      <c r="N370" s="355"/>
      <c r="O370" s="355"/>
      <c r="P370" s="355"/>
      <c r="Q370" s="355"/>
      <c r="R370" s="355"/>
      <c r="S370" s="408"/>
      <c r="T370" s="355"/>
      <c r="U370" s="355"/>
      <c r="V370" s="355"/>
      <c r="W370" s="355"/>
      <c r="X370" s="355"/>
      <c r="Y370" s="355"/>
      <c r="Z370" s="402"/>
      <c r="AA370" s="402"/>
      <c r="AB370" s="402"/>
      <c r="AC370" s="402"/>
      <c r="AD370" s="388">
        <v>43957</v>
      </c>
      <c r="AE370" s="451"/>
      <c r="AF370" s="452"/>
    </row>
    <row r="371" spans="1:32" s="453" customFormat="1" x14ac:dyDescent="0.2">
      <c r="A371" s="396"/>
      <c r="B371" s="396"/>
      <c r="C371" s="408"/>
      <c r="D371" s="408"/>
      <c r="E371" s="355"/>
      <c r="F371" s="355"/>
      <c r="G371" s="355"/>
      <c r="H371" s="355"/>
      <c r="I371" s="355"/>
      <c r="J371" s="355"/>
      <c r="K371" s="355"/>
      <c r="L371" s="355"/>
      <c r="M371" s="355"/>
      <c r="N371" s="355"/>
      <c r="O371" s="355"/>
      <c r="P371" s="355"/>
      <c r="Q371" s="355"/>
      <c r="R371" s="355"/>
      <c r="S371" s="408"/>
      <c r="T371" s="355"/>
      <c r="U371" s="355"/>
      <c r="V371" s="355"/>
      <c r="W371" s="355"/>
      <c r="X371" s="355"/>
      <c r="Y371" s="355"/>
      <c r="Z371" s="402"/>
      <c r="AA371" s="402"/>
      <c r="AB371" s="402"/>
      <c r="AC371" s="402"/>
      <c r="AD371" s="388">
        <v>43958</v>
      </c>
      <c r="AE371" s="451"/>
      <c r="AF371" s="452"/>
    </row>
    <row r="372" spans="1:32" s="453" customFormat="1" x14ac:dyDescent="0.2">
      <c r="A372" s="396"/>
      <c r="B372" s="396"/>
      <c r="C372" s="408"/>
      <c r="D372" s="408"/>
      <c r="E372" s="355"/>
      <c r="F372" s="355"/>
      <c r="G372" s="355"/>
      <c r="H372" s="355"/>
      <c r="I372" s="355"/>
      <c r="J372" s="355"/>
      <c r="K372" s="355"/>
      <c r="L372" s="355"/>
      <c r="M372" s="355"/>
      <c r="N372" s="355"/>
      <c r="O372" s="355"/>
      <c r="P372" s="355"/>
      <c r="Q372" s="355"/>
      <c r="R372" s="355"/>
      <c r="S372" s="408"/>
      <c r="T372" s="355"/>
      <c r="U372" s="355"/>
      <c r="V372" s="355"/>
      <c r="W372" s="355"/>
      <c r="X372" s="355"/>
      <c r="Y372" s="355"/>
      <c r="Z372" s="402"/>
      <c r="AA372" s="402"/>
      <c r="AB372" s="402"/>
      <c r="AC372" s="402"/>
      <c r="AD372" s="388">
        <v>43959</v>
      </c>
      <c r="AE372" s="451"/>
      <c r="AF372" s="452"/>
    </row>
    <row r="373" spans="1:32" s="453" customFormat="1" x14ac:dyDescent="0.2">
      <c r="A373" s="396"/>
      <c r="B373" s="396"/>
      <c r="C373" s="408"/>
      <c r="D373" s="408"/>
      <c r="E373" s="355"/>
      <c r="F373" s="355"/>
      <c r="G373" s="355"/>
      <c r="H373" s="355"/>
      <c r="I373" s="355"/>
      <c r="J373" s="355"/>
      <c r="K373" s="355"/>
      <c r="L373" s="355"/>
      <c r="M373" s="355"/>
      <c r="N373" s="355"/>
      <c r="O373" s="355"/>
      <c r="P373" s="355"/>
      <c r="Q373" s="355"/>
      <c r="R373" s="355"/>
      <c r="S373" s="408"/>
      <c r="T373" s="355"/>
      <c r="U373" s="355"/>
      <c r="V373" s="355"/>
      <c r="W373" s="355"/>
      <c r="X373" s="355"/>
      <c r="Y373" s="355"/>
      <c r="Z373" s="402"/>
      <c r="AA373" s="402"/>
      <c r="AB373" s="402"/>
      <c r="AC373" s="402"/>
      <c r="AD373" s="388">
        <v>43960</v>
      </c>
      <c r="AE373" s="451"/>
      <c r="AF373" s="452"/>
    </row>
    <row r="374" spans="1:32" s="453" customFormat="1" x14ac:dyDescent="0.2">
      <c r="A374" s="396"/>
      <c r="B374" s="396"/>
      <c r="C374" s="408"/>
      <c r="D374" s="408"/>
      <c r="E374" s="355"/>
      <c r="F374" s="355"/>
      <c r="G374" s="355"/>
      <c r="H374" s="355"/>
      <c r="I374" s="355"/>
      <c r="J374" s="355"/>
      <c r="K374" s="355"/>
      <c r="L374" s="355"/>
      <c r="M374" s="355"/>
      <c r="N374" s="355"/>
      <c r="O374" s="355"/>
      <c r="P374" s="355"/>
      <c r="Q374" s="355"/>
      <c r="R374" s="355"/>
      <c r="S374" s="408"/>
      <c r="T374" s="355"/>
      <c r="U374" s="355"/>
      <c r="V374" s="355"/>
      <c r="W374" s="355"/>
      <c r="X374" s="355"/>
      <c r="Y374" s="355"/>
      <c r="Z374" s="402"/>
      <c r="AA374" s="402"/>
      <c r="AB374" s="402"/>
      <c r="AC374" s="402"/>
      <c r="AD374" s="388">
        <v>43961</v>
      </c>
      <c r="AE374" s="451"/>
      <c r="AF374" s="452"/>
    </row>
    <row r="375" spans="1:32" s="453" customFormat="1" x14ac:dyDescent="0.2">
      <c r="A375" s="396"/>
      <c r="B375" s="396"/>
      <c r="C375" s="408"/>
      <c r="D375" s="408"/>
      <c r="E375" s="355"/>
      <c r="F375" s="355"/>
      <c r="G375" s="355"/>
      <c r="H375" s="355"/>
      <c r="I375" s="355"/>
      <c r="J375" s="355"/>
      <c r="K375" s="355"/>
      <c r="L375" s="355"/>
      <c r="M375" s="355"/>
      <c r="N375" s="355"/>
      <c r="O375" s="355"/>
      <c r="P375" s="355"/>
      <c r="Q375" s="355"/>
      <c r="R375" s="355"/>
      <c r="S375" s="408"/>
      <c r="T375" s="355"/>
      <c r="U375" s="355"/>
      <c r="V375" s="355"/>
      <c r="W375" s="355"/>
      <c r="X375" s="355"/>
      <c r="Y375" s="355"/>
      <c r="Z375" s="402"/>
      <c r="AA375" s="402"/>
      <c r="AB375" s="402"/>
      <c r="AC375" s="402"/>
      <c r="AD375" s="388">
        <v>43962</v>
      </c>
      <c r="AE375" s="451"/>
      <c r="AF375" s="452"/>
    </row>
    <row r="376" spans="1:32" s="453" customFormat="1" x14ac:dyDescent="0.2">
      <c r="A376" s="396"/>
      <c r="B376" s="396"/>
      <c r="C376" s="408"/>
      <c r="D376" s="408"/>
      <c r="E376" s="355"/>
      <c r="F376" s="355"/>
      <c r="G376" s="355"/>
      <c r="H376" s="355"/>
      <c r="I376" s="355"/>
      <c r="J376" s="355"/>
      <c r="K376" s="355"/>
      <c r="L376" s="355"/>
      <c r="M376" s="355"/>
      <c r="N376" s="355"/>
      <c r="O376" s="355"/>
      <c r="P376" s="355"/>
      <c r="Q376" s="355"/>
      <c r="R376" s="355"/>
      <c r="S376" s="408"/>
      <c r="T376" s="355"/>
      <c r="U376" s="355"/>
      <c r="V376" s="355"/>
      <c r="W376" s="355"/>
      <c r="X376" s="355"/>
      <c r="Y376" s="355"/>
      <c r="Z376" s="402"/>
      <c r="AA376" s="402"/>
      <c r="AB376" s="402"/>
      <c r="AC376" s="402"/>
      <c r="AD376" s="388">
        <v>43963</v>
      </c>
      <c r="AE376" s="451"/>
      <c r="AF376" s="452"/>
    </row>
    <row r="377" spans="1:32" s="453" customFormat="1" x14ac:dyDescent="0.2">
      <c r="A377" s="396"/>
      <c r="B377" s="396"/>
      <c r="C377" s="408"/>
      <c r="D377" s="408"/>
      <c r="E377" s="355"/>
      <c r="F377" s="355"/>
      <c r="G377" s="355"/>
      <c r="H377" s="355"/>
      <c r="I377" s="355"/>
      <c r="J377" s="355"/>
      <c r="K377" s="355"/>
      <c r="L377" s="355"/>
      <c r="M377" s="355"/>
      <c r="N377" s="355"/>
      <c r="O377" s="355"/>
      <c r="P377" s="355"/>
      <c r="Q377" s="355"/>
      <c r="R377" s="355"/>
      <c r="S377" s="408"/>
      <c r="T377" s="355"/>
      <c r="U377" s="355"/>
      <c r="V377" s="355"/>
      <c r="W377" s="355"/>
      <c r="X377" s="355"/>
      <c r="Y377" s="355"/>
      <c r="Z377" s="402"/>
      <c r="AA377" s="402"/>
      <c r="AB377" s="402"/>
      <c r="AC377" s="402"/>
      <c r="AD377" s="388">
        <v>43964</v>
      </c>
      <c r="AE377" s="451"/>
      <c r="AF377" s="452"/>
    </row>
    <row r="378" spans="1:32" x14ac:dyDescent="0.2">
      <c r="Z378" s="402"/>
      <c r="AA378" s="402"/>
      <c r="AB378" s="402"/>
      <c r="AC378" s="402"/>
      <c r="AD378" s="388">
        <v>43965</v>
      </c>
    </row>
    <row r="379" spans="1:32" s="453" customFormat="1" x14ac:dyDescent="0.2">
      <c r="A379" s="396"/>
      <c r="B379" s="396"/>
      <c r="C379" s="408"/>
      <c r="D379" s="408"/>
      <c r="E379" s="355"/>
      <c r="F379" s="355"/>
      <c r="G379" s="355"/>
      <c r="H379" s="355"/>
      <c r="I379" s="355"/>
      <c r="J379" s="355"/>
      <c r="K379" s="355"/>
      <c r="L379" s="355"/>
      <c r="M379" s="355"/>
      <c r="N379" s="355"/>
      <c r="O379" s="355"/>
      <c r="P379" s="355"/>
      <c r="Q379" s="355"/>
      <c r="R379" s="355"/>
      <c r="S379" s="408"/>
      <c r="T379" s="355"/>
      <c r="U379" s="355"/>
      <c r="V379" s="355"/>
      <c r="W379" s="355"/>
      <c r="X379" s="355"/>
      <c r="Y379" s="355"/>
      <c r="Z379" s="402"/>
      <c r="AA379" s="402"/>
      <c r="AB379" s="402"/>
      <c r="AC379" s="402"/>
      <c r="AD379" s="388">
        <v>43966</v>
      </c>
      <c r="AE379" s="451"/>
      <c r="AF379" s="452"/>
    </row>
    <row r="380" spans="1:32" s="453" customFormat="1" x14ac:dyDescent="0.2">
      <c r="A380" s="396"/>
      <c r="B380" s="396"/>
      <c r="C380" s="408"/>
      <c r="D380" s="408"/>
      <c r="E380" s="355"/>
      <c r="F380" s="355"/>
      <c r="G380" s="355"/>
      <c r="H380" s="355"/>
      <c r="I380" s="355"/>
      <c r="J380" s="355"/>
      <c r="K380" s="355"/>
      <c r="L380" s="355"/>
      <c r="M380" s="355"/>
      <c r="N380" s="355"/>
      <c r="O380" s="355"/>
      <c r="P380" s="355"/>
      <c r="Q380" s="355"/>
      <c r="R380" s="355"/>
      <c r="S380" s="408"/>
      <c r="T380" s="355"/>
      <c r="U380" s="355"/>
      <c r="V380" s="355"/>
      <c r="W380" s="355"/>
      <c r="X380" s="355"/>
      <c r="Y380" s="355"/>
      <c r="Z380" s="402"/>
      <c r="AA380" s="402"/>
      <c r="AB380" s="402"/>
      <c r="AC380" s="402"/>
      <c r="AD380" s="388">
        <v>43967</v>
      </c>
      <c r="AE380" s="451"/>
      <c r="AF380" s="452"/>
    </row>
    <row r="381" spans="1:32" s="453" customFormat="1" x14ac:dyDescent="0.2">
      <c r="A381" s="396"/>
      <c r="B381" s="396"/>
      <c r="C381" s="408"/>
      <c r="D381" s="408"/>
      <c r="E381" s="355"/>
      <c r="F381" s="355"/>
      <c r="G381" s="355"/>
      <c r="H381" s="355"/>
      <c r="I381" s="355"/>
      <c r="J381" s="355"/>
      <c r="K381" s="355"/>
      <c r="L381" s="355"/>
      <c r="M381" s="355"/>
      <c r="N381" s="355"/>
      <c r="O381" s="355"/>
      <c r="P381" s="355"/>
      <c r="Q381" s="355"/>
      <c r="R381" s="355"/>
      <c r="S381" s="408"/>
      <c r="T381" s="355"/>
      <c r="U381" s="355"/>
      <c r="V381" s="355"/>
      <c r="W381" s="355"/>
      <c r="X381" s="355"/>
      <c r="Y381" s="355"/>
      <c r="Z381" s="402"/>
      <c r="AA381" s="402"/>
      <c r="AB381" s="402"/>
      <c r="AC381" s="402"/>
      <c r="AD381" s="388">
        <v>43968</v>
      </c>
      <c r="AE381" s="451"/>
      <c r="AF381" s="452"/>
    </row>
    <row r="382" spans="1:32" s="453" customFormat="1" x14ac:dyDescent="0.2">
      <c r="A382" s="396"/>
      <c r="B382" s="396"/>
      <c r="C382" s="408"/>
      <c r="D382" s="408"/>
      <c r="E382" s="355"/>
      <c r="F382" s="355"/>
      <c r="G382" s="355"/>
      <c r="H382" s="355"/>
      <c r="I382" s="355"/>
      <c r="J382" s="355"/>
      <c r="K382" s="355"/>
      <c r="L382" s="355"/>
      <c r="M382" s="355"/>
      <c r="N382" s="355"/>
      <c r="O382" s="355"/>
      <c r="P382" s="355"/>
      <c r="Q382" s="355"/>
      <c r="R382" s="355"/>
      <c r="S382" s="408"/>
      <c r="T382" s="355"/>
      <c r="U382" s="355"/>
      <c r="V382" s="355"/>
      <c r="W382" s="355"/>
      <c r="X382" s="355"/>
      <c r="Y382" s="355"/>
      <c r="Z382" s="402"/>
      <c r="AA382" s="402"/>
      <c r="AB382" s="402"/>
      <c r="AC382" s="402"/>
      <c r="AD382" s="388">
        <v>43969</v>
      </c>
      <c r="AE382" s="451"/>
      <c r="AF382" s="452"/>
    </row>
    <row r="383" spans="1:32" s="453" customFormat="1" x14ac:dyDescent="0.2">
      <c r="A383" s="396"/>
      <c r="B383" s="396"/>
      <c r="C383" s="408"/>
      <c r="D383" s="408"/>
      <c r="E383" s="355"/>
      <c r="F383" s="355"/>
      <c r="G383" s="355"/>
      <c r="H383" s="355"/>
      <c r="I383" s="355"/>
      <c r="J383" s="355"/>
      <c r="K383" s="355"/>
      <c r="L383" s="355"/>
      <c r="M383" s="355"/>
      <c r="N383" s="355"/>
      <c r="O383" s="355"/>
      <c r="P383" s="355"/>
      <c r="Q383" s="355"/>
      <c r="R383" s="355"/>
      <c r="S383" s="408"/>
      <c r="T383" s="355"/>
      <c r="U383" s="355"/>
      <c r="V383" s="355"/>
      <c r="W383" s="355"/>
      <c r="X383" s="355"/>
      <c r="Y383" s="355"/>
      <c r="Z383" s="402"/>
      <c r="AA383" s="402"/>
      <c r="AB383" s="402"/>
      <c r="AC383" s="402"/>
      <c r="AD383" s="388">
        <v>43970</v>
      </c>
      <c r="AE383" s="451"/>
      <c r="AF383" s="452"/>
    </row>
    <row r="384" spans="1:32" s="453" customFormat="1" x14ac:dyDescent="0.2">
      <c r="A384" s="396"/>
      <c r="B384" s="396"/>
      <c r="C384" s="408"/>
      <c r="D384" s="408"/>
      <c r="E384" s="355"/>
      <c r="F384" s="355"/>
      <c r="G384" s="355"/>
      <c r="H384" s="355"/>
      <c r="I384" s="355"/>
      <c r="J384" s="355"/>
      <c r="K384" s="355"/>
      <c r="L384" s="355"/>
      <c r="M384" s="355"/>
      <c r="N384" s="355"/>
      <c r="O384" s="355"/>
      <c r="P384" s="355"/>
      <c r="Q384" s="355"/>
      <c r="R384" s="355"/>
      <c r="S384" s="408"/>
      <c r="T384" s="355"/>
      <c r="U384" s="355"/>
      <c r="V384" s="355"/>
      <c r="W384" s="355"/>
      <c r="X384" s="355"/>
      <c r="Y384" s="355"/>
      <c r="Z384" s="402"/>
      <c r="AA384" s="402"/>
      <c r="AB384" s="402"/>
      <c r="AC384" s="402"/>
      <c r="AD384" s="388">
        <v>43971</v>
      </c>
      <c r="AE384" s="451"/>
      <c r="AF384" s="452"/>
    </row>
    <row r="385" spans="1:32" s="453" customFormat="1" x14ac:dyDescent="0.2">
      <c r="A385" s="396"/>
      <c r="B385" s="396"/>
      <c r="C385" s="408"/>
      <c r="D385" s="408"/>
      <c r="E385" s="355"/>
      <c r="F385" s="355"/>
      <c r="G385" s="355"/>
      <c r="H385" s="355"/>
      <c r="I385" s="355"/>
      <c r="J385" s="355"/>
      <c r="K385" s="355"/>
      <c r="L385" s="355"/>
      <c r="M385" s="355"/>
      <c r="N385" s="355"/>
      <c r="O385" s="355"/>
      <c r="P385" s="355"/>
      <c r="Q385" s="355"/>
      <c r="R385" s="355"/>
      <c r="S385" s="408"/>
      <c r="T385" s="355"/>
      <c r="U385" s="355"/>
      <c r="V385" s="355"/>
      <c r="W385" s="355"/>
      <c r="X385" s="355"/>
      <c r="Y385" s="355"/>
      <c r="Z385" s="402"/>
      <c r="AA385" s="402"/>
      <c r="AB385" s="402"/>
      <c r="AC385" s="402"/>
      <c r="AD385" s="388">
        <v>43972</v>
      </c>
      <c r="AE385" s="451"/>
      <c r="AF385" s="452"/>
    </row>
    <row r="386" spans="1:32" s="453" customFormat="1" x14ac:dyDescent="0.2">
      <c r="A386" s="396"/>
      <c r="B386" s="396"/>
      <c r="C386" s="408"/>
      <c r="D386" s="408"/>
      <c r="E386" s="355"/>
      <c r="F386" s="355"/>
      <c r="G386" s="355"/>
      <c r="H386" s="355"/>
      <c r="I386" s="355"/>
      <c r="J386" s="355"/>
      <c r="K386" s="355"/>
      <c r="L386" s="355"/>
      <c r="M386" s="355"/>
      <c r="N386" s="355"/>
      <c r="O386" s="355"/>
      <c r="P386" s="355"/>
      <c r="Q386" s="355"/>
      <c r="R386" s="355"/>
      <c r="S386" s="408"/>
      <c r="T386" s="355"/>
      <c r="U386" s="355"/>
      <c r="V386" s="355"/>
      <c r="W386" s="355"/>
      <c r="X386" s="355"/>
      <c r="Y386" s="355"/>
      <c r="Z386" s="402"/>
      <c r="AA386" s="402"/>
      <c r="AB386" s="402"/>
      <c r="AC386" s="402"/>
      <c r="AD386" s="388">
        <v>43973</v>
      </c>
      <c r="AE386" s="451"/>
      <c r="AF386" s="452"/>
    </row>
    <row r="387" spans="1:32" s="453" customFormat="1" x14ac:dyDescent="0.2">
      <c r="A387" s="396"/>
      <c r="B387" s="396"/>
      <c r="C387" s="408"/>
      <c r="D387" s="408"/>
      <c r="E387" s="355"/>
      <c r="F387" s="355"/>
      <c r="G387" s="355"/>
      <c r="H387" s="355"/>
      <c r="I387" s="355"/>
      <c r="J387" s="355"/>
      <c r="K387" s="355"/>
      <c r="L387" s="355"/>
      <c r="M387" s="355"/>
      <c r="N387" s="355"/>
      <c r="O387" s="355"/>
      <c r="P387" s="355"/>
      <c r="Q387" s="355"/>
      <c r="R387" s="355"/>
      <c r="S387" s="408"/>
      <c r="T387" s="355"/>
      <c r="U387" s="355"/>
      <c r="V387" s="355"/>
      <c r="W387" s="355"/>
      <c r="X387" s="355"/>
      <c r="Y387" s="355"/>
      <c r="Z387" s="402"/>
      <c r="AA387" s="402"/>
      <c r="AB387" s="402"/>
      <c r="AC387" s="402"/>
      <c r="AD387" s="388">
        <v>43974</v>
      </c>
      <c r="AE387" s="451"/>
      <c r="AF387" s="452"/>
    </row>
    <row r="388" spans="1:32" s="453" customFormat="1" x14ac:dyDescent="0.2">
      <c r="A388" s="396"/>
      <c r="B388" s="396"/>
      <c r="C388" s="408"/>
      <c r="D388" s="408"/>
      <c r="E388" s="355"/>
      <c r="F388" s="355"/>
      <c r="G388" s="355"/>
      <c r="H388" s="355"/>
      <c r="I388" s="355"/>
      <c r="J388" s="355"/>
      <c r="K388" s="355"/>
      <c r="L388" s="355"/>
      <c r="M388" s="355"/>
      <c r="N388" s="355"/>
      <c r="O388" s="355"/>
      <c r="P388" s="355"/>
      <c r="Q388" s="355"/>
      <c r="R388" s="355"/>
      <c r="S388" s="408"/>
      <c r="T388" s="355"/>
      <c r="U388" s="355"/>
      <c r="V388" s="355"/>
      <c r="W388" s="355"/>
      <c r="X388" s="355"/>
      <c r="Y388" s="355"/>
      <c r="Z388" s="402"/>
      <c r="AA388" s="402"/>
      <c r="AB388" s="402"/>
      <c r="AC388" s="402"/>
      <c r="AD388" s="388">
        <v>43975</v>
      </c>
      <c r="AE388" s="451"/>
      <c r="AF388" s="452"/>
    </row>
    <row r="389" spans="1:32" s="453" customFormat="1" x14ac:dyDescent="0.2">
      <c r="A389" s="396"/>
      <c r="B389" s="396"/>
      <c r="C389" s="408"/>
      <c r="D389" s="408"/>
      <c r="E389" s="355"/>
      <c r="F389" s="355"/>
      <c r="G389" s="355"/>
      <c r="H389" s="355"/>
      <c r="I389" s="355"/>
      <c r="J389" s="355"/>
      <c r="K389" s="355"/>
      <c r="L389" s="355"/>
      <c r="M389" s="355"/>
      <c r="N389" s="355"/>
      <c r="O389" s="355"/>
      <c r="P389" s="355"/>
      <c r="Q389" s="355"/>
      <c r="R389" s="355"/>
      <c r="S389" s="408"/>
      <c r="T389" s="355"/>
      <c r="U389" s="355"/>
      <c r="V389" s="355"/>
      <c r="W389" s="355"/>
      <c r="X389" s="355"/>
      <c r="Y389" s="355"/>
      <c r="Z389" s="402"/>
      <c r="AA389" s="402"/>
      <c r="AB389" s="402"/>
      <c r="AC389" s="402"/>
      <c r="AD389" s="388">
        <v>43976</v>
      </c>
      <c r="AE389" s="451"/>
      <c r="AF389" s="452"/>
    </row>
    <row r="390" spans="1:32" s="453" customFormat="1" x14ac:dyDescent="0.2">
      <c r="A390" s="396"/>
      <c r="B390" s="396"/>
      <c r="C390" s="408"/>
      <c r="D390" s="408"/>
      <c r="E390" s="355"/>
      <c r="F390" s="355"/>
      <c r="G390" s="355"/>
      <c r="H390" s="355"/>
      <c r="I390" s="355"/>
      <c r="J390" s="355"/>
      <c r="K390" s="355"/>
      <c r="L390" s="355"/>
      <c r="M390" s="355"/>
      <c r="N390" s="355"/>
      <c r="O390" s="355"/>
      <c r="P390" s="355"/>
      <c r="Q390" s="355"/>
      <c r="R390" s="355"/>
      <c r="S390" s="408"/>
      <c r="T390" s="355"/>
      <c r="U390" s="355"/>
      <c r="V390" s="355"/>
      <c r="W390" s="355"/>
      <c r="X390" s="355"/>
      <c r="Y390" s="355"/>
      <c r="Z390" s="402"/>
      <c r="AA390" s="402"/>
      <c r="AB390" s="402"/>
      <c r="AC390" s="402"/>
      <c r="AD390" s="388">
        <v>43977</v>
      </c>
      <c r="AE390" s="451"/>
      <c r="AF390" s="452"/>
    </row>
    <row r="391" spans="1:32" s="453" customFormat="1" x14ac:dyDescent="0.2">
      <c r="A391" s="396"/>
      <c r="B391" s="396"/>
      <c r="C391" s="408"/>
      <c r="D391" s="408"/>
      <c r="E391" s="355"/>
      <c r="F391" s="355"/>
      <c r="G391" s="355"/>
      <c r="H391" s="355"/>
      <c r="I391" s="355"/>
      <c r="J391" s="355"/>
      <c r="K391" s="355"/>
      <c r="L391" s="355"/>
      <c r="M391" s="355"/>
      <c r="N391" s="355"/>
      <c r="O391" s="355"/>
      <c r="P391" s="355"/>
      <c r="Q391" s="355"/>
      <c r="R391" s="355"/>
      <c r="S391" s="408"/>
      <c r="T391" s="355"/>
      <c r="U391" s="355"/>
      <c r="V391" s="355"/>
      <c r="W391" s="355"/>
      <c r="X391" s="355"/>
      <c r="Y391" s="355"/>
      <c r="Z391" s="402"/>
      <c r="AA391" s="402"/>
      <c r="AB391" s="402"/>
      <c r="AC391" s="402"/>
      <c r="AD391" s="388">
        <v>43978</v>
      </c>
      <c r="AE391" s="451"/>
      <c r="AF391" s="452"/>
    </row>
    <row r="392" spans="1:32" s="453" customFormat="1" x14ac:dyDescent="0.2">
      <c r="A392" s="396"/>
      <c r="B392" s="396"/>
      <c r="C392" s="408"/>
      <c r="D392" s="408"/>
      <c r="E392" s="355"/>
      <c r="F392" s="355"/>
      <c r="G392" s="355"/>
      <c r="H392" s="355"/>
      <c r="I392" s="355"/>
      <c r="J392" s="355"/>
      <c r="K392" s="355"/>
      <c r="L392" s="355"/>
      <c r="M392" s="355"/>
      <c r="N392" s="355"/>
      <c r="O392" s="355"/>
      <c r="P392" s="355"/>
      <c r="Q392" s="355"/>
      <c r="R392" s="355"/>
      <c r="S392" s="408"/>
      <c r="T392" s="355"/>
      <c r="U392" s="355"/>
      <c r="V392" s="355"/>
      <c r="W392" s="355"/>
      <c r="X392" s="355"/>
      <c r="Y392" s="355"/>
      <c r="Z392" s="402"/>
      <c r="AA392" s="402"/>
      <c r="AB392" s="402"/>
      <c r="AC392" s="402"/>
      <c r="AD392" s="388">
        <v>43979</v>
      </c>
      <c r="AE392" s="451"/>
      <c r="AF392" s="452"/>
    </row>
    <row r="393" spans="1:32" s="453" customFormat="1" x14ac:dyDescent="0.2">
      <c r="A393" s="396"/>
      <c r="B393" s="396"/>
      <c r="C393" s="408"/>
      <c r="D393" s="408"/>
      <c r="E393" s="355"/>
      <c r="F393" s="355"/>
      <c r="G393" s="355"/>
      <c r="H393" s="355"/>
      <c r="I393" s="355"/>
      <c r="J393" s="355"/>
      <c r="K393" s="355"/>
      <c r="L393" s="355"/>
      <c r="M393" s="355"/>
      <c r="N393" s="355"/>
      <c r="O393" s="355"/>
      <c r="P393" s="355"/>
      <c r="Q393" s="355"/>
      <c r="R393" s="355"/>
      <c r="S393" s="408"/>
      <c r="T393" s="355"/>
      <c r="U393" s="355"/>
      <c r="V393" s="355"/>
      <c r="W393" s="355"/>
      <c r="X393" s="355"/>
      <c r="Y393" s="355"/>
      <c r="Z393" s="402"/>
      <c r="AA393" s="402"/>
      <c r="AB393" s="402"/>
      <c r="AC393" s="402"/>
      <c r="AD393" s="388">
        <v>43980</v>
      </c>
      <c r="AE393" s="451"/>
      <c r="AF393" s="452"/>
    </row>
    <row r="394" spans="1:32" s="453" customFormat="1" x14ac:dyDescent="0.2">
      <c r="A394" s="396"/>
      <c r="B394" s="396"/>
      <c r="C394" s="408"/>
      <c r="D394" s="408"/>
      <c r="E394" s="355"/>
      <c r="F394" s="355"/>
      <c r="G394" s="355"/>
      <c r="H394" s="355"/>
      <c r="I394" s="355"/>
      <c r="J394" s="355"/>
      <c r="K394" s="355"/>
      <c r="L394" s="355"/>
      <c r="M394" s="355"/>
      <c r="N394" s="355"/>
      <c r="O394" s="355"/>
      <c r="P394" s="355"/>
      <c r="Q394" s="355"/>
      <c r="R394" s="355"/>
      <c r="S394" s="408"/>
      <c r="T394" s="355"/>
      <c r="U394" s="355"/>
      <c r="V394" s="355"/>
      <c r="W394" s="355"/>
      <c r="X394" s="355"/>
      <c r="Y394" s="355"/>
      <c r="Z394" s="402"/>
      <c r="AA394" s="402"/>
      <c r="AB394" s="402"/>
      <c r="AC394" s="402"/>
      <c r="AD394" s="388">
        <v>43981</v>
      </c>
      <c r="AE394" s="451"/>
      <c r="AF394" s="452"/>
    </row>
    <row r="395" spans="1:32" s="453" customFormat="1" x14ac:dyDescent="0.2">
      <c r="A395" s="396"/>
      <c r="B395" s="396"/>
      <c r="C395" s="408"/>
      <c r="D395" s="408"/>
      <c r="E395" s="355"/>
      <c r="F395" s="355"/>
      <c r="G395" s="355"/>
      <c r="H395" s="355"/>
      <c r="I395" s="355"/>
      <c r="J395" s="355"/>
      <c r="K395" s="355"/>
      <c r="L395" s="355"/>
      <c r="M395" s="355"/>
      <c r="N395" s="355"/>
      <c r="O395" s="355"/>
      <c r="P395" s="355"/>
      <c r="Q395" s="355"/>
      <c r="R395" s="355"/>
      <c r="S395" s="408"/>
      <c r="T395" s="355"/>
      <c r="U395" s="355"/>
      <c r="V395" s="355"/>
      <c r="W395" s="355"/>
      <c r="X395" s="355"/>
      <c r="Y395" s="355"/>
      <c r="Z395" s="402"/>
      <c r="AA395" s="402"/>
      <c r="AB395" s="402"/>
      <c r="AC395" s="402"/>
      <c r="AD395" s="388">
        <v>43982</v>
      </c>
      <c r="AE395" s="451"/>
      <c r="AF395" s="452"/>
    </row>
    <row r="396" spans="1:32" s="453" customFormat="1" x14ac:dyDescent="0.2">
      <c r="A396" s="396"/>
      <c r="B396" s="396"/>
      <c r="C396" s="408"/>
      <c r="D396" s="408"/>
      <c r="E396" s="355"/>
      <c r="F396" s="355"/>
      <c r="G396" s="355"/>
      <c r="H396" s="355"/>
      <c r="I396" s="355"/>
      <c r="J396" s="355"/>
      <c r="K396" s="355"/>
      <c r="L396" s="355"/>
      <c r="M396" s="355"/>
      <c r="N396" s="355"/>
      <c r="O396" s="355"/>
      <c r="P396" s="355"/>
      <c r="Q396" s="355"/>
      <c r="R396" s="355"/>
      <c r="S396" s="408"/>
      <c r="T396" s="355"/>
      <c r="U396" s="355"/>
      <c r="V396" s="355"/>
      <c r="W396" s="355"/>
      <c r="X396" s="355"/>
      <c r="Y396" s="355"/>
      <c r="Z396" s="402"/>
      <c r="AA396" s="402"/>
      <c r="AB396" s="402"/>
      <c r="AC396" s="402"/>
      <c r="AD396" s="388">
        <v>43983</v>
      </c>
      <c r="AE396" s="451"/>
      <c r="AF396" s="452"/>
    </row>
    <row r="397" spans="1:32" s="453" customFormat="1" x14ac:dyDescent="0.2">
      <c r="A397" s="396"/>
      <c r="B397" s="396"/>
      <c r="C397" s="408"/>
      <c r="D397" s="408"/>
      <c r="E397" s="355"/>
      <c r="F397" s="355"/>
      <c r="G397" s="355"/>
      <c r="H397" s="355"/>
      <c r="I397" s="355"/>
      <c r="J397" s="355"/>
      <c r="K397" s="355"/>
      <c r="L397" s="355"/>
      <c r="M397" s="355"/>
      <c r="N397" s="355"/>
      <c r="O397" s="355"/>
      <c r="P397" s="355"/>
      <c r="Q397" s="355"/>
      <c r="R397" s="355"/>
      <c r="S397" s="408"/>
      <c r="T397" s="355"/>
      <c r="U397" s="355"/>
      <c r="V397" s="355"/>
      <c r="W397" s="355"/>
      <c r="X397" s="355"/>
      <c r="Y397" s="355"/>
      <c r="Z397" s="402"/>
      <c r="AA397" s="402"/>
      <c r="AB397" s="402"/>
      <c r="AC397" s="402"/>
      <c r="AD397" s="388">
        <v>43984</v>
      </c>
      <c r="AE397" s="451"/>
      <c r="AF397" s="452"/>
    </row>
    <row r="398" spans="1:32" s="453" customFormat="1" x14ac:dyDescent="0.2">
      <c r="A398" s="396"/>
      <c r="B398" s="396"/>
      <c r="C398" s="408"/>
      <c r="D398" s="408"/>
      <c r="E398" s="355"/>
      <c r="F398" s="355"/>
      <c r="G398" s="355"/>
      <c r="H398" s="355"/>
      <c r="I398" s="355"/>
      <c r="J398" s="355"/>
      <c r="K398" s="355"/>
      <c r="L398" s="355"/>
      <c r="M398" s="355"/>
      <c r="N398" s="355"/>
      <c r="O398" s="355"/>
      <c r="P398" s="355"/>
      <c r="Q398" s="355"/>
      <c r="R398" s="355"/>
      <c r="S398" s="408"/>
      <c r="T398" s="355"/>
      <c r="U398" s="355"/>
      <c r="V398" s="355"/>
      <c r="W398" s="355"/>
      <c r="X398" s="355"/>
      <c r="Y398" s="355"/>
      <c r="Z398" s="402"/>
      <c r="AA398" s="402"/>
      <c r="AB398" s="402"/>
      <c r="AC398" s="402"/>
      <c r="AD398" s="388">
        <v>43985</v>
      </c>
      <c r="AE398" s="451"/>
      <c r="AF398" s="452"/>
    </row>
    <row r="399" spans="1:32" s="453" customFormat="1" x14ac:dyDescent="0.2">
      <c r="A399" s="396"/>
      <c r="B399" s="396"/>
      <c r="C399" s="408"/>
      <c r="D399" s="408"/>
      <c r="E399" s="355"/>
      <c r="F399" s="355"/>
      <c r="G399" s="355"/>
      <c r="H399" s="355"/>
      <c r="I399" s="355"/>
      <c r="J399" s="355"/>
      <c r="K399" s="355"/>
      <c r="L399" s="355"/>
      <c r="M399" s="355"/>
      <c r="N399" s="355"/>
      <c r="O399" s="355"/>
      <c r="P399" s="355"/>
      <c r="Q399" s="355"/>
      <c r="R399" s="355"/>
      <c r="S399" s="408"/>
      <c r="T399" s="355"/>
      <c r="U399" s="355"/>
      <c r="V399" s="355"/>
      <c r="W399" s="355"/>
      <c r="X399" s="355"/>
      <c r="Y399" s="355"/>
      <c r="Z399" s="402"/>
      <c r="AA399" s="402"/>
      <c r="AB399" s="402"/>
      <c r="AC399" s="402"/>
      <c r="AD399" s="388">
        <v>43986</v>
      </c>
      <c r="AE399" s="451"/>
      <c r="AF399" s="452"/>
    </row>
    <row r="400" spans="1:32" s="453" customFormat="1" x14ac:dyDescent="0.2">
      <c r="A400" s="396"/>
      <c r="B400" s="396"/>
      <c r="C400" s="408"/>
      <c r="D400" s="408"/>
      <c r="E400" s="355"/>
      <c r="F400" s="355"/>
      <c r="G400" s="355"/>
      <c r="H400" s="355"/>
      <c r="I400" s="355"/>
      <c r="J400" s="355"/>
      <c r="K400" s="355"/>
      <c r="L400" s="355"/>
      <c r="M400" s="355"/>
      <c r="N400" s="355"/>
      <c r="O400" s="355"/>
      <c r="P400" s="355"/>
      <c r="Q400" s="355"/>
      <c r="R400" s="355"/>
      <c r="S400" s="408"/>
      <c r="T400" s="355"/>
      <c r="U400" s="355"/>
      <c r="V400" s="355"/>
      <c r="W400" s="355"/>
      <c r="X400" s="355"/>
      <c r="Y400" s="355"/>
      <c r="Z400" s="402"/>
      <c r="AA400" s="402"/>
      <c r="AB400" s="402"/>
      <c r="AC400" s="402"/>
      <c r="AD400" s="388">
        <v>43987</v>
      </c>
      <c r="AE400" s="451"/>
      <c r="AF400" s="452"/>
    </row>
    <row r="401" spans="1:32" s="453" customFormat="1" x14ac:dyDescent="0.2">
      <c r="A401" s="396"/>
      <c r="B401" s="396"/>
      <c r="C401" s="408"/>
      <c r="D401" s="408"/>
      <c r="E401" s="355"/>
      <c r="F401" s="355"/>
      <c r="G401" s="355"/>
      <c r="H401" s="355"/>
      <c r="I401" s="355"/>
      <c r="J401" s="355"/>
      <c r="K401" s="355"/>
      <c r="L401" s="355"/>
      <c r="M401" s="355"/>
      <c r="N401" s="355"/>
      <c r="O401" s="355"/>
      <c r="P401" s="355"/>
      <c r="Q401" s="355"/>
      <c r="R401" s="355"/>
      <c r="S401" s="408"/>
      <c r="T401" s="355"/>
      <c r="U401" s="355"/>
      <c r="V401" s="355"/>
      <c r="W401" s="355"/>
      <c r="X401" s="355"/>
      <c r="Y401" s="355"/>
      <c r="Z401" s="402"/>
      <c r="AA401" s="402"/>
      <c r="AB401" s="402"/>
      <c r="AC401" s="402"/>
      <c r="AD401" s="388">
        <v>43988</v>
      </c>
      <c r="AE401" s="451"/>
      <c r="AF401" s="452"/>
    </row>
    <row r="402" spans="1:32" s="453" customFormat="1" x14ac:dyDescent="0.2">
      <c r="A402" s="396"/>
      <c r="B402" s="396"/>
      <c r="C402" s="408"/>
      <c r="D402" s="408"/>
      <c r="E402" s="355"/>
      <c r="F402" s="355"/>
      <c r="G402" s="355"/>
      <c r="H402" s="355"/>
      <c r="I402" s="355"/>
      <c r="J402" s="355"/>
      <c r="K402" s="355"/>
      <c r="L402" s="355"/>
      <c r="M402" s="355"/>
      <c r="N402" s="355"/>
      <c r="O402" s="355"/>
      <c r="P402" s="355"/>
      <c r="Q402" s="355"/>
      <c r="R402" s="355"/>
      <c r="S402" s="408"/>
      <c r="T402" s="355"/>
      <c r="U402" s="355"/>
      <c r="V402" s="355"/>
      <c r="W402" s="355"/>
      <c r="X402" s="355"/>
      <c r="Y402" s="355"/>
      <c r="Z402" s="402"/>
      <c r="AA402" s="402"/>
      <c r="AB402" s="402"/>
      <c r="AC402" s="402"/>
      <c r="AD402" s="388">
        <v>43989</v>
      </c>
      <c r="AE402" s="451"/>
      <c r="AF402" s="452"/>
    </row>
    <row r="403" spans="1:32" s="453" customFormat="1" x14ac:dyDescent="0.2">
      <c r="A403" s="396"/>
      <c r="B403" s="396"/>
      <c r="C403" s="408"/>
      <c r="D403" s="408"/>
      <c r="E403" s="355"/>
      <c r="F403" s="355"/>
      <c r="G403" s="355"/>
      <c r="H403" s="355"/>
      <c r="I403" s="355"/>
      <c r="J403" s="355"/>
      <c r="K403" s="355"/>
      <c r="L403" s="355"/>
      <c r="M403" s="355"/>
      <c r="N403" s="355"/>
      <c r="O403" s="355"/>
      <c r="P403" s="355"/>
      <c r="Q403" s="355"/>
      <c r="R403" s="355"/>
      <c r="S403" s="408"/>
      <c r="T403" s="355"/>
      <c r="U403" s="355"/>
      <c r="V403" s="355"/>
      <c r="W403" s="355"/>
      <c r="X403" s="355"/>
      <c r="Y403" s="355"/>
      <c r="Z403" s="402"/>
      <c r="AA403" s="402"/>
      <c r="AB403" s="402"/>
      <c r="AC403" s="402"/>
      <c r="AD403" s="388">
        <v>43990</v>
      </c>
      <c r="AE403" s="451"/>
      <c r="AF403" s="452"/>
    </row>
    <row r="404" spans="1:32" s="453" customFormat="1" x14ac:dyDescent="0.2">
      <c r="A404" s="396"/>
      <c r="B404" s="396"/>
      <c r="C404" s="408"/>
      <c r="D404" s="408"/>
      <c r="E404" s="355"/>
      <c r="F404" s="355"/>
      <c r="G404" s="355"/>
      <c r="H404" s="355"/>
      <c r="I404" s="355"/>
      <c r="J404" s="355"/>
      <c r="K404" s="355"/>
      <c r="L404" s="355"/>
      <c r="M404" s="355"/>
      <c r="N404" s="355"/>
      <c r="O404" s="355"/>
      <c r="P404" s="355"/>
      <c r="Q404" s="355"/>
      <c r="R404" s="355"/>
      <c r="S404" s="408"/>
      <c r="T404" s="355"/>
      <c r="U404" s="355"/>
      <c r="V404" s="355"/>
      <c r="W404" s="355"/>
      <c r="X404" s="355"/>
      <c r="Y404" s="355"/>
      <c r="Z404" s="402"/>
      <c r="AA404" s="402"/>
      <c r="AB404" s="402"/>
      <c r="AC404" s="402"/>
      <c r="AD404" s="388">
        <v>43991</v>
      </c>
      <c r="AE404" s="451"/>
      <c r="AF404" s="452"/>
    </row>
    <row r="405" spans="1:32" s="453" customFormat="1" x14ac:dyDescent="0.2">
      <c r="A405" s="396"/>
      <c r="B405" s="396"/>
      <c r="C405" s="408"/>
      <c r="D405" s="408"/>
      <c r="E405" s="355"/>
      <c r="F405" s="355"/>
      <c r="G405" s="355"/>
      <c r="H405" s="355"/>
      <c r="I405" s="355"/>
      <c r="J405" s="355"/>
      <c r="K405" s="355"/>
      <c r="L405" s="355"/>
      <c r="M405" s="355"/>
      <c r="N405" s="355"/>
      <c r="O405" s="355"/>
      <c r="P405" s="355"/>
      <c r="Q405" s="355"/>
      <c r="R405" s="355"/>
      <c r="S405" s="408"/>
      <c r="T405" s="355"/>
      <c r="U405" s="355"/>
      <c r="V405" s="355"/>
      <c r="W405" s="355"/>
      <c r="X405" s="355"/>
      <c r="Y405" s="355"/>
      <c r="Z405" s="402"/>
      <c r="AA405" s="402"/>
      <c r="AB405" s="402"/>
      <c r="AC405" s="402"/>
      <c r="AD405" s="388">
        <v>43992</v>
      </c>
      <c r="AE405" s="451"/>
      <c r="AF405" s="452"/>
    </row>
    <row r="406" spans="1:32" s="453" customFormat="1" x14ac:dyDescent="0.2">
      <c r="A406" s="396"/>
      <c r="B406" s="396"/>
      <c r="C406" s="408"/>
      <c r="D406" s="408"/>
      <c r="E406" s="355"/>
      <c r="F406" s="355"/>
      <c r="G406" s="355"/>
      <c r="H406" s="355"/>
      <c r="I406" s="355"/>
      <c r="J406" s="355"/>
      <c r="K406" s="355"/>
      <c r="L406" s="355"/>
      <c r="M406" s="355"/>
      <c r="N406" s="355"/>
      <c r="O406" s="355"/>
      <c r="P406" s="355"/>
      <c r="Q406" s="355"/>
      <c r="R406" s="355"/>
      <c r="S406" s="408"/>
      <c r="T406" s="355"/>
      <c r="U406" s="355"/>
      <c r="V406" s="355"/>
      <c r="W406" s="355"/>
      <c r="X406" s="355"/>
      <c r="Y406" s="355"/>
      <c r="Z406" s="402"/>
      <c r="AA406" s="402"/>
      <c r="AB406" s="402"/>
      <c r="AC406" s="402"/>
      <c r="AD406" s="388">
        <v>43993</v>
      </c>
      <c r="AE406" s="451"/>
      <c r="AF406" s="452"/>
    </row>
    <row r="407" spans="1:32" s="453" customFormat="1" x14ac:dyDescent="0.2">
      <c r="A407" s="396"/>
      <c r="B407" s="396"/>
      <c r="C407" s="408"/>
      <c r="D407" s="408"/>
      <c r="E407" s="355"/>
      <c r="F407" s="355"/>
      <c r="G407" s="355"/>
      <c r="H407" s="355"/>
      <c r="I407" s="355"/>
      <c r="J407" s="355"/>
      <c r="K407" s="355"/>
      <c r="L407" s="355"/>
      <c r="M407" s="355"/>
      <c r="N407" s="355"/>
      <c r="O407" s="355"/>
      <c r="P407" s="355"/>
      <c r="Q407" s="355"/>
      <c r="R407" s="355"/>
      <c r="S407" s="408"/>
      <c r="T407" s="355"/>
      <c r="U407" s="355"/>
      <c r="V407" s="355"/>
      <c r="W407" s="355"/>
      <c r="X407" s="355"/>
      <c r="Y407" s="355"/>
      <c r="Z407" s="402"/>
      <c r="AA407" s="402"/>
      <c r="AB407" s="402"/>
      <c r="AC407" s="402"/>
      <c r="AD407" s="388">
        <v>43994</v>
      </c>
      <c r="AE407" s="451"/>
      <c r="AF407" s="452"/>
    </row>
    <row r="408" spans="1:32" s="453" customFormat="1" x14ac:dyDescent="0.2">
      <c r="A408" s="396"/>
      <c r="B408" s="396"/>
      <c r="C408" s="408"/>
      <c r="D408" s="408"/>
      <c r="E408" s="355"/>
      <c r="F408" s="355"/>
      <c r="G408" s="355"/>
      <c r="H408" s="355"/>
      <c r="I408" s="355"/>
      <c r="J408" s="355"/>
      <c r="K408" s="355"/>
      <c r="L408" s="355"/>
      <c r="M408" s="355"/>
      <c r="N408" s="355"/>
      <c r="O408" s="355"/>
      <c r="P408" s="355"/>
      <c r="Q408" s="355"/>
      <c r="R408" s="355"/>
      <c r="S408" s="408"/>
      <c r="T408" s="355"/>
      <c r="U408" s="355"/>
      <c r="V408" s="355"/>
      <c r="W408" s="355"/>
      <c r="X408" s="355"/>
      <c r="Y408" s="355"/>
      <c r="Z408" s="402"/>
      <c r="AA408" s="402"/>
      <c r="AB408" s="402"/>
      <c r="AC408" s="402"/>
      <c r="AD408" s="388">
        <v>43995</v>
      </c>
      <c r="AE408" s="451"/>
      <c r="AF408" s="452"/>
    </row>
    <row r="409" spans="1:32" s="453" customFormat="1" x14ac:dyDescent="0.2">
      <c r="A409" s="396"/>
      <c r="B409" s="396"/>
      <c r="C409" s="408"/>
      <c r="D409" s="408"/>
      <c r="E409" s="355"/>
      <c r="F409" s="355"/>
      <c r="G409" s="355"/>
      <c r="H409" s="355"/>
      <c r="I409" s="355"/>
      <c r="J409" s="355"/>
      <c r="K409" s="355"/>
      <c r="L409" s="355"/>
      <c r="M409" s="355"/>
      <c r="N409" s="355"/>
      <c r="O409" s="355"/>
      <c r="P409" s="355"/>
      <c r="Q409" s="355"/>
      <c r="R409" s="355"/>
      <c r="S409" s="408"/>
      <c r="T409" s="355"/>
      <c r="U409" s="355"/>
      <c r="V409" s="355"/>
      <c r="W409" s="355"/>
      <c r="X409" s="355"/>
      <c r="Y409" s="355"/>
      <c r="Z409" s="402"/>
      <c r="AA409" s="402"/>
      <c r="AB409" s="402"/>
      <c r="AC409" s="402"/>
      <c r="AD409" s="388">
        <v>43996</v>
      </c>
      <c r="AE409" s="451"/>
      <c r="AF409" s="452"/>
    </row>
    <row r="410" spans="1:32" s="453" customFormat="1" x14ac:dyDescent="0.2">
      <c r="A410" s="396"/>
      <c r="B410" s="396"/>
      <c r="C410" s="408"/>
      <c r="D410" s="408"/>
      <c r="E410" s="355"/>
      <c r="F410" s="355"/>
      <c r="G410" s="355"/>
      <c r="H410" s="355"/>
      <c r="I410" s="355"/>
      <c r="J410" s="355"/>
      <c r="K410" s="355"/>
      <c r="L410" s="355"/>
      <c r="M410" s="355"/>
      <c r="N410" s="355"/>
      <c r="O410" s="355"/>
      <c r="P410" s="355"/>
      <c r="Q410" s="355"/>
      <c r="R410" s="355"/>
      <c r="S410" s="408"/>
      <c r="T410" s="355"/>
      <c r="U410" s="355"/>
      <c r="V410" s="355"/>
      <c r="W410" s="355"/>
      <c r="X410" s="355"/>
      <c r="Y410" s="355"/>
      <c r="Z410" s="402"/>
      <c r="AA410" s="402"/>
      <c r="AB410" s="402"/>
      <c r="AC410" s="402"/>
      <c r="AD410" s="388">
        <v>43997</v>
      </c>
      <c r="AE410" s="451"/>
      <c r="AF410" s="452"/>
    </row>
    <row r="411" spans="1:32" s="453" customFormat="1" x14ac:dyDescent="0.2">
      <c r="A411" s="396"/>
      <c r="B411" s="396"/>
      <c r="C411" s="408"/>
      <c r="D411" s="408"/>
      <c r="E411" s="355"/>
      <c r="F411" s="355"/>
      <c r="G411" s="355"/>
      <c r="H411" s="355"/>
      <c r="I411" s="355"/>
      <c r="J411" s="355"/>
      <c r="K411" s="355"/>
      <c r="L411" s="355"/>
      <c r="M411" s="355"/>
      <c r="N411" s="355"/>
      <c r="O411" s="355"/>
      <c r="P411" s="355"/>
      <c r="Q411" s="355"/>
      <c r="R411" s="355"/>
      <c r="S411" s="408"/>
      <c r="T411" s="355"/>
      <c r="U411" s="355"/>
      <c r="V411" s="355"/>
      <c r="W411" s="355"/>
      <c r="X411" s="355"/>
      <c r="Y411" s="355"/>
      <c r="Z411" s="402"/>
      <c r="AA411" s="402"/>
      <c r="AB411" s="402"/>
      <c r="AC411" s="402"/>
      <c r="AD411" s="388">
        <v>43998</v>
      </c>
      <c r="AE411" s="451"/>
      <c r="AF411" s="452"/>
    </row>
    <row r="412" spans="1:32" s="453" customFormat="1" x14ac:dyDescent="0.2">
      <c r="A412" s="396"/>
      <c r="B412" s="396"/>
      <c r="C412" s="408"/>
      <c r="D412" s="408"/>
      <c r="E412" s="355"/>
      <c r="F412" s="355"/>
      <c r="G412" s="355"/>
      <c r="H412" s="355"/>
      <c r="I412" s="355"/>
      <c r="J412" s="355"/>
      <c r="K412" s="355"/>
      <c r="L412" s="355"/>
      <c r="M412" s="355"/>
      <c r="N412" s="355"/>
      <c r="O412" s="355"/>
      <c r="P412" s="355"/>
      <c r="Q412" s="355"/>
      <c r="R412" s="355"/>
      <c r="S412" s="408"/>
      <c r="T412" s="355"/>
      <c r="U412" s="355"/>
      <c r="V412" s="355"/>
      <c r="W412" s="355"/>
      <c r="X412" s="355"/>
      <c r="Y412" s="355"/>
      <c r="Z412" s="402"/>
      <c r="AA412" s="402"/>
      <c r="AB412" s="402"/>
      <c r="AC412" s="402"/>
      <c r="AD412" s="388">
        <v>43999</v>
      </c>
      <c r="AE412" s="451"/>
      <c r="AF412" s="452"/>
    </row>
    <row r="413" spans="1:32" s="453" customFormat="1" x14ac:dyDescent="0.2">
      <c r="A413" s="396"/>
      <c r="B413" s="396"/>
      <c r="C413" s="408"/>
      <c r="D413" s="408"/>
      <c r="E413" s="355"/>
      <c r="F413" s="355"/>
      <c r="G413" s="355"/>
      <c r="H413" s="355"/>
      <c r="I413" s="355"/>
      <c r="J413" s="355"/>
      <c r="K413" s="355"/>
      <c r="L413" s="355"/>
      <c r="M413" s="355"/>
      <c r="N413" s="355"/>
      <c r="O413" s="355"/>
      <c r="P413" s="355"/>
      <c r="Q413" s="355"/>
      <c r="R413" s="355"/>
      <c r="S413" s="408"/>
      <c r="T413" s="355"/>
      <c r="U413" s="355"/>
      <c r="V413" s="355"/>
      <c r="W413" s="355"/>
      <c r="X413" s="355"/>
      <c r="Y413" s="355"/>
      <c r="Z413" s="402"/>
      <c r="AA413" s="402"/>
      <c r="AB413" s="402"/>
      <c r="AC413" s="402"/>
      <c r="AD413" s="388">
        <v>44000</v>
      </c>
      <c r="AE413" s="451"/>
      <c r="AF413" s="452"/>
    </row>
    <row r="414" spans="1:32" x14ac:dyDescent="0.2">
      <c r="Z414" s="402"/>
      <c r="AA414" s="402"/>
      <c r="AB414" s="402"/>
      <c r="AC414" s="402"/>
      <c r="AD414" s="388">
        <v>44001</v>
      </c>
    </row>
    <row r="415" spans="1:32" s="453" customFormat="1" x14ac:dyDescent="0.2">
      <c r="A415" s="396"/>
      <c r="B415" s="396"/>
      <c r="C415" s="408"/>
      <c r="D415" s="408"/>
      <c r="E415" s="355"/>
      <c r="F415" s="355"/>
      <c r="G415" s="355"/>
      <c r="H415" s="355"/>
      <c r="I415" s="355"/>
      <c r="J415" s="355"/>
      <c r="K415" s="355"/>
      <c r="L415" s="355"/>
      <c r="M415" s="355"/>
      <c r="N415" s="355"/>
      <c r="O415" s="355"/>
      <c r="P415" s="355"/>
      <c r="Q415" s="355"/>
      <c r="R415" s="355"/>
      <c r="S415" s="408"/>
      <c r="T415" s="355"/>
      <c r="U415" s="355"/>
      <c r="V415" s="355"/>
      <c r="W415" s="355"/>
      <c r="X415" s="355"/>
      <c r="Y415" s="355"/>
      <c r="Z415" s="402"/>
      <c r="AA415" s="402"/>
      <c r="AB415" s="402"/>
      <c r="AC415" s="402"/>
      <c r="AD415" s="388">
        <v>44002</v>
      </c>
      <c r="AE415" s="451"/>
      <c r="AF415" s="452"/>
    </row>
    <row r="416" spans="1:32" s="453" customFormat="1" x14ac:dyDescent="0.2">
      <c r="A416" s="396"/>
      <c r="B416" s="396"/>
      <c r="C416" s="408"/>
      <c r="D416" s="408"/>
      <c r="E416" s="355"/>
      <c r="F416" s="355"/>
      <c r="G416" s="355"/>
      <c r="H416" s="355"/>
      <c r="I416" s="355"/>
      <c r="J416" s="355"/>
      <c r="K416" s="355"/>
      <c r="L416" s="355"/>
      <c r="M416" s="355"/>
      <c r="N416" s="355"/>
      <c r="O416" s="355"/>
      <c r="P416" s="355"/>
      <c r="Q416" s="355"/>
      <c r="R416" s="355"/>
      <c r="S416" s="408"/>
      <c r="T416" s="355"/>
      <c r="U416" s="355"/>
      <c r="V416" s="355"/>
      <c r="W416" s="355"/>
      <c r="X416" s="355"/>
      <c r="Y416" s="355"/>
      <c r="Z416" s="402"/>
      <c r="AA416" s="402"/>
      <c r="AB416" s="402"/>
      <c r="AC416" s="402"/>
      <c r="AD416" s="388">
        <v>44003</v>
      </c>
      <c r="AE416" s="451"/>
      <c r="AF416" s="452"/>
    </row>
    <row r="417" spans="1:32" s="453" customFormat="1" x14ac:dyDescent="0.2">
      <c r="A417" s="396"/>
      <c r="B417" s="396"/>
      <c r="C417" s="408"/>
      <c r="D417" s="408"/>
      <c r="E417" s="355"/>
      <c r="F417" s="355"/>
      <c r="G417" s="355"/>
      <c r="H417" s="355"/>
      <c r="I417" s="355"/>
      <c r="J417" s="355"/>
      <c r="K417" s="355"/>
      <c r="L417" s="355"/>
      <c r="M417" s="355"/>
      <c r="N417" s="355"/>
      <c r="O417" s="355"/>
      <c r="P417" s="355"/>
      <c r="Q417" s="355"/>
      <c r="R417" s="355"/>
      <c r="S417" s="408"/>
      <c r="T417" s="355"/>
      <c r="U417" s="355"/>
      <c r="V417" s="355"/>
      <c r="W417" s="355"/>
      <c r="X417" s="355"/>
      <c r="Y417" s="355"/>
      <c r="Z417" s="402"/>
      <c r="AA417" s="402"/>
      <c r="AB417" s="402"/>
      <c r="AC417" s="366"/>
      <c r="AD417" s="388">
        <v>44004</v>
      </c>
      <c r="AE417" s="451"/>
      <c r="AF417" s="452"/>
    </row>
    <row r="418" spans="1:32" s="453" customFormat="1" x14ac:dyDescent="0.2">
      <c r="A418" s="396"/>
      <c r="B418" s="396"/>
      <c r="C418" s="408"/>
      <c r="D418" s="408"/>
      <c r="E418" s="355"/>
      <c r="F418" s="355"/>
      <c r="G418" s="355"/>
      <c r="H418" s="355"/>
      <c r="I418" s="355"/>
      <c r="J418" s="355"/>
      <c r="K418" s="355"/>
      <c r="L418" s="355"/>
      <c r="M418" s="355"/>
      <c r="N418" s="355"/>
      <c r="O418" s="355"/>
      <c r="P418" s="355"/>
      <c r="Q418" s="355"/>
      <c r="R418" s="355"/>
      <c r="S418" s="408"/>
      <c r="T418" s="355"/>
      <c r="U418" s="355"/>
      <c r="V418" s="355"/>
      <c r="W418" s="355"/>
      <c r="X418" s="355"/>
      <c r="Y418" s="355"/>
      <c r="Z418" s="402"/>
      <c r="AA418" s="402"/>
      <c r="AB418" s="402"/>
      <c r="AC418" s="366"/>
      <c r="AD418" s="388">
        <v>44005</v>
      </c>
      <c r="AE418" s="451"/>
      <c r="AF418" s="452"/>
    </row>
    <row r="419" spans="1:32" s="453" customFormat="1" x14ac:dyDescent="0.2">
      <c r="A419" s="396"/>
      <c r="B419" s="396"/>
      <c r="C419" s="408"/>
      <c r="D419" s="408"/>
      <c r="E419" s="355"/>
      <c r="F419" s="355"/>
      <c r="G419" s="355"/>
      <c r="H419" s="355"/>
      <c r="I419" s="355"/>
      <c r="J419" s="355"/>
      <c r="K419" s="355"/>
      <c r="L419" s="355"/>
      <c r="M419" s="355"/>
      <c r="N419" s="355"/>
      <c r="O419" s="355"/>
      <c r="P419" s="355"/>
      <c r="Q419" s="355"/>
      <c r="R419" s="355"/>
      <c r="S419" s="408"/>
      <c r="T419" s="355"/>
      <c r="U419" s="355"/>
      <c r="V419" s="355"/>
      <c r="W419" s="355"/>
      <c r="X419" s="355"/>
      <c r="Y419" s="355"/>
      <c r="Z419" s="402"/>
      <c r="AA419" s="402"/>
      <c r="AB419" s="402"/>
      <c r="AC419" s="366"/>
      <c r="AD419" s="388">
        <v>44006</v>
      </c>
      <c r="AE419" s="451"/>
      <c r="AF419" s="452"/>
    </row>
    <row r="420" spans="1:32" x14ac:dyDescent="0.2">
      <c r="Z420" s="402"/>
      <c r="AD420" s="388">
        <v>44007</v>
      </c>
    </row>
    <row r="421" spans="1:32" x14ac:dyDescent="0.2">
      <c r="AD421" s="388">
        <v>44008</v>
      </c>
    </row>
    <row r="422" spans="1:32" x14ac:dyDescent="0.2">
      <c r="AD422" s="388">
        <v>44009</v>
      </c>
    </row>
    <row r="423" spans="1:32" x14ac:dyDescent="0.2">
      <c r="AD423" s="388">
        <v>44010</v>
      </c>
    </row>
    <row r="424" spans="1:32" x14ac:dyDescent="0.2">
      <c r="AD424" s="388">
        <v>44011</v>
      </c>
    </row>
    <row r="425" spans="1:32" x14ac:dyDescent="0.2">
      <c r="AD425" s="388">
        <v>44012</v>
      </c>
    </row>
  </sheetData>
  <sheetProtection algorithmName="SHA-512" hashValue="sIOcMIRBs8FSWREPGBfNcA20t4pI6hEAqobl0vNJKsNLOHqbF5bXamkhUcFS4XiqCmHMLcAGfr1P+4o8gyxfOw==" saltValue="8nNAuNFrETINuLCS15Ey9Q==" spinCount="100000" sheet="1" objects="1" scenarios="1" selectLockedCells="1" selectUnlockedCells="1"/>
  <autoFilter ref="Z3:AC425" xr:uid="{00000000-0009-0000-0000-000008000000}"/>
  <mergeCells count="22">
    <mergeCell ref="H19:I19"/>
    <mergeCell ref="K19:L19"/>
    <mergeCell ref="H20:I20"/>
    <mergeCell ref="K20:L20"/>
    <mergeCell ref="H16:I16"/>
    <mergeCell ref="K16:L16"/>
    <mergeCell ref="H17:I17"/>
    <mergeCell ref="K17:L17"/>
    <mergeCell ref="H18:I18"/>
    <mergeCell ref="K18:L18"/>
    <mergeCell ref="H13:I13"/>
    <mergeCell ref="K13:L13"/>
    <mergeCell ref="H14:I14"/>
    <mergeCell ref="K14:L14"/>
    <mergeCell ref="H15:I15"/>
    <mergeCell ref="K15:L15"/>
    <mergeCell ref="K12:L12"/>
    <mergeCell ref="C7:E7"/>
    <mergeCell ref="C8:E8"/>
    <mergeCell ref="C9:E9"/>
    <mergeCell ref="C10:E10"/>
    <mergeCell ref="H12:I12"/>
  </mergeCells>
  <dataValidations count="10">
    <dataValidation type="list" allowBlank="1" showInputMessage="1" showErrorMessage="1" sqref="B13:B20" xr:uid="{00000000-0002-0000-0800-000000000000}">
      <formula1>IF($C$7="Tax Levy", Tax_Levy, IF($C$7="IFR", IFR, $Z$5:$Z$16))</formula1>
    </dataValidation>
    <dataValidation type="list" allowBlank="1" showInputMessage="1" showErrorMessage="1" sqref="C10:E10" xr:uid="{00000000-0002-0000-0800-000001000000}">
      <formula1>$AC$4:$AC$7</formula1>
    </dataValidation>
    <dataValidation type="list" allowBlank="1" showInputMessage="1" showErrorMessage="1" sqref="AC196:AC197 AC193:AC194 AC199:AC200 AC187:AC188 AC190:AC191" xr:uid="{00000000-0002-0000-0800-000002000000}">
      <formula1>INDIRECT(SUBSTITUTE(#REF!," ","_"))</formula1>
    </dataValidation>
    <dataValidation type="list" allowBlank="1" showInputMessage="1" showErrorMessage="1" sqref="AC36:AC38" xr:uid="{00000000-0002-0000-0800-000003000000}">
      <formula1>#REF!</formula1>
    </dataValidation>
    <dataValidation type="list" allowBlank="1" showInputMessage="1" showErrorMessage="1" sqref="C13" xr:uid="{00000000-0002-0000-0800-000004000000}">
      <formula1>$Z$4:$Z$15</formula1>
    </dataValidation>
    <dataValidation type="list" allowBlank="1" showInputMessage="1" showErrorMessage="1" sqref="K7" xr:uid="{00000000-0002-0000-0800-000005000000}">
      <formula1>$AD$4:$AD$425</formula1>
    </dataValidation>
    <dataValidation type="list" allowBlank="1" showInputMessage="1" showErrorMessage="1" sqref="E13:E20" xr:uid="{00000000-0002-0000-0800-000006000000}">
      <formula1>IF($C$7="Tax Levy", INDIRECT(SUBSTITUTE($B13, " ", "_")), IF($C$7="IFR", INDIRECT(SUBSTITUTE($B13, " ", "_")), IF($C$7="Non Tax-Levy",INDIRECT(SUBSTITUTE($B13," ", "_")))))</formula1>
    </dataValidation>
    <dataValidation type="list" allowBlank="1" showInputMessage="1" showErrorMessage="1" sqref="C7:E7" xr:uid="{00000000-0002-0000-0800-000007000000}">
      <formula1>$V$4:$V$7</formula1>
    </dataValidation>
    <dataValidation type="list" allowBlank="1" showInputMessage="1" showErrorMessage="1" sqref="G13:G20" xr:uid="{00000000-0002-0000-0800-000008000000}">
      <formula1>$AA$4:$AA$10</formula1>
    </dataValidation>
    <dataValidation type="list" allowBlank="1" showInputMessage="1" showErrorMessage="1" sqref="C9:E9" xr:uid="{00000000-0002-0000-0800-000009000000}">
      <formula1>$X$4:$X$7</formula1>
    </dataValidation>
  </dataValidations>
  <hyperlinks>
    <hyperlink ref="J1" r:id="rId1" xr:uid="{00000000-0004-0000-0800-000000000000}"/>
  </hyperlinks>
  <printOptions horizontalCentered="1"/>
  <pageMargins left="0" right="0" top="0.65" bottom="0.69" header="0.44" footer="0.5"/>
  <pageSetup scale="41" orientation="landscape" r:id="rId2"/>
  <headerFooter alignWithMargins="0"/>
  <drawing r:id="rId3"/>
  <legacyDrawing r:id="rId4"/>
  <extLst>
    <ext xmlns:x14="http://schemas.microsoft.com/office/spreadsheetml/2009/9/main" uri="{CCE6A557-97BC-4b89-ADB6-D9C93CAAB3DF}">
      <x14:dataValidations xmlns:xm="http://schemas.microsoft.com/office/excel/2006/main" count="2">
        <x14:dataValidation type="list" showInputMessage="1" showErrorMessage="1" xr:uid="{00000000-0002-0000-0800-00000A000000}">
          <x14:formula1>
            <xm:f>IF($C$7="Tax Levy", 'Tax Levy'!$G$7:$G$31, INDIRECT(SUBSTITUTE($E14, " ", "_")))</xm:f>
          </x14:formula1>
          <xm:sqref>F14:F20</xm:sqref>
        </x14:dataValidation>
        <x14:dataValidation type="list" allowBlank="1" showInputMessage="1" showErrorMessage="1" xr:uid="{00000000-0002-0000-0800-00000B000000}">
          <x14:formula1>
            <xm:f>IF($C$7="Tax Levy", 'Tax Levy'!$G$7:$G$31, INDIRECT(SUBSTITUTE($E13, " ", "_")))</xm:f>
          </x14:formula1>
          <xm:sqref>F13</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FF0000"/>
  </sheetPr>
  <dimension ref="A1:X32"/>
  <sheetViews>
    <sheetView workbookViewId="0"/>
  </sheetViews>
  <sheetFormatPr defaultRowHeight="12.75" x14ac:dyDescent="0.2"/>
  <cols>
    <col min="1" max="1" width="3.140625" bestFit="1" customWidth="1"/>
    <col min="2" max="2" width="12.140625" customWidth="1"/>
    <col min="3" max="4" width="9.140625" hidden="1" customWidth="1"/>
    <col min="5" max="5" width="20.5703125" customWidth="1"/>
    <col min="7" max="8" width="0" hidden="1" customWidth="1"/>
    <col min="9" max="9" width="8.85546875" bestFit="1" customWidth="1"/>
    <col min="10" max="10" width="19.85546875" customWidth="1"/>
    <col min="11" max="11" width="29.140625" customWidth="1"/>
    <col min="14" max="14" width="17.42578125" customWidth="1"/>
    <col min="15" max="15" width="27.140625" customWidth="1"/>
    <col min="16" max="16" width="15.5703125" customWidth="1"/>
    <col min="18" max="18" width="25.28515625" customWidth="1"/>
    <col min="20" max="20" width="8.42578125" customWidth="1"/>
    <col min="21" max="21" width="9.140625" hidden="1" customWidth="1"/>
    <col min="22" max="22" width="12.42578125" customWidth="1"/>
    <col min="23" max="23" width="20.28515625" bestFit="1" customWidth="1"/>
  </cols>
  <sheetData>
    <row r="1" spans="1:24" ht="15" x14ac:dyDescent="0.2">
      <c r="A1" s="32"/>
      <c r="B1" s="1"/>
      <c r="C1" s="1"/>
      <c r="D1" s="38"/>
      <c r="E1" s="1"/>
      <c r="F1" s="133"/>
      <c r="G1" s="130"/>
      <c r="H1" s="130"/>
      <c r="I1" s="130"/>
      <c r="J1" s="182"/>
      <c r="K1" s="316"/>
      <c r="L1" s="317"/>
      <c r="M1" s="130" t="s">
        <v>266</v>
      </c>
      <c r="N1" s="182"/>
      <c r="O1" s="317"/>
      <c r="P1" s="323"/>
      <c r="Q1" s="323"/>
      <c r="R1" s="316" t="s">
        <v>265</v>
      </c>
      <c r="S1" s="317"/>
      <c r="T1" s="317"/>
      <c r="U1" s="130"/>
      <c r="V1" s="130"/>
      <c r="W1" s="130"/>
      <c r="X1" s="129"/>
    </row>
    <row r="2" spans="1:24" ht="15.75" thickBot="1" x14ac:dyDescent="0.35">
      <c r="A2" s="1"/>
      <c r="B2" s="1"/>
      <c r="C2" s="1"/>
      <c r="D2" s="36"/>
      <c r="E2" s="1"/>
      <c r="F2" s="183"/>
      <c r="G2" s="122"/>
      <c r="H2" s="122"/>
      <c r="I2" s="122"/>
      <c r="J2" s="122"/>
      <c r="K2" s="122"/>
      <c r="L2" s="122"/>
      <c r="M2" s="184" t="s">
        <v>264</v>
      </c>
      <c r="N2" s="122"/>
      <c r="O2" s="122"/>
      <c r="P2" s="122"/>
      <c r="Q2" s="122"/>
      <c r="R2" s="122"/>
      <c r="S2" s="124"/>
      <c r="T2" s="123"/>
      <c r="U2" s="122"/>
      <c r="V2" s="122"/>
      <c r="W2" s="122"/>
      <c r="X2" s="121"/>
    </row>
    <row r="3" spans="1:24" ht="22.5" x14ac:dyDescent="0.3">
      <c r="A3" s="1"/>
      <c r="B3" s="318"/>
      <c r="C3" s="318"/>
      <c r="D3" s="318"/>
      <c r="E3" s="318"/>
      <c r="F3" s="318"/>
      <c r="G3" s="318"/>
      <c r="H3" s="318"/>
      <c r="I3" s="318"/>
      <c r="J3" s="318"/>
      <c r="K3" s="318"/>
      <c r="L3" s="178"/>
      <c r="M3" s="178"/>
      <c r="N3" s="178"/>
      <c r="O3" s="179" t="s">
        <v>263</v>
      </c>
      <c r="P3" s="178"/>
      <c r="Q3" s="178"/>
      <c r="R3" s="178"/>
      <c r="S3" s="178"/>
      <c r="T3" s="178"/>
      <c r="U3" s="318"/>
      <c r="V3" s="318"/>
      <c r="W3" s="103"/>
      <c r="X3" s="102"/>
    </row>
    <row r="4" spans="1:24" ht="19.5" x14ac:dyDescent="0.35">
      <c r="A4" s="1"/>
      <c r="B4" s="318"/>
      <c r="C4" s="318"/>
      <c r="D4" s="318"/>
      <c r="E4" s="318"/>
      <c r="F4" s="318"/>
      <c r="G4" s="318"/>
      <c r="H4" s="318"/>
      <c r="I4" s="318"/>
      <c r="J4" s="318"/>
      <c r="K4" s="318"/>
      <c r="L4" s="178"/>
      <c r="M4" s="178"/>
      <c r="N4" s="178"/>
      <c r="O4" s="180" t="s">
        <v>511</v>
      </c>
      <c r="P4" s="178"/>
      <c r="Q4" s="178"/>
      <c r="R4" s="178"/>
      <c r="S4" s="178"/>
      <c r="T4" s="178"/>
      <c r="U4" s="318"/>
      <c r="V4" s="318"/>
      <c r="W4" s="103"/>
      <c r="X4" s="102"/>
    </row>
    <row r="5" spans="1:24" ht="19.5" x14ac:dyDescent="0.35">
      <c r="A5" s="110"/>
      <c r="B5" s="109"/>
      <c r="C5" s="109"/>
      <c r="D5" s="108"/>
      <c r="E5" s="108"/>
      <c r="F5" s="104"/>
      <c r="G5" s="104"/>
      <c r="H5" s="104"/>
      <c r="I5" s="103"/>
      <c r="J5" s="319"/>
      <c r="K5" s="319"/>
      <c r="L5" s="313"/>
      <c r="M5" s="313"/>
      <c r="N5" s="313"/>
      <c r="O5" s="313"/>
      <c r="P5" s="313"/>
      <c r="Q5" s="313"/>
      <c r="R5" s="181"/>
      <c r="S5" s="178"/>
      <c r="T5" s="178"/>
      <c r="U5" s="104"/>
      <c r="V5" s="104"/>
      <c r="W5" s="103"/>
      <c r="X5" s="102"/>
    </row>
    <row r="6" spans="1:24" ht="15.75" x14ac:dyDescent="0.3">
      <c r="A6" s="1"/>
      <c r="B6" s="33"/>
      <c r="C6" s="33"/>
      <c r="D6" s="100"/>
      <c r="E6" s="34"/>
      <c r="F6" s="320"/>
      <c r="G6" s="320"/>
      <c r="H6" s="320"/>
      <c r="I6" s="320"/>
      <c r="J6" s="320"/>
      <c r="K6" s="320"/>
      <c r="L6" s="320"/>
      <c r="M6" s="320"/>
      <c r="N6" s="320"/>
      <c r="O6" s="320"/>
      <c r="P6" s="320"/>
      <c r="Q6" s="320"/>
      <c r="R6" s="320"/>
      <c r="S6" s="320"/>
      <c r="T6" s="320"/>
      <c r="U6" s="320"/>
      <c r="V6" s="320"/>
      <c r="W6" s="320"/>
      <c r="X6" s="320"/>
    </row>
    <row r="7" spans="1:24" ht="15.75" x14ac:dyDescent="0.3">
      <c r="A7" s="193" t="s">
        <v>411</v>
      </c>
      <c r="B7" s="194" t="s">
        <v>412</v>
      </c>
      <c r="C7" s="661" t="e">
        <f>#REF!</f>
        <v>#REF!</v>
      </c>
      <c r="D7" s="661"/>
      <c r="E7" s="661"/>
      <c r="F7" s="1"/>
      <c r="G7" s="20"/>
      <c r="H7" s="20"/>
      <c r="I7" s="21"/>
      <c r="J7" s="1"/>
      <c r="K7" s="1"/>
      <c r="L7" s="1"/>
      <c r="M7" s="1"/>
      <c r="N7" s="185" t="s">
        <v>232</v>
      </c>
      <c r="O7" s="97" t="e">
        <f xml:space="preserve"> IF(#REF!="", "Type your name here",#REF!)</f>
        <v>#REF!</v>
      </c>
      <c r="P7" s="94"/>
      <c r="Q7" s="20"/>
      <c r="R7" s="20"/>
      <c r="S7" s="20"/>
      <c r="T7" s="313"/>
      <c r="U7" s="313"/>
      <c r="V7" s="313"/>
      <c r="W7" s="8"/>
      <c r="X7" s="1"/>
    </row>
    <row r="8" spans="1:24" ht="15.75" x14ac:dyDescent="0.3">
      <c r="A8" s="268" t="s">
        <v>498</v>
      </c>
      <c r="B8" s="194" t="s">
        <v>497</v>
      </c>
      <c r="C8" s="661" t="e">
        <f>#REF!</f>
        <v>#REF!</v>
      </c>
      <c r="D8" s="661"/>
      <c r="E8" s="661"/>
      <c r="F8" s="1"/>
      <c r="G8" s="312"/>
      <c r="H8" s="312"/>
      <c r="I8" s="312"/>
      <c r="J8" s="1"/>
      <c r="K8" s="1"/>
      <c r="L8" s="1"/>
      <c r="M8" s="1"/>
      <c r="N8" s="93" t="s">
        <v>223</v>
      </c>
      <c r="O8" s="92" t="e">
        <f xml:space="preserve"> IF(#REF!="", " ",#REF!)</f>
        <v>#REF!</v>
      </c>
      <c r="P8" s="43"/>
      <c r="Q8" s="20"/>
      <c r="R8" s="20"/>
      <c r="S8" s="20"/>
      <c r="T8" s="314"/>
      <c r="U8" s="314"/>
      <c r="V8" s="314"/>
      <c r="W8" s="8"/>
      <c r="X8" s="1"/>
    </row>
    <row r="9" spans="1:24" ht="16.5" x14ac:dyDescent="0.35">
      <c r="A9" s="308" t="s">
        <v>499</v>
      </c>
      <c r="B9" s="309" t="s">
        <v>516</v>
      </c>
      <c r="C9" s="667" t="e">
        <f xml:space="preserve"> IF(#REF!="", " ",#REF!)</f>
        <v>#REF!</v>
      </c>
      <c r="D9" s="667"/>
      <c r="E9" s="667"/>
      <c r="F9" s="1"/>
      <c r="G9" s="315"/>
      <c r="H9" s="315"/>
      <c r="I9" s="315"/>
      <c r="J9" s="1"/>
      <c r="K9" s="1"/>
      <c r="L9" s="1"/>
      <c r="M9" s="1"/>
      <c r="N9" s="1"/>
      <c r="O9" s="86"/>
      <c r="P9" s="43"/>
      <c r="Q9" s="20"/>
      <c r="R9" s="20"/>
      <c r="S9" s="20"/>
      <c r="T9" s="1"/>
      <c r="U9" s="1"/>
      <c r="V9" s="1"/>
      <c r="W9" s="8"/>
      <c r="X9" s="1"/>
    </row>
    <row r="10" spans="1:24" ht="15.75" x14ac:dyDescent="0.3">
      <c r="A10" s="266"/>
      <c r="B10" s="33"/>
      <c r="C10" s="33"/>
      <c r="D10" s="85"/>
      <c r="E10" s="84"/>
      <c r="F10" s="84"/>
      <c r="G10" s="84"/>
      <c r="H10" s="84"/>
      <c r="I10" s="34"/>
      <c r="J10" s="20"/>
      <c r="K10" s="20"/>
      <c r="L10" s="20"/>
      <c r="M10" s="20"/>
      <c r="N10" s="20"/>
      <c r="O10" s="20"/>
      <c r="P10" s="20"/>
      <c r="Q10" s="20"/>
      <c r="R10" s="20"/>
      <c r="S10" s="20"/>
      <c r="T10" s="1"/>
      <c r="U10" s="1"/>
      <c r="V10" s="20"/>
      <c r="W10" s="83"/>
      <c r="X10" s="20"/>
    </row>
    <row r="11" spans="1:24" x14ac:dyDescent="0.2">
      <c r="A11" s="267"/>
      <c r="B11" s="74"/>
      <c r="C11" s="82"/>
      <c r="D11" s="82"/>
      <c r="E11" s="74"/>
      <c r="F11" s="74"/>
      <c r="G11" s="74"/>
      <c r="H11" s="74"/>
      <c r="I11" s="58"/>
      <c r="J11" s="43"/>
      <c r="K11" s="43"/>
      <c r="L11" s="43"/>
      <c r="M11" s="43"/>
      <c r="N11" s="43"/>
      <c r="O11" s="43"/>
      <c r="P11" s="43"/>
      <c r="Q11" s="43"/>
      <c r="R11" s="43"/>
      <c r="S11" s="43"/>
      <c r="T11" s="80"/>
      <c r="U11" s="43"/>
      <c r="V11" s="43"/>
      <c r="W11" s="52"/>
      <c r="X11" s="43"/>
    </row>
    <row r="12" spans="1:24" ht="51" x14ac:dyDescent="0.2">
      <c r="A12" s="43"/>
      <c r="B12" s="73" t="s">
        <v>500</v>
      </c>
      <c r="C12" s="77"/>
      <c r="D12" s="75"/>
      <c r="E12" s="595" t="s">
        <v>204</v>
      </c>
      <c r="F12" s="662"/>
      <c r="G12" s="74"/>
      <c r="H12" s="74"/>
      <c r="I12" s="597" t="s">
        <v>501</v>
      </c>
      <c r="J12" s="676"/>
      <c r="K12" s="311" t="s">
        <v>502</v>
      </c>
      <c r="L12" s="70" t="s">
        <v>503</v>
      </c>
      <c r="M12" s="73" t="s">
        <v>504</v>
      </c>
      <c r="N12" s="70" t="s">
        <v>505</v>
      </c>
      <c r="O12" s="73" t="s">
        <v>506</v>
      </c>
      <c r="P12" s="70" t="s">
        <v>507</v>
      </c>
      <c r="Q12" s="73" t="s">
        <v>508</v>
      </c>
      <c r="R12" s="327" t="s">
        <v>517</v>
      </c>
      <c r="S12" s="597" t="s">
        <v>509</v>
      </c>
      <c r="T12" s="663"/>
      <c r="U12" s="43"/>
      <c r="V12" s="70" t="s">
        <v>510</v>
      </c>
      <c r="W12" s="324" t="s">
        <v>197</v>
      </c>
      <c r="X12" s="325"/>
    </row>
    <row r="13" spans="1:24" ht="15.75" customHeight="1" x14ac:dyDescent="0.3">
      <c r="A13" s="1">
        <v>1</v>
      </c>
      <c r="B13" s="61" t="e">
        <f xml:space="preserve"> IF(#REF!="", " ",#REF!)</f>
        <v>#REF!</v>
      </c>
      <c r="C13" s="65"/>
      <c r="D13" s="59"/>
      <c r="E13" s="664" t="str">
        <f>IFERROR(IF($C$7="Tax Levy",VLOOKUP(I13,'Tax Levy'!C:E,3,FALSE), IF($C$7="IFR", VLOOKUP(I13,IFR!F:H,3,FALSE), IF($C$7="Non Tax-Levy",VLOOKUP(K13,'Non Tax-Levy'!B:D,3,FALSE),"−−−−−−−►"))), "−−−−−−−►")</f>
        <v>−−−−−−−►</v>
      </c>
      <c r="F13" s="665"/>
      <c r="G13" s="20"/>
      <c r="H13" s="20"/>
      <c r="I13" s="655" t="e">
        <f xml:space="preserve"> IF(#REF!="", " ",#REF!)</f>
        <v>#REF!</v>
      </c>
      <c r="J13" s="677"/>
      <c r="K13" s="310" t="e">
        <f xml:space="preserve"> IF(#REF!="", " ",#REF!)</f>
        <v>#REF!</v>
      </c>
      <c r="L13" s="265" t="str">
        <f>IFERROR(IF($C$7="Tax Levy",VLOOKUP(E13,'BAR Dept Tree-old'!D:K,8,FALSE),IF($C$7="Non Tax-Levy",VLOOKUP(K13,'Non Tax-Levy'!B:G,6,FALSE), IF(AND($C$7="IFR", E13="75018"), VLOOKUP(E13,'BAR Dept Tree-old'!D:K,8,FALSE), VLOOKUP(E13,IFR!H:M,6,FALSE)))), "−−−−−−−►")</f>
        <v>−−−−−−−►</v>
      </c>
      <c r="M13" s="264" t="str">
        <f>IFERROR(IF($C$7="Tax Levy", VLOOKUP(E13,'BAR Dept Tree-old'!D:H,5,FALSE),  IF($C$7="Non Tax-Levy", VLOOKUP(K13,'Non Tax-Levy'!B:H,7,FALSE), IF(AND($C$7="IFR", E13="75018"), VLOOKUP(E13,'BAR Dept Tree-old'!D:H,5,FALSE), VLOOKUP(E13,IFR!H:P,9,FALSE)))), "−−−−−−−►")</f>
        <v>−−−−−−−►</v>
      </c>
      <c r="N13" s="264" t="str">
        <f>IFERROR(IF($C$7="Tax Levy", VLOOKUP(E13,'BAR Dept Tree-old'!D:L,9,FALSE),IF($C$7="Non Tax-Levy", VLOOKUP(K13,'Non Tax-Levy'!B:J,9,FALSE), IF(AND($C$7="IFR", E13="75018"), VLOOKUP(E13,'BAR Dept Tree-old'!D:L,9,FALSE), VLOOKUP(E13,IFR!H:N,7,FALSE)))), "−−−−−−−►")</f>
        <v>−−−−−−−►</v>
      </c>
      <c r="O13" s="264" t="str">
        <f>IFERROR(IF($C$7="Tax Levy", VLOOKUP(E13,'BAR Dept Tree-old'!D:M,10,FALSE), IF($C$7="Non Tax-Levy", VLOOKUP(K13,'Non Tax-Levy'!B:I,8,FALSE), IF(AND($C$7="IFR", E13="75018"), VLOOKUP(E13,'BAR Dept Tree-old'!D:M,10,FALSE), VLOOKUP(E13,IFR!H:O,8,FALSE)))), "−−−−−−−►")</f>
        <v>−−−−−−−►</v>
      </c>
      <c r="P13" s="264" t="str">
        <f>IFERROR(IF($C$7="Tax Levy", VLOOKUP(E13,'BAR Dept Tree-old'!D:J,7,FALSE), IF($C$7="Non Tax-Levy", VLOOKUP(K13,'Non Tax-Levy'!B:K,10,FALSE), IF(AND($C$7="IFR", E13="75018"), VLOOKUP(E13,'BAR Dept Tree-old'!D:J,7,FALSE), VLOOKUP(E13,IFR!H:Q, 10,FALSE)))), "−−−−−−−►")</f>
        <v>−−−−−−−►</v>
      </c>
      <c r="Q13" s="264" t="str">
        <f>IFERROR(IF($C$7="Tax Levy", VLOOKUP(E13,'BAR Dept Tree-old'!D:N,11,FALSE), IF($C$7="IFR", VLOOKUP(E13,IFR!H:I,2,FALSE), IF($C$7="Non Tax-Levy", VLOOKUP(K13,'Non Tax-Levy'!B:L,11,FALSE), "−−−−−−−►"))), "−−−−−−−►")</f>
        <v>−−−−−−−►</v>
      </c>
      <c r="R13" s="140" t="e">
        <f xml:space="preserve"> IF(#REF!="", " ",#REF!)</f>
        <v>#REF!</v>
      </c>
      <c r="S13" s="678" t="e">
        <f xml:space="preserve"> IF(#REF!="", "$ ",#REF!)</f>
        <v>#REF!</v>
      </c>
      <c r="T13" s="679"/>
      <c r="U13" s="20"/>
      <c r="V13" s="141" t="e">
        <f xml:space="preserve"> IF(#REF!="", " ",#REF!)</f>
        <v>#REF!</v>
      </c>
      <c r="W13" s="322" t="e">
        <f xml:space="preserve"> IF(#REF!="", " ",#REF!)</f>
        <v>#REF!</v>
      </c>
      <c r="X13" s="54"/>
    </row>
    <row r="14" spans="1:24" ht="15" x14ac:dyDescent="0.3">
      <c r="A14" s="1">
        <v>2</v>
      </c>
      <c r="B14" s="61" t="e">
        <f xml:space="preserve"> IF(#REF!="", " ",#REF!)</f>
        <v>#REF!</v>
      </c>
      <c r="C14" s="52"/>
      <c r="D14" s="59"/>
      <c r="E14" s="664" t="str">
        <f>IFERROR(IF($C$7="Tax Levy",VLOOKUP(I14,'Tax Levy'!C:E,3,FALSE), IF($C$7="IFR", VLOOKUP(I14,IFR!F:H,3,FALSE), IF($C$7="Non Tax-Levy",VLOOKUP(K14,'Non Tax-Levy'!B:D,3,FALSE),"−−−−−−−►"))), "−−−−−−−►")</f>
        <v>−−−−−−−►</v>
      </c>
      <c r="F14" s="665"/>
      <c r="G14" s="20"/>
      <c r="H14" s="20"/>
      <c r="I14" s="655" t="e">
        <f xml:space="preserve"> IF(#REF!="", " ",#REF!)</f>
        <v>#REF!</v>
      </c>
      <c r="J14" s="677"/>
      <c r="K14" s="310" t="e">
        <f xml:space="preserve"> IF(#REF!="", " ",#REF!)</f>
        <v>#REF!</v>
      </c>
      <c r="L14" s="265" t="str">
        <f>IFERROR(IF($C$7="Tax Levy",VLOOKUP(E14,'BAR Dept Tree-old'!D:K,8,FALSE),IF($C$7="Non Tax-Levy",VLOOKUP(K14,'Non Tax-Levy'!B:G,6,FALSE), IF(AND($C$7="IFR", E14="75018"), VLOOKUP(E14,'BAR Dept Tree-old'!D:K,8,FALSE), VLOOKUP(E14,IFR!H:M,6,FALSE)))), "−−−−−−−►")</f>
        <v>−−−−−−−►</v>
      </c>
      <c r="M14" s="264" t="str">
        <f>IFERROR(IF($C$7="Tax Levy", VLOOKUP(E14,'BAR Dept Tree-old'!D:H,5,FALSE),  IF($C$7="Non Tax-Levy", VLOOKUP(K14,'Non Tax-Levy'!B:H,7,FALSE), IF(AND($C$7="IFR", E14="75018"), VLOOKUP(E14,'BAR Dept Tree-old'!D:H,5,FALSE), VLOOKUP(E14,IFR!H:P,9,FALSE)))), "−−−−−−−►")</f>
        <v>−−−−−−−►</v>
      </c>
      <c r="N14" s="264" t="str">
        <f>IFERROR(IF($C$7="Tax Levy", VLOOKUP(E14,'BAR Dept Tree-old'!D:L,9,FALSE),IF($C$7="Non Tax-Levy", VLOOKUP(K14,'Non Tax-Levy'!B:J,9,FALSE), IF(AND($C$7="IFR", E14="75018"), VLOOKUP(E14,'BAR Dept Tree-old'!D:L,9,FALSE), VLOOKUP(E14,IFR!H:N,7,FALSE)))), "−−−−−−−►")</f>
        <v>−−−−−−−►</v>
      </c>
      <c r="O14" s="264" t="str">
        <f>IFERROR(IF($C$7="Tax Levy", VLOOKUP(E14,'BAR Dept Tree-old'!D:M,10,FALSE), IF($C$7="Non Tax-Levy", VLOOKUP(K14,'Non Tax-Levy'!B:I,8,FALSE), IF(AND($C$7="IFR", E14="75018"), VLOOKUP(E14,'BAR Dept Tree-old'!D:M,10,FALSE), VLOOKUP(E14,IFR!H:O,8,FALSE)))), "−−−−−−−►")</f>
        <v>−−−−−−−►</v>
      </c>
      <c r="P14" s="264" t="str">
        <f>IFERROR(IF($C$7="Tax Levy", VLOOKUP(E14,'BAR Dept Tree-old'!D:J,7,FALSE), IF($C$7="Non Tax-Levy", VLOOKUP(K14,'Non Tax-Levy'!B:K,10,FALSE), IF(AND($C$7="IFR", E14="75018"), VLOOKUP(E14,'BAR Dept Tree-old'!D:J,7,FALSE), VLOOKUP(E14,IFR!H:Q, 10,FALSE)))), "−−−−−−−►")</f>
        <v>−−−−−−−►</v>
      </c>
      <c r="Q14" s="264" t="str">
        <f>IFERROR(IF($C$7="Tax Levy", VLOOKUP(E14,'BAR Dept Tree-old'!D:N,11,FALSE), IF($C$7="IFR", VLOOKUP(E14,IFR!H:I,2,FALSE), IF($C$7="Non Tax-Levy", VLOOKUP(K14,'Non Tax-Levy'!B:L,11,FALSE), "−−−−−−−►"))), "−−−−−−−►")</f>
        <v>−−−−−−−►</v>
      </c>
      <c r="R14" s="140" t="e">
        <f xml:space="preserve"> IF(#REF!="", " ",#REF!)</f>
        <v>#REF!</v>
      </c>
      <c r="S14" s="678" t="e">
        <f xml:space="preserve"> IF(#REF!="", "$ ",#REF!)</f>
        <v>#REF!</v>
      </c>
      <c r="T14" s="679"/>
      <c r="U14" s="20"/>
      <c r="V14" s="141" t="e">
        <f xml:space="preserve"> IF(#REF!="", " ",#REF!)</f>
        <v>#REF!</v>
      </c>
      <c r="W14" s="322" t="e">
        <f xml:space="preserve"> IF(#REF!="", " ",#REF!)</f>
        <v>#REF!</v>
      </c>
      <c r="X14" s="54"/>
    </row>
    <row r="15" spans="1:24" ht="15" x14ac:dyDescent="0.3">
      <c r="A15" s="1">
        <v>3</v>
      </c>
      <c r="B15" s="61" t="e">
        <f xml:space="preserve"> IF(#REF!="", " ",#REF!)</f>
        <v>#REF!</v>
      </c>
      <c r="C15" s="52"/>
      <c r="D15" s="59"/>
      <c r="E15" s="664" t="str">
        <f>IFERROR(IF($C$7="Tax Levy",VLOOKUP(I15,'Tax Levy'!C:E,3,FALSE), IF($C$7="IFR", VLOOKUP(I15,IFR!F:H,3,FALSE), IF($C$7="Non Tax-Levy",VLOOKUP(K15,'Non Tax-Levy'!B:D,3,FALSE),"−−−−−−−►"))), "−−−−−−−►")</f>
        <v>−−−−−−−►</v>
      </c>
      <c r="F15" s="665"/>
      <c r="G15" s="20"/>
      <c r="H15" s="20"/>
      <c r="I15" s="655" t="e">
        <f xml:space="preserve"> IF(#REF!="", " ",#REF!)</f>
        <v>#REF!</v>
      </c>
      <c r="J15" s="677"/>
      <c r="K15" s="310" t="e">
        <f xml:space="preserve"> IF(#REF!="", " ",#REF!)</f>
        <v>#REF!</v>
      </c>
      <c r="L15" s="265" t="str">
        <f>IFERROR(IF($C$7="Tax Levy",VLOOKUP(E15,'BAR Dept Tree-old'!D:K,8,FALSE),IF($C$7="Non Tax-Levy",VLOOKUP(K15,'Non Tax-Levy'!B:G,6,FALSE), IF(AND($C$7="IFR", E15="75018"), VLOOKUP(E15,'BAR Dept Tree-old'!D:K,8,FALSE), VLOOKUP(E15,IFR!H:M,6,FALSE)))), "−−−−−−−►")</f>
        <v>−−−−−−−►</v>
      </c>
      <c r="M15" s="264" t="str">
        <f>IFERROR(IF($C$7="Tax Levy", VLOOKUP(E15,'BAR Dept Tree-old'!D:H,5,FALSE),  IF($C$7="Non Tax-Levy", VLOOKUP(K15,'Non Tax-Levy'!B:H,7,FALSE), IF(AND($C$7="IFR", E15="75018"), VLOOKUP(E15,'BAR Dept Tree-old'!D:H,5,FALSE), VLOOKUP(E15,IFR!H:P,9,FALSE)))), "−−−−−−−►")</f>
        <v>−−−−−−−►</v>
      </c>
      <c r="N15" s="264" t="str">
        <f>IFERROR(IF($C$7="Tax Levy", VLOOKUP(E15,'BAR Dept Tree-old'!D:L,9,FALSE),IF($C$7="Non Tax-Levy", VLOOKUP(K15,'Non Tax-Levy'!B:J,9,FALSE), IF(AND($C$7="IFR", E15="75018"), VLOOKUP(E15,'BAR Dept Tree-old'!D:L,9,FALSE), VLOOKUP(E15,IFR!H:N,7,FALSE)))), "−−−−−−−►")</f>
        <v>−−−−−−−►</v>
      </c>
      <c r="O15" s="264" t="str">
        <f>IFERROR(IF($C$7="Tax Levy", VLOOKUP(E15,'BAR Dept Tree-old'!D:M,10,FALSE), IF($C$7="Non Tax-Levy", VLOOKUP(K15,'Non Tax-Levy'!B:I,8,FALSE), IF(AND($C$7="IFR", E15="75018"), VLOOKUP(E15,'BAR Dept Tree-old'!D:M,10,FALSE), VLOOKUP(E15,IFR!H:O,8,FALSE)))), "−−−−−−−►")</f>
        <v>−−−−−−−►</v>
      </c>
      <c r="P15" s="264" t="str">
        <f>IFERROR(IF($C$7="Tax Levy", VLOOKUP(E15,'BAR Dept Tree-old'!D:J,7,FALSE), IF($C$7="Non Tax-Levy", VLOOKUP(K15,'Non Tax-Levy'!B:K,10,FALSE), IF(AND($C$7="IFR", E15="75018"), VLOOKUP(E15,'BAR Dept Tree-old'!D:J,7,FALSE), VLOOKUP(E15,IFR!H:Q, 10,FALSE)))), "−−−−−−−►")</f>
        <v>−−−−−−−►</v>
      </c>
      <c r="Q15" s="264" t="str">
        <f>IFERROR(IF($C$7="Tax Levy", VLOOKUP(E15,'BAR Dept Tree-old'!D:N,11,FALSE), IF($C$7="IFR", VLOOKUP(E15,IFR!H:I,2,FALSE), IF($C$7="Non Tax-Levy", VLOOKUP(K15,'Non Tax-Levy'!B:L,11,FALSE), "−−−−−−−►"))), "−−−−−−−►")</f>
        <v>−−−−−−−►</v>
      </c>
      <c r="R15" s="140" t="e">
        <f xml:space="preserve"> IF(#REF!="", " ",#REF!)</f>
        <v>#REF!</v>
      </c>
      <c r="S15" s="678" t="e">
        <f xml:space="preserve"> IF(#REF!="", "$ ",#REF!)</f>
        <v>#REF!</v>
      </c>
      <c r="T15" s="679"/>
      <c r="U15" s="20"/>
      <c r="V15" s="141" t="e">
        <f xml:space="preserve"> IF(#REF!="", " ",#REF!)</f>
        <v>#REF!</v>
      </c>
      <c r="W15" s="322" t="e">
        <f xml:space="preserve"> IF(#REF!="", " ",#REF!)</f>
        <v>#REF!</v>
      </c>
      <c r="X15" s="54"/>
    </row>
    <row r="16" spans="1:24" ht="15" x14ac:dyDescent="0.3">
      <c r="A16" s="1">
        <v>4</v>
      </c>
      <c r="B16" s="61" t="e">
        <f xml:space="preserve"> IF(#REF!="", " ",#REF!)</f>
        <v>#REF!</v>
      </c>
      <c r="C16" s="52"/>
      <c r="D16" s="59"/>
      <c r="E16" s="664" t="str">
        <f>IFERROR(IF($C$7="Tax Levy",VLOOKUP(I16,'Tax Levy'!C:E,3,FALSE), IF($C$7="IFR", VLOOKUP(I16,IFR!F:H,3,FALSE), IF($C$7="Non Tax-Levy",VLOOKUP(K16,'Non Tax-Levy'!B:D,3,FALSE),"−−−−−−−►"))), "−−−−−−−►")</f>
        <v>−−−−−−−►</v>
      </c>
      <c r="F16" s="665"/>
      <c r="G16" s="20"/>
      <c r="H16" s="20"/>
      <c r="I16" s="655" t="e">
        <f xml:space="preserve"> IF(#REF!="", " ",#REF!)</f>
        <v>#REF!</v>
      </c>
      <c r="J16" s="677"/>
      <c r="K16" s="310" t="e">
        <f xml:space="preserve"> IF(#REF!="", " ",#REF!)</f>
        <v>#REF!</v>
      </c>
      <c r="L16" s="265" t="str">
        <f>IFERROR(IF($C$7="Tax Levy",VLOOKUP(E16,'BAR Dept Tree-old'!D:K,8,FALSE),IF($C$7="Non Tax-Levy",VLOOKUP(K16,'Non Tax-Levy'!B:G,6,FALSE), IF(AND($C$7="IFR", E16="75018"), VLOOKUP(E16,'BAR Dept Tree-old'!D:K,8,FALSE), VLOOKUP(E16,IFR!H:M,6,FALSE)))), "−−−−−−−►")</f>
        <v>−−−−−−−►</v>
      </c>
      <c r="M16" s="264" t="str">
        <f>IFERROR(IF($C$7="Tax Levy", VLOOKUP(E16,'BAR Dept Tree-old'!D:H,5,FALSE),  IF($C$7="Non Tax-Levy", VLOOKUP(K16,'Non Tax-Levy'!B:H,7,FALSE), IF(AND($C$7="IFR", E16="75018"), VLOOKUP(E16,'BAR Dept Tree-old'!D:H,5,FALSE), VLOOKUP(E16,IFR!H:P,9,FALSE)))), "−−−−−−−►")</f>
        <v>−−−−−−−►</v>
      </c>
      <c r="N16" s="264" t="str">
        <f>IFERROR(IF($C$7="Tax Levy", VLOOKUP(E16,'BAR Dept Tree-old'!D:L,9,FALSE),IF($C$7="Non Tax-Levy", VLOOKUP(K16,'Non Tax-Levy'!B:J,9,FALSE), IF(AND($C$7="IFR", E16="75018"), VLOOKUP(E16,'BAR Dept Tree-old'!D:L,9,FALSE), VLOOKUP(E16,IFR!H:N,7,FALSE)))), "−−−−−−−►")</f>
        <v>−−−−−−−►</v>
      </c>
      <c r="O16" s="264" t="str">
        <f>IFERROR(IF($C$7="Tax Levy", VLOOKUP(E16,'BAR Dept Tree-old'!D:M,10,FALSE), IF($C$7="Non Tax-Levy", VLOOKUP(K16,'Non Tax-Levy'!B:I,8,FALSE), IF(AND($C$7="IFR", E16="75018"), VLOOKUP(E16,'BAR Dept Tree-old'!D:M,10,FALSE), VLOOKUP(E16,IFR!H:O,8,FALSE)))), "−−−−−−−►")</f>
        <v>−−−−−−−►</v>
      </c>
      <c r="P16" s="264" t="str">
        <f>IFERROR(IF($C$7="Tax Levy", VLOOKUP(E16,'BAR Dept Tree-old'!D:J,7,FALSE), IF($C$7="Non Tax-Levy", VLOOKUP(K16,'Non Tax-Levy'!B:K,10,FALSE), IF(AND($C$7="IFR", E16="75018"), VLOOKUP(E16,'BAR Dept Tree-old'!D:J,7,FALSE), VLOOKUP(E16,IFR!H:Q, 10,FALSE)))), "−−−−−−−►")</f>
        <v>−−−−−−−►</v>
      </c>
      <c r="Q16" s="264" t="str">
        <f>IFERROR(IF($C$7="Tax Levy", VLOOKUP(E16,'BAR Dept Tree-old'!D:N,11,FALSE), IF($C$7="IFR", VLOOKUP(E16,IFR!H:I,2,FALSE), IF($C$7="Non Tax-Levy", VLOOKUP(K16,'Non Tax-Levy'!B:L,11,FALSE), "−−−−−−−►"))), "−−−−−−−►")</f>
        <v>−−−−−−−►</v>
      </c>
      <c r="R16" s="140" t="e">
        <f xml:space="preserve"> IF(#REF!="", " ",#REF!)</f>
        <v>#REF!</v>
      </c>
      <c r="S16" s="678" t="e">
        <f xml:space="preserve"> IF(#REF!="", "$ ",#REF!)</f>
        <v>#REF!</v>
      </c>
      <c r="T16" s="679"/>
      <c r="U16" s="20"/>
      <c r="V16" s="141" t="e">
        <f xml:space="preserve"> IF(#REF!="", " ",#REF!)</f>
        <v>#REF!</v>
      </c>
      <c r="W16" s="322" t="e">
        <f xml:space="preserve"> IF(#REF!="", " ",#REF!)</f>
        <v>#REF!</v>
      </c>
      <c r="X16" s="54"/>
    </row>
    <row r="17" spans="1:24" ht="15" x14ac:dyDescent="0.3">
      <c r="A17" s="1">
        <v>5</v>
      </c>
      <c r="B17" s="61" t="e">
        <f xml:space="preserve"> IF(#REF!="", " ",#REF!)</f>
        <v>#REF!</v>
      </c>
      <c r="C17" s="52"/>
      <c r="D17" s="59"/>
      <c r="E17" s="664" t="str">
        <f>IFERROR(IF($C$7="Tax Levy",VLOOKUP(I17,'Tax Levy'!C:E,3,FALSE), IF($C$7="IFR", VLOOKUP(I17,IFR!F:H,3,FALSE), IF($C$7="Non Tax-Levy",VLOOKUP(K17,'Non Tax-Levy'!B:D,3,FALSE),"−−−−−−−►"))), "−−−−−−−►")</f>
        <v>−−−−−−−►</v>
      </c>
      <c r="F17" s="665"/>
      <c r="G17" s="1"/>
      <c r="H17" s="1"/>
      <c r="I17" s="655" t="e">
        <f xml:space="preserve"> IF(#REF!="", " ",#REF!)</f>
        <v>#REF!</v>
      </c>
      <c r="J17" s="677"/>
      <c r="K17" s="310" t="e">
        <f xml:space="preserve"> IF(#REF!="", " ",#REF!)</f>
        <v>#REF!</v>
      </c>
      <c r="L17" s="265" t="str">
        <f>IFERROR(IF($C$7="Tax Levy",VLOOKUP(E17,'BAR Dept Tree-old'!D:K,8,FALSE),IF($C$7="Non Tax-Levy",VLOOKUP(K17,'Non Tax-Levy'!B:G,6,FALSE), IF(AND($C$7="IFR", E17="75018"), VLOOKUP(E17,'BAR Dept Tree-old'!D:K,8,FALSE), VLOOKUP(E17,IFR!H:M,6,FALSE)))), "−−−−−−−►")</f>
        <v>−−−−−−−►</v>
      </c>
      <c r="M17" s="264" t="str">
        <f>IFERROR(IF($C$7="Tax Levy", VLOOKUP(E17,'BAR Dept Tree-old'!D:H,5,FALSE),  IF($C$7="Non Tax-Levy", VLOOKUP(K17,'Non Tax-Levy'!B:H,7,FALSE), IF(AND($C$7="IFR", E17="75018"), VLOOKUP(E17,'BAR Dept Tree-old'!D:H,5,FALSE), VLOOKUP(E17,IFR!H:P,9,FALSE)))), "−−−−−−−►")</f>
        <v>−−−−−−−►</v>
      </c>
      <c r="N17" s="264" t="str">
        <f>IFERROR(IF($C$7="Tax Levy", VLOOKUP(E17,'BAR Dept Tree-old'!D:L,9,FALSE),IF($C$7="Non Tax-Levy", VLOOKUP(K17,'Non Tax-Levy'!B:J,9,FALSE), IF(AND($C$7="IFR", E17="75018"), VLOOKUP(E17,'BAR Dept Tree-old'!D:L,9,FALSE), VLOOKUP(E17,IFR!H:N,7,FALSE)))), "−−−−−−−►")</f>
        <v>−−−−−−−►</v>
      </c>
      <c r="O17" s="264" t="str">
        <f>IFERROR(IF($C$7="Tax Levy", VLOOKUP(E17,'BAR Dept Tree-old'!D:M,10,FALSE), IF($C$7="Non Tax-Levy", VLOOKUP(K17,'Non Tax-Levy'!B:I,8,FALSE), IF(AND($C$7="IFR", E17="75018"), VLOOKUP(E17,'BAR Dept Tree-old'!D:M,10,FALSE), VLOOKUP(E17,IFR!H:O,8,FALSE)))), "−−−−−−−►")</f>
        <v>−−−−−−−►</v>
      </c>
      <c r="P17" s="264" t="str">
        <f>IFERROR(IF($C$7="Tax Levy", VLOOKUP(E17,'BAR Dept Tree-old'!D:J,7,FALSE), IF($C$7="Non Tax-Levy", VLOOKUP(K17,'Non Tax-Levy'!B:K,10,FALSE), IF(AND($C$7="IFR", E17="75018"), VLOOKUP(E17,'BAR Dept Tree-old'!D:J,7,FALSE), VLOOKUP(E17,IFR!H:Q, 10,FALSE)))), "−−−−−−−►")</f>
        <v>−−−−−−−►</v>
      </c>
      <c r="Q17" s="264" t="str">
        <f>IFERROR(IF($C$7="Tax Levy", VLOOKUP(E17,'BAR Dept Tree-old'!D:N,11,FALSE), IF($C$7="IFR", VLOOKUP(E17,IFR!H:I,2,FALSE), IF($C$7="Non Tax-Levy", VLOOKUP(K17,'Non Tax-Levy'!B:L,11,FALSE), "−−−−−−−►"))), "−−−−−−−►")</f>
        <v>−−−−−−−►</v>
      </c>
      <c r="R17" s="140" t="e">
        <f xml:space="preserve"> IF(#REF!="", " ",#REF!)</f>
        <v>#REF!</v>
      </c>
      <c r="S17" s="678" t="e">
        <f xml:space="preserve"> IF(#REF!="", "$ ",#REF!)</f>
        <v>#REF!</v>
      </c>
      <c r="T17" s="679"/>
      <c r="U17" s="1"/>
      <c r="V17" s="141" t="e">
        <f xml:space="preserve"> IF(#REF!="", " ",#REF!)</f>
        <v>#REF!</v>
      </c>
      <c r="W17" s="322" t="e">
        <f xml:space="preserve"> IF(#REF!="", " ",#REF!)</f>
        <v>#REF!</v>
      </c>
      <c r="X17" s="54"/>
    </row>
    <row r="18" spans="1:24" ht="15" x14ac:dyDescent="0.3">
      <c r="A18" s="1">
        <v>6</v>
      </c>
      <c r="B18" s="61" t="e">
        <f xml:space="preserve"> IF(#REF!="", " ",#REF!)</f>
        <v>#REF!</v>
      </c>
      <c r="C18" s="52"/>
      <c r="D18" s="59"/>
      <c r="E18" s="664" t="str">
        <f>IFERROR(IF($C$7="Tax Levy",VLOOKUP(I18,'Tax Levy'!C:E,3,FALSE), IF($C$7="IFR", VLOOKUP(I18,IFR!F:H,3,FALSE), IF($C$7="Non Tax-Levy",VLOOKUP(K18,'Non Tax-Levy'!B:D,3,FALSE),"−−−−−−−►"))), "−−−−−−−►")</f>
        <v>−−−−−−−►</v>
      </c>
      <c r="F18" s="665"/>
      <c r="G18" s="1"/>
      <c r="H18" s="1"/>
      <c r="I18" s="655" t="e">
        <f xml:space="preserve"> IF(#REF!="", " ",#REF!)</f>
        <v>#REF!</v>
      </c>
      <c r="J18" s="677"/>
      <c r="K18" s="310" t="e">
        <f xml:space="preserve"> IF(#REF!="", " ",#REF!)</f>
        <v>#REF!</v>
      </c>
      <c r="L18" s="265" t="str">
        <f>IFERROR(IF($C$7="Tax Levy",VLOOKUP(E18,'BAR Dept Tree-old'!D:K,8,FALSE),IF($C$7="Non Tax-Levy",VLOOKUP(K18,'Non Tax-Levy'!B:G,6,FALSE), IF(AND($C$7="IFR", E18="75018"), VLOOKUP(E18,'BAR Dept Tree-old'!D:K,8,FALSE), VLOOKUP(E18,IFR!H:M,6,FALSE)))), "−−−−−−−►")</f>
        <v>−−−−−−−►</v>
      </c>
      <c r="M18" s="264" t="str">
        <f>IFERROR(IF($C$7="Tax Levy", VLOOKUP(E18,'BAR Dept Tree-old'!D:H,5,FALSE),  IF($C$7="Non Tax-Levy", VLOOKUP(K18,'Non Tax-Levy'!B:H,7,FALSE), IF(AND($C$7="IFR", E18="75018"), VLOOKUP(E18,'BAR Dept Tree-old'!D:H,5,FALSE), VLOOKUP(E18,IFR!H:P,9,FALSE)))), "−−−−−−−►")</f>
        <v>−−−−−−−►</v>
      </c>
      <c r="N18" s="264" t="str">
        <f>IFERROR(IF($C$7="Tax Levy", VLOOKUP(E18,'BAR Dept Tree-old'!D:L,9,FALSE),IF($C$7="Non Tax-Levy", VLOOKUP(K18,'Non Tax-Levy'!B:J,9,FALSE), IF(AND($C$7="IFR", E18="75018"), VLOOKUP(E18,'BAR Dept Tree-old'!D:L,9,FALSE), VLOOKUP(E18,IFR!H:N,7,FALSE)))), "−−−−−−−►")</f>
        <v>−−−−−−−►</v>
      </c>
      <c r="O18" s="264" t="str">
        <f>IFERROR(IF($C$7="Tax Levy", VLOOKUP(E18,'BAR Dept Tree-old'!D:M,10,FALSE), IF($C$7="Non Tax-Levy", VLOOKUP(K18,'Non Tax-Levy'!B:I,8,FALSE), IF(AND($C$7="IFR", E18="75018"), VLOOKUP(E18,'BAR Dept Tree-old'!D:M,10,FALSE), VLOOKUP(E18,IFR!H:O,8,FALSE)))), "−−−−−−−►")</f>
        <v>−−−−−−−►</v>
      </c>
      <c r="P18" s="264" t="str">
        <f>IFERROR(IF($C$7="Tax Levy", VLOOKUP(E18,'BAR Dept Tree-old'!D:J,7,FALSE), IF($C$7="Non Tax-Levy", VLOOKUP(K18,'Non Tax-Levy'!B:K,10,FALSE), IF(AND($C$7="IFR", E18="75018"), VLOOKUP(E18,'BAR Dept Tree-old'!D:J,7,FALSE), VLOOKUP(E18,IFR!H:Q, 10,FALSE)))), "−−−−−−−►")</f>
        <v>−−−−−−−►</v>
      </c>
      <c r="Q18" s="264" t="str">
        <f>IFERROR(IF($C$7="Tax Levy", VLOOKUP(E18,'BAR Dept Tree-old'!D:N,11,FALSE), IF($C$7="IFR", VLOOKUP(E18,IFR!H:I,2,FALSE), IF($C$7="Non Tax-Levy", VLOOKUP(K18,'Non Tax-Levy'!B:L,11,FALSE), "−−−−−−−►"))), "−−−−−−−►")</f>
        <v>−−−−−−−►</v>
      </c>
      <c r="R18" s="140" t="e">
        <f xml:space="preserve"> IF(#REF!="", " ",#REF!)</f>
        <v>#REF!</v>
      </c>
      <c r="S18" s="678" t="e">
        <f xml:space="preserve"> IF(#REF!="", "$ ",#REF!)</f>
        <v>#REF!</v>
      </c>
      <c r="T18" s="679"/>
      <c r="U18" s="1"/>
      <c r="V18" s="141" t="e">
        <f xml:space="preserve"> IF(#REF!="", " ",#REF!)</f>
        <v>#REF!</v>
      </c>
      <c r="W18" s="322" t="e">
        <f xml:space="preserve"> IF(#REF!="", " ",#REF!)</f>
        <v>#REF!</v>
      </c>
      <c r="X18" s="54"/>
    </row>
    <row r="19" spans="1:24" ht="15" x14ac:dyDescent="0.3">
      <c r="A19" s="1">
        <v>7</v>
      </c>
      <c r="B19" s="61" t="e">
        <f xml:space="preserve"> IF(#REF!="", " ",#REF!)</f>
        <v>#REF!</v>
      </c>
      <c r="C19" s="52"/>
      <c r="D19" s="59"/>
      <c r="E19" s="664" t="str">
        <f>IFERROR(IF($C$7="Tax Levy",VLOOKUP(I19,'Tax Levy'!C:E,3,FALSE), IF($C$7="IFR", VLOOKUP(I19,IFR!F:H,3,FALSE), IF($C$7="Non Tax-Levy",VLOOKUP(K19,'Non Tax-Levy'!B:D,3,FALSE),"−−−−−−−►"))), "−−−−−−−►")</f>
        <v>−−−−−−−►</v>
      </c>
      <c r="F19" s="665"/>
      <c r="G19" s="1"/>
      <c r="H19" s="1"/>
      <c r="I19" s="655" t="e">
        <f xml:space="preserve"> IF(#REF!="", " ",#REF!)</f>
        <v>#REF!</v>
      </c>
      <c r="J19" s="677"/>
      <c r="K19" s="310" t="e">
        <f xml:space="preserve"> IF(#REF!="", " ",#REF!)</f>
        <v>#REF!</v>
      </c>
      <c r="L19" s="265" t="str">
        <f>IFERROR(IF($C$7="Tax Levy",VLOOKUP(E19,'BAR Dept Tree-old'!D:K,8,FALSE),IF($C$7="Non Tax-Levy",VLOOKUP(K19,'Non Tax-Levy'!B:G,6,FALSE), IF(AND($C$7="IFR", E19="75018"), VLOOKUP(E19,'BAR Dept Tree-old'!D:K,8,FALSE), VLOOKUP(E19,IFR!H:M,6,FALSE)))), "−−−−−−−►")</f>
        <v>−−−−−−−►</v>
      </c>
      <c r="M19" s="264" t="str">
        <f>IFERROR(IF($C$7="Tax Levy", VLOOKUP(E19,'BAR Dept Tree-old'!D:H,5,FALSE),  IF($C$7="Non Tax-Levy", VLOOKUP(K19,'Non Tax-Levy'!B:H,7,FALSE), IF(AND($C$7="IFR", E19="75018"), VLOOKUP(E19,'BAR Dept Tree-old'!D:H,5,FALSE), VLOOKUP(E19,IFR!H:P,9,FALSE)))), "−−−−−−−►")</f>
        <v>−−−−−−−►</v>
      </c>
      <c r="N19" s="264" t="str">
        <f>IFERROR(IF($C$7="Tax Levy", VLOOKUP(E19,'BAR Dept Tree-old'!D:L,9,FALSE),IF($C$7="Non Tax-Levy", VLOOKUP(K19,'Non Tax-Levy'!B:J,9,FALSE), IF(AND($C$7="IFR", E19="75018"), VLOOKUP(E19,'BAR Dept Tree-old'!D:L,9,FALSE), VLOOKUP(E19,IFR!H:N,7,FALSE)))), "−−−−−−−►")</f>
        <v>−−−−−−−►</v>
      </c>
      <c r="O19" s="264" t="str">
        <f>IFERROR(IF($C$7="Tax Levy", VLOOKUP(E19,'BAR Dept Tree-old'!D:M,10,FALSE), IF($C$7="Non Tax-Levy", VLOOKUP(K19,'Non Tax-Levy'!B:I,8,FALSE), IF(AND($C$7="IFR", E19="75018"), VLOOKUP(E19,'BAR Dept Tree-old'!D:M,10,FALSE), VLOOKUP(E19,IFR!H:O,8,FALSE)))), "−−−−−−−►")</f>
        <v>−−−−−−−►</v>
      </c>
      <c r="P19" s="264" t="str">
        <f>IFERROR(IF($C$7="Tax Levy", VLOOKUP(E19,'BAR Dept Tree-old'!D:J,7,FALSE), IF($C$7="Non Tax-Levy", VLOOKUP(K19,'Non Tax-Levy'!B:K,10,FALSE), IF(AND($C$7="IFR", E19="75018"), VLOOKUP(E19,'BAR Dept Tree-old'!D:J,7,FALSE), VLOOKUP(E19,IFR!H:Q, 10,FALSE)))), "−−−−−−−►")</f>
        <v>−−−−−−−►</v>
      </c>
      <c r="Q19" s="264" t="str">
        <f>IFERROR(IF($C$7="Tax Levy", VLOOKUP(E19,'BAR Dept Tree-old'!D:N,11,FALSE), IF($C$7="IFR", VLOOKUP(E19,IFR!H:I,2,FALSE), IF($C$7="Non Tax-Levy", VLOOKUP(K19,'Non Tax-Levy'!B:L,11,FALSE), "−−−−−−−►"))), "−−−−−−−►")</f>
        <v>−−−−−−−►</v>
      </c>
      <c r="R19" s="140" t="e">
        <f xml:space="preserve"> IF(#REF!="", " ",#REF!)</f>
        <v>#REF!</v>
      </c>
      <c r="S19" s="678" t="e">
        <f xml:space="preserve"> IF(#REF!="", "$ ",#REF!)</f>
        <v>#REF!</v>
      </c>
      <c r="T19" s="679"/>
      <c r="U19" s="1"/>
      <c r="V19" s="141" t="e">
        <f xml:space="preserve"> IF(#REF!="", " ",#REF!)</f>
        <v>#REF!</v>
      </c>
      <c r="W19" s="322" t="e">
        <f xml:space="preserve"> IF(#REF!="", " ",#REF!)</f>
        <v>#REF!</v>
      </c>
      <c r="X19" s="54"/>
    </row>
    <row r="20" spans="1:24" ht="15" x14ac:dyDescent="0.3">
      <c r="A20" s="1">
        <v>8</v>
      </c>
      <c r="B20" s="61" t="e">
        <f xml:space="preserve"> IF(#REF!="", " ",#REF!)</f>
        <v>#REF!</v>
      </c>
      <c r="C20" s="52"/>
      <c r="D20" s="59"/>
      <c r="E20" s="664" t="str">
        <f>IFERROR(IF($C$7="Tax Levy",VLOOKUP(I20,'Tax Levy'!C:E,3,FALSE), IF($C$7="IFR", VLOOKUP(I20,IFR!F:H,3,FALSE), IF($C$7="Non Tax-Levy",VLOOKUP(K20,'Non Tax-Levy'!B:D,3,FALSE),"−−−−−−−►"))), "−−−−−−−►")</f>
        <v>−−−−−−−►</v>
      </c>
      <c r="F20" s="665"/>
      <c r="G20" s="1"/>
      <c r="H20" s="1"/>
      <c r="I20" s="655" t="e">
        <f xml:space="preserve"> IF(#REF!="", " ",#REF!)</f>
        <v>#REF!</v>
      </c>
      <c r="J20" s="677"/>
      <c r="K20" s="310" t="e">
        <f xml:space="preserve"> IF(#REF!="", " ",#REF!)</f>
        <v>#REF!</v>
      </c>
      <c r="L20" s="265" t="str">
        <f>IFERROR(IF($C$7="Tax Levy",VLOOKUP(E20,'BAR Dept Tree-old'!D:K,8,FALSE),IF($C$7="Non Tax-Levy",VLOOKUP(K20,'Non Tax-Levy'!B:G,6,FALSE), IF(AND($C$7="IFR", E20="75018"), VLOOKUP(E20,'BAR Dept Tree-old'!D:K,8,FALSE), VLOOKUP(E20,IFR!H:M,6,FALSE)))), "−−−−−−−►")</f>
        <v>−−−−−−−►</v>
      </c>
      <c r="M20" s="264" t="str">
        <f>IFERROR(IF($C$7="Tax Levy", VLOOKUP(E20,'BAR Dept Tree-old'!D:H,5,FALSE),  IF($C$7="Non Tax-Levy", VLOOKUP(K20,'Non Tax-Levy'!B:H,7,FALSE), IF(AND($C$7="IFR", E20="75018"), VLOOKUP(E20,'BAR Dept Tree-old'!D:H,5,FALSE), VLOOKUP(E20,IFR!H:P,9,FALSE)))), "−−−−−−−►")</f>
        <v>−−−−−−−►</v>
      </c>
      <c r="N20" s="264" t="str">
        <f>IFERROR(IF($C$7="Tax Levy", VLOOKUP(E20,'BAR Dept Tree-old'!D:L,9,FALSE),IF($C$7="Non Tax-Levy", VLOOKUP(K20,'Non Tax-Levy'!B:J,9,FALSE), IF(AND($C$7="IFR", E20="75018"), VLOOKUP(E20,'BAR Dept Tree-old'!D:L,9,FALSE), VLOOKUP(E20,IFR!H:N,7,FALSE)))), "−−−−−−−►")</f>
        <v>−−−−−−−►</v>
      </c>
      <c r="O20" s="264" t="str">
        <f>IFERROR(IF($C$7="Tax Levy", VLOOKUP(E20,'BAR Dept Tree-old'!D:M,10,FALSE), IF($C$7="Non Tax-Levy", VLOOKUP(K20,'Non Tax-Levy'!B:I,8,FALSE), IF(AND($C$7="IFR", E20="75018"), VLOOKUP(E20,'BAR Dept Tree-old'!D:M,10,FALSE), VLOOKUP(E20,IFR!H:O,8,FALSE)))), "−−−−−−−►")</f>
        <v>−−−−−−−►</v>
      </c>
      <c r="P20" s="264" t="str">
        <f>IFERROR(IF($C$7="Tax Levy", VLOOKUP(E20,'BAR Dept Tree-old'!D:J,7,FALSE), IF($C$7="Non Tax-Levy", VLOOKUP(K20,'Non Tax-Levy'!B:K,10,FALSE), IF(AND($C$7="IFR", E20="75018"), VLOOKUP(E20,'BAR Dept Tree-old'!D:J,7,FALSE), VLOOKUP(E20,IFR!H:Q, 10,FALSE)))), "−−−−−−−►")</f>
        <v>−−−−−−−►</v>
      </c>
      <c r="Q20" s="264" t="str">
        <f>IFERROR(IF($C$7="Tax Levy", VLOOKUP(E20,'BAR Dept Tree-old'!D:N,11,FALSE), IF($C$7="IFR", VLOOKUP(E20,IFR!H:I,2,FALSE), IF($C$7="Non Tax-Levy", VLOOKUP(K20,'Non Tax-Levy'!B:L,11,FALSE), "−−−−−−−►"))), "−−−−−−−►")</f>
        <v>−−−−−−−►</v>
      </c>
      <c r="R20" s="140" t="e">
        <f xml:space="preserve"> IF(#REF!="", " ",#REF!)</f>
        <v>#REF!</v>
      </c>
      <c r="S20" s="678" t="e">
        <f xml:space="preserve"> IF(#REF!="", "$ ",#REF!)</f>
        <v>#REF!</v>
      </c>
      <c r="T20" s="679"/>
      <c r="U20" s="1"/>
      <c r="V20" s="141" t="e">
        <f xml:space="preserve"> IF(#REF!="", " ",#REF!)</f>
        <v>#REF!</v>
      </c>
      <c r="W20" s="322" t="e">
        <f xml:space="preserve"> IF(#REF!="", " ",#REF!)</f>
        <v>#REF!</v>
      </c>
      <c r="X20" s="54"/>
    </row>
    <row r="21" spans="1:24" ht="13.5" thickBot="1" x14ac:dyDescent="0.25">
      <c r="A21" s="1"/>
      <c r="B21" s="42"/>
      <c r="C21" s="52"/>
      <c r="D21" s="52"/>
      <c r="E21" s="42"/>
      <c r="F21" s="42"/>
      <c r="G21" s="1"/>
      <c r="H21" s="1"/>
      <c r="I21" s="1"/>
      <c r="J21" s="1"/>
      <c r="K21" s="1"/>
      <c r="L21" s="1"/>
      <c r="M21" s="1"/>
      <c r="N21" s="1"/>
      <c r="O21" s="1"/>
      <c r="P21" s="1"/>
      <c r="Q21" s="1"/>
      <c r="R21" s="1"/>
      <c r="S21" s="1"/>
      <c r="T21" s="51"/>
      <c r="U21" s="1"/>
      <c r="V21" s="1"/>
      <c r="W21" s="8"/>
      <c r="X21" s="1"/>
    </row>
    <row r="22" spans="1:24" ht="15.75" thickBot="1" x14ac:dyDescent="0.35">
      <c r="A22" s="1"/>
      <c r="B22" s="9"/>
      <c r="C22" s="8"/>
      <c r="D22" s="8"/>
      <c r="E22" s="9"/>
      <c r="F22" s="9"/>
      <c r="G22" s="1"/>
      <c r="H22" s="1"/>
      <c r="I22" s="1"/>
      <c r="J22" s="1"/>
      <c r="K22" s="1"/>
      <c r="L22" s="1"/>
      <c r="M22" s="1"/>
      <c r="N22" s="1"/>
      <c r="O22" s="1"/>
      <c r="P22" s="1"/>
      <c r="Q22" s="1"/>
      <c r="R22" s="21" t="s">
        <v>520</v>
      </c>
      <c r="S22" s="657" t="e">
        <f>"$"&amp;SUM(S13:S20)</f>
        <v>#REF!</v>
      </c>
      <c r="T22" s="658"/>
      <c r="U22" s="1"/>
      <c r="V22" s="1"/>
      <c r="W22" s="30"/>
      <c r="X22" s="25"/>
    </row>
    <row r="23" spans="1:24" x14ac:dyDescent="0.2">
      <c r="A23" s="9"/>
      <c r="B23" s="9"/>
      <c r="C23" s="8"/>
      <c r="D23" s="8"/>
      <c r="E23" s="9"/>
      <c r="F23" s="9"/>
      <c r="G23" s="9"/>
      <c r="H23" s="9"/>
      <c r="I23" s="9"/>
      <c r="J23" s="9"/>
      <c r="K23" s="9"/>
      <c r="L23" s="9"/>
      <c r="M23" s="9"/>
      <c r="N23" s="9"/>
      <c r="O23" s="9"/>
      <c r="P23" s="9"/>
      <c r="Q23" s="9"/>
      <c r="R23" s="9"/>
      <c r="S23" s="9"/>
      <c r="T23" s="9"/>
      <c r="U23" s="9"/>
      <c r="V23" s="9"/>
      <c r="W23" s="30"/>
      <c r="X23" s="30"/>
    </row>
    <row r="24" spans="1:24" x14ac:dyDescent="0.2">
      <c r="A24" s="1"/>
      <c r="B24" s="9"/>
      <c r="C24" s="8"/>
      <c r="D24" s="8"/>
      <c r="E24" s="1"/>
      <c r="F24" s="1"/>
      <c r="G24" s="1"/>
      <c r="H24" s="1"/>
      <c r="I24" s="1"/>
      <c r="J24" s="1"/>
      <c r="K24" s="1"/>
      <c r="L24" s="1"/>
      <c r="M24" s="1"/>
      <c r="N24" s="1"/>
      <c r="O24" s="1"/>
      <c r="P24" s="1"/>
      <c r="Q24" s="1"/>
      <c r="R24" s="1"/>
      <c r="S24" s="1"/>
      <c r="T24" s="1"/>
      <c r="U24" s="1"/>
      <c r="V24" s="1"/>
      <c r="W24" s="30"/>
      <c r="X24" s="25"/>
    </row>
    <row r="25" spans="1:24" x14ac:dyDescent="0.2">
      <c r="A25" s="1"/>
      <c r="B25" s="9"/>
      <c r="C25" s="8"/>
      <c r="D25" s="8"/>
      <c r="E25" s="1"/>
      <c r="F25" s="1"/>
      <c r="G25" s="1"/>
      <c r="H25" s="1"/>
      <c r="I25" s="1"/>
      <c r="J25" s="1"/>
      <c r="K25" s="1"/>
      <c r="L25" s="1"/>
      <c r="M25" s="1"/>
      <c r="N25" s="1"/>
      <c r="O25" s="1"/>
      <c r="P25" s="1"/>
      <c r="Q25" s="1"/>
      <c r="R25" s="1"/>
      <c r="S25" s="1"/>
      <c r="T25" s="1"/>
      <c r="U25" s="1"/>
      <c r="V25" s="1"/>
      <c r="W25" s="30"/>
      <c r="X25" s="25"/>
    </row>
    <row r="26" spans="1:24" x14ac:dyDescent="0.2">
      <c r="A26" s="1" t="s">
        <v>148</v>
      </c>
      <c r="B26" s="9" t="s">
        <v>151</v>
      </c>
      <c r="C26" s="8"/>
      <c r="D26" s="8"/>
      <c r="E26" s="1"/>
      <c r="F26" s="1"/>
      <c r="G26" s="1"/>
      <c r="H26" s="1"/>
      <c r="I26" s="1"/>
      <c r="J26" s="1"/>
      <c r="K26" s="1"/>
      <c r="L26" s="1"/>
      <c r="M26" s="1"/>
      <c r="N26" s="1"/>
      <c r="O26" s="1"/>
      <c r="P26" s="1"/>
      <c r="Q26" s="1"/>
      <c r="R26" s="1"/>
      <c r="S26" s="1"/>
      <c r="T26" s="1"/>
      <c r="U26" s="1"/>
      <c r="V26" s="1"/>
      <c r="W26" s="30"/>
      <c r="X26" s="25"/>
    </row>
    <row r="27" spans="1:24" x14ac:dyDescent="0.2">
      <c r="A27" s="9" t="s">
        <v>148</v>
      </c>
      <c r="B27" s="9" t="s">
        <v>147</v>
      </c>
      <c r="C27" s="8"/>
      <c r="D27" s="8"/>
      <c r="E27" s="9"/>
      <c r="F27" s="9"/>
      <c r="G27" s="9"/>
      <c r="H27" s="9"/>
      <c r="I27" s="9"/>
      <c r="J27" s="9"/>
      <c r="K27" s="9"/>
      <c r="L27" s="9"/>
      <c r="M27" s="9"/>
      <c r="N27" s="9"/>
      <c r="O27" s="9"/>
      <c r="P27" s="9"/>
      <c r="Q27" s="9"/>
      <c r="R27" s="9"/>
      <c r="S27" s="30"/>
      <c r="T27" s="30"/>
      <c r="U27" s="30"/>
      <c r="V27" s="30"/>
      <c r="W27" s="30"/>
      <c r="X27" s="30"/>
    </row>
    <row r="28" spans="1:24" x14ac:dyDescent="0.2">
      <c r="A28" s="1" t="s">
        <v>144</v>
      </c>
      <c r="B28" s="9" t="s">
        <v>143</v>
      </c>
      <c r="C28" s="8"/>
      <c r="D28" s="8"/>
      <c r="E28" s="1"/>
      <c r="F28" s="1"/>
      <c r="G28" s="1"/>
      <c r="H28" s="1"/>
      <c r="I28" s="1"/>
      <c r="J28" s="1"/>
      <c r="K28" s="1"/>
      <c r="L28" s="1"/>
      <c r="M28" s="1"/>
      <c r="N28" s="1"/>
      <c r="O28" s="1"/>
      <c r="P28" s="1"/>
      <c r="Q28" s="1"/>
      <c r="R28" s="1"/>
      <c r="S28" s="25"/>
      <c r="T28" s="25"/>
      <c r="U28" s="25"/>
      <c r="V28" s="25"/>
      <c r="W28" s="30"/>
      <c r="X28" s="25"/>
    </row>
    <row r="29" spans="1:24" ht="15" x14ac:dyDescent="0.2">
      <c r="A29" s="43" t="s">
        <v>139</v>
      </c>
      <c r="B29" s="42" t="s">
        <v>138</v>
      </c>
      <c r="C29" s="38"/>
      <c r="D29" s="38"/>
      <c r="E29" s="38"/>
      <c r="F29" s="38"/>
      <c r="G29" s="38"/>
      <c r="H29" s="38"/>
      <c r="I29" s="41"/>
      <c r="J29" s="38"/>
      <c r="K29" s="38"/>
      <c r="L29" s="38"/>
      <c r="M29" s="38"/>
      <c r="N29" s="38"/>
      <c r="O29" s="38"/>
      <c r="P29" s="38"/>
      <c r="Q29" s="38"/>
      <c r="R29" s="38"/>
      <c r="S29" s="40"/>
      <c r="T29" s="40"/>
      <c r="U29" s="40"/>
      <c r="V29" s="40"/>
      <c r="W29" s="39"/>
      <c r="X29" s="39"/>
    </row>
    <row r="30" spans="1:24" ht="15" x14ac:dyDescent="0.2">
      <c r="A30" s="1"/>
      <c r="B30" s="38"/>
      <c r="C30" s="36"/>
      <c r="D30" s="36"/>
      <c r="E30" s="2"/>
      <c r="F30" s="2"/>
      <c r="G30" s="2"/>
      <c r="H30" s="2"/>
      <c r="I30" s="2"/>
      <c r="J30" s="2"/>
      <c r="K30" s="2"/>
      <c r="L30" s="2"/>
      <c r="M30" s="2"/>
      <c r="N30" s="2"/>
      <c r="O30" s="2"/>
      <c r="P30" s="2"/>
      <c r="Q30" s="2"/>
      <c r="R30" s="2"/>
      <c r="S30" s="28"/>
      <c r="T30" s="28"/>
      <c r="U30" s="28"/>
      <c r="V30" s="28"/>
      <c r="W30" s="30"/>
      <c r="X30" s="25"/>
    </row>
    <row r="31" spans="1:24" x14ac:dyDescent="0.2">
      <c r="A31" s="1"/>
      <c r="B31" s="9"/>
      <c r="C31" s="8"/>
      <c r="D31" s="8"/>
      <c r="E31" s="1"/>
      <c r="F31" s="1"/>
      <c r="G31" s="1"/>
      <c r="H31" s="1"/>
      <c r="I31" s="1"/>
      <c r="J31" s="1"/>
      <c r="K31" s="1"/>
      <c r="L31" s="1"/>
      <c r="M31" s="1"/>
      <c r="N31" s="1"/>
      <c r="O31" s="1"/>
      <c r="P31" s="1"/>
      <c r="Q31" s="1"/>
      <c r="R31" s="1"/>
      <c r="S31" s="25"/>
      <c r="T31" s="25"/>
      <c r="U31" s="25"/>
      <c r="V31" s="25"/>
      <c r="W31" s="30"/>
      <c r="X31" s="25"/>
    </row>
    <row r="32" spans="1:24" x14ac:dyDescent="0.2">
      <c r="A32" s="9"/>
      <c r="B32" s="9"/>
      <c r="C32" s="8"/>
      <c r="D32" s="8"/>
      <c r="E32" s="1"/>
      <c r="F32" s="1"/>
      <c r="G32" s="1"/>
      <c r="H32" s="1"/>
      <c r="I32" s="1"/>
      <c r="J32" s="1"/>
      <c r="K32" s="1"/>
      <c r="L32" s="1"/>
      <c r="M32" s="1"/>
      <c r="N32" s="1"/>
      <c r="O32" s="1"/>
      <c r="P32" s="1"/>
      <c r="Q32" s="1"/>
      <c r="R32" s="1"/>
      <c r="S32" s="1"/>
      <c r="T32" s="1"/>
      <c r="U32" s="1"/>
      <c r="V32" s="25"/>
      <c r="W32" s="30"/>
      <c r="X32" s="25"/>
    </row>
  </sheetData>
  <mergeCells count="31">
    <mergeCell ref="E20:F20"/>
    <mergeCell ref="I20:J20"/>
    <mergeCell ref="S20:T20"/>
    <mergeCell ref="E18:F18"/>
    <mergeCell ref="I18:J18"/>
    <mergeCell ref="S18:T18"/>
    <mergeCell ref="E19:F19"/>
    <mergeCell ref="I19:J19"/>
    <mergeCell ref="S19:T19"/>
    <mergeCell ref="E16:F16"/>
    <mergeCell ref="I16:J16"/>
    <mergeCell ref="S16:T16"/>
    <mergeCell ref="E17:F17"/>
    <mergeCell ref="I17:J17"/>
    <mergeCell ref="S17:T17"/>
    <mergeCell ref="S22:T22"/>
    <mergeCell ref="C7:E7"/>
    <mergeCell ref="C8:E8"/>
    <mergeCell ref="C9:E9"/>
    <mergeCell ref="E12:F12"/>
    <mergeCell ref="S12:T12"/>
    <mergeCell ref="I12:J12"/>
    <mergeCell ref="E13:F13"/>
    <mergeCell ref="I13:J13"/>
    <mergeCell ref="S13:T13"/>
    <mergeCell ref="E14:F14"/>
    <mergeCell ref="I14:J14"/>
    <mergeCell ref="S14:T14"/>
    <mergeCell ref="E15:F15"/>
    <mergeCell ref="I15:J15"/>
    <mergeCell ref="S15:T15"/>
  </mergeCells>
  <dataValidations count="1">
    <dataValidation type="list" allowBlank="1" showInputMessage="1" showErrorMessage="1" sqref="C13" xr:uid="{00000000-0002-0000-0900-000000000000}">
      <formula1>$AC$4:$AC$15</formula1>
    </dataValidation>
  </dataValidations>
  <hyperlinks>
    <hyperlink ref="R1" r:id="rId1" xr:uid="{00000000-0004-0000-0900-000000000000}"/>
  </hyperlinks>
  <pageMargins left="0.7" right="0.7" top="0.75" bottom="0.75" header="0.3" footer="0.3"/>
  <pageSetup orientation="portrait" r:id="rId2"/>
  <drawing r:id="rId3"/>
  <legacy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AB155"/>
  <sheetViews>
    <sheetView workbookViewId="0">
      <pane ySplit="1" topLeftCell="A2" activePane="bottomLeft" state="frozen"/>
      <selection pane="bottomLeft" activeCell="T18" sqref="T18"/>
    </sheetView>
  </sheetViews>
  <sheetFormatPr defaultRowHeight="12.75" x14ac:dyDescent="0.2"/>
  <cols>
    <col min="1" max="1" width="20.42578125" style="187" customWidth="1"/>
    <col min="2" max="2" width="9.42578125" style="187" bestFit="1" customWidth="1"/>
    <col min="3" max="3" width="11.7109375" style="187" bestFit="1" customWidth="1"/>
    <col min="4" max="4" width="13.5703125" style="187" customWidth="1"/>
    <col min="5" max="5" width="30.7109375" style="187" customWidth="1"/>
    <col min="6" max="6" width="14" style="187" bestFit="1" customWidth="1"/>
    <col min="7" max="7" width="37.42578125" style="187" customWidth="1"/>
    <col min="8" max="8" width="14.5703125" style="187" bestFit="1" customWidth="1"/>
    <col min="9" max="9" width="26.85546875" style="187" bestFit="1" customWidth="1"/>
    <col min="10" max="14" width="13" style="187" customWidth="1"/>
    <col min="15" max="15" width="13.5703125" bestFit="1" customWidth="1"/>
    <col min="16" max="19" width="13" style="187" customWidth="1"/>
    <col min="20" max="20" width="14.5703125" style="187" bestFit="1" customWidth="1"/>
    <col min="21" max="21" width="13.42578125" bestFit="1" customWidth="1"/>
    <col min="23" max="23" width="13" style="329" customWidth="1"/>
  </cols>
  <sheetData>
    <row r="1" spans="1:28" ht="33.75" x14ac:dyDescent="0.2">
      <c r="A1" s="207" t="s">
        <v>413</v>
      </c>
      <c r="B1" s="207" t="s">
        <v>442</v>
      </c>
      <c r="C1" s="207" t="s">
        <v>253</v>
      </c>
      <c r="D1" s="208" t="s">
        <v>429</v>
      </c>
      <c r="E1" s="207" t="s">
        <v>430</v>
      </c>
      <c r="F1" s="207" t="s">
        <v>431</v>
      </c>
      <c r="G1" s="207" t="s">
        <v>432</v>
      </c>
      <c r="H1" s="207" t="s">
        <v>443</v>
      </c>
      <c r="I1" s="207" t="s">
        <v>444</v>
      </c>
      <c r="J1" s="208" t="s">
        <v>445</v>
      </c>
      <c r="K1" s="208" t="s">
        <v>446</v>
      </c>
      <c r="L1" s="208" t="s">
        <v>447</v>
      </c>
      <c r="M1" s="208" t="s">
        <v>448</v>
      </c>
      <c r="N1" s="258" t="s">
        <v>442</v>
      </c>
      <c r="O1" s="257" t="s">
        <v>492</v>
      </c>
      <c r="P1" s="261" t="s">
        <v>445</v>
      </c>
      <c r="Q1" s="257" t="s">
        <v>446</v>
      </c>
      <c r="R1" s="257" t="s">
        <v>447</v>
      </c>
      <c r="S1" s="257" t="s">
        <v>448</v>
      </c>
      <c r="T1" s="257" t="s">
        <v>443</v>
      </c>
      <c r="U1" s="332" t="s">
        <v>537</v>
      </c>
      <c r="V1" s="333" t="s">
        <v>442</v>
      </c>
      <c r="W1" s="208" t="s">
        <v>445</v>
      </c>
      <c r="X1" s="353"/>
      <c r="Y1" s="353"/>
      <c r="Z1" s="353"/>
      <c r="AA1" s="353"/>
      <c r="AB1" s="353"/>
    </row>
    <row r="2" spans="1:28" x14ac:dyDescent="0.2">
      <c r="A2" s="209" t="s">
        <v>416</v>
      </c>
      <c r="B2" s="209">
        <v>10</v>
      </c>
      <c r="C2" s="209" t="s">
        <v>182</v>
      </c>
      <c r="D2" s="210">
        <v>10377</v>
      </c>
      <c r="E2" s="211" t="s">
        <v>242</v>
      </c>
      <c r="F2" s="212">
        <v>10377</v>
      </c>
      <c r="G2" s="213" t="s">
        <v>241</v>
      </c>
      <c r="H2" s="211">
        <v>100</v>
      </c>
      <c r="I2" s="213" t="s">
        <v>449</v>
      </c>
      <c r="J2" s="212">
        <v>9999</v>
      </c>
      <c r="K2" s="212">
        <v>99999</v>
      </c>
      <c r="L2" s="212">
        <v>999999</v>
      </c>
      <c r="M2" s="212">
        <v>9999</v>
      </c>
      <c r="N2" s="259">
        <v>10</v>
      </c>
      <c r="O2" s="263" t="str">
        <f>D2&amp;N2</f>
        <v>1037710</v>
      </c>
      <c r="P2" s="262">
        <v>9999</v>
      </c>
      <c r="Q2" s="212">
        <v>99999</v>
      </c>
      <c r="R2" s="212">
        <v>999999</v>
      </c>
      <c r="S2" s="212">
        <v>9999</v>
      </c>
      <c r="T2" s="211">
        <v>100</v>
      </c>
      <c r="U2" t="str">
        <f>A2&amp;D2</f>
        <v>Tax Levy10377</v>
      </c>
      <c r="V2">
        <v>10</v>
      </c>
      <c r="W2" s="212">
        <v>9999</v>
      </c>
    </row>
    <row r="3" spans="1:28" x14ac:dyDescent="0.2">
      <c r="A3" s="209" t="s">
        <v>414</v>
      </c>
      <c r="B3" s="209">
        <v>11</v>
      </c>
      <c r="C3" s="209" t="s">
        <v>182</v>
      </c>
      <c r="D3" s="210">
        <v>15004</v>
      </c>
      <c r="E3" s="211" t="s">
        <v>434</v>
      </c>
      <c r="F3" s="212">
        <v>15004</v>
      </c>
      <c r="G3" s="213" t="s">
        <v>435</v>
      </c>
      <c r="H3" s="211">
        <v>100</v>
      </c>
      <c r="I3" s="213" t="s">
        <v>449</v>
      </c>
      <c r="J3" s="212">
        <v>4001</v>
      </c>
      <c r="K3" s="212">
        <v>99999</v>
      </c>
      <c r="L3" s="212">
        <v>999999</v>
      </c>
      <c r="M3" s="212">
        <v>9999</v>
      </c>
      <c r="N3" s="259">
        <v>11</v>
      </c>
      <c r="O3" s="263" t="str">
        <f t="shared" ref="O3:O72" si="0">D3&amp;N3</f>
        <v>1500411</v>
      </c>
      <c r="P3" s="262">
        <v>4001</v>
      </c>
      <c r="Q3" s="212">
        <v>99999</v>
      </c>
      <c r="R3" s="212">
        <v>999999</v>
      </c>
      <c r="S3" s="212">
        <v>9999</v>
      </c>
      <c r="T3" s="211">
        <v>100</v>
      </c>
      <c r="U3" t="str">
        <f t="shared" ref="U3:U72" si="1">A3&amp;D3</f>
        <v>IFR15004</v>
      </c>
      <c r="V3">
        <v>11</v>
      </c>
      <c r="W3" s="212">
        <v>4001</v>
      </c>
    </row>
    <row r="4" spans="1:28" x14ac:dyDescent="0.2">
      <c r="A4" s="209" t="s">
        <v>416</v>
      </c>
      <c r="B4" s="209">
        <v>10</v>
      </c>
      <c r="C4" s="209" t="s">
        <v>182</v>
      </c>
      <c r="D4" s="210">
        <v>60024</v>
      </c>
      <c r="E4" s="211" t="s">
        <v>235</v>
      </c>
      <c r="F4" s="212">
        <v>60024</v>
      </c>
      <c r="G4" s="213" t="s">
        <v>234</v>
      </c>
      <c r="H4" s="211">
        <v>350</v>
      </c>
      <c r="I4" s="213" t="s">
        <v>450</v>
      </c>
      <c r="J4" s="212">
        <v>9999</v>
      </c>
      <c r="K4" s="212">
        <v>99999</v>
      </c>
      <c r="L4" s="212">
        <v>999999</v>
      </c>
      <c r="M4" s="212">
        <v>9999</v>
      </c>
      <c r="N4" s="259">
        <v>10</v>
      </c>
      <c r="O4" s="263" t="str">
        <f t="shared" si="0"/>
        <v>6002410</v>
      </c>
      <c r="P4" s="262">
        <v>9999</v>
      </c>
      <c r="Q4" s="212">
        <v>99999</v>
      </c>
      <c r="R4" s="212">
        <v>999999</v>
      </c>
      <c r="S4" s="212">
        <v>9999</v>
      </c>
      <c r="T4" s="211">
        <v>350</v>
      </c>
      <c r="U4" t="str">
        <f t="shared" si="1"/>
        <v>Tax Levy60024</v>
      </c>
      <c r="V4">
        <v>10</v>
      </c>
      <c r="W4" s="212">
        <v>9999</v>
      </c>
    </row>
    <row r="5" spans="1:28" x14ac:dyDescent="0.2">
      <c r="A5" s="209" t="s">
        <v>416</v>
      </c>
      <c r="B5" s="209">
        <v>10</v>
      </c>
      <c r="C5" s="209" t="s">
        <v>182</v>
      </c>
      <c r="D5" s="210">
        <v>60083</v>
      </c>
      <c r="E5" s="211" t="s">
        <v>226</v>
      </c>
      <c r="F5" s="212">
        <v>60083</v>
      </c>
      <c r="G5" s="213" t="s">
        <v>225</v>
      </c>
      <c r="H5" s="211">
        <v>100</v>
      </c>
      <c r="I5" s="213" t="s">
        <v>449</v>
      </c>
      <c r="J5" s="212">
        <v>9999</v>
      </c>
      <c r="K5" s="212">
        <v>99999</v>
      </c>
      <c r="L5" s="212">
        <v>999999</v>
      </c>
      <c r="M5" s="212">
        <v>9999</v>
      </c>
      <c r="N5" s="259">
        <v>10</v>
      </c>
      <c r="O5" s="263" t="str">
        <f t="shared" si="0"/>
        <v>6008310</v>
      </c>
      <c r="P5" s="262">
        <v>9999</v>
      </c>
      <c r="Q5" s="212">
        <v>99999</v>
      </c>
      <c r="R5" s="212">
        <v>999999</v>
      </c>
      <c r="S5" s="212">
        <v>9999</v>
      </c>
      <c r="T5" s="211">
        <v>100</v>
      </c>
      <c r="U5" t="str">
        <f t="shared" si="1"/>
        <v>Tax Levy60083</v>
      </c>
      <c r="V5">
        <v>10</v>
      </c>
      <c r="W5" s="212">
        <v>9999</v>
      </c>
    </row>
    <row r="6" spans="1:28" x14ac:dyDescent="0.2">
      <c r="A6" s="209" t="s">
        <v>416</v>
      </c>
      <c r="B6" s="209">
        <v>10</v>
      </c>
      <c r="C6" s="209" t="s">
        <v>182</v>
      </c>
      <c r="D6" s="210">
        <v>60196</v>
      </c>
      <c r="E6" s="211" t="s">
        <v>217</v>
      </c>
      <c r="F6" s="212">
        <v>60196</v>
      </c>
      <c r="G6" s="213" t="s">
        <v>216</v>
      </c>
      <c r="H6" s="211">
        <v>100</v>
      </c>
      <c r="I6" s="213" t="s">
        <v>449</v>
      </c>
      <c r="J6" s="212">
        <v>9999</v>
      </c>
      <c r="K6" s="212">
        <v>99999</v>
      </c>
      <c r="L6" s="212">
        <v>999999</v>
      </c>
      <c r="M6" s="212">
        <v>9999</v>
      </c>
      <c r="N6" s="259">
        <v>10</v>
      </c>
      <c r="O6" s="263" t="str">
        <f t="shared" si="0"/>
        <v>6019610</v>
      </c>
      <c r="P6" s="262">
        <v>9999</v>
      </c>
      <c r="Q6" s="212">
        <v>99999</v>
      </c>
      <c r="R6" s="212">
        <v>999999</v>
      </c>
      <c r="S6" s="212">
        <v>9999</v>
      </c>
      <c r="T6" s="211">
        <v>100</v>
      </c>
      <c r="U6" t="str">
        <f t="shared" si="1"/>
        <v>Tax Levy60196</v>
      </c>
      <c r="V6">
        <v>10</v>
      </c>
      <c r="W6" s="212">
        <v>9999</v>
      </c>
    </row>
    <row r="7" spans="1:28" x14ac:dyDescent="0.2">
      <c r="A7" s="209" t="s">
        <v>416</v>
      </c>
      <c r="B7" s="209">
        <v>10</v>
      </c>
      <c r="C7" s="209" t="s">
        <v>182</v>
      </c>
      <c r="D7" s="210">
        <v>65017</v>
      </c>
      <c r="E7" s="211" t="s">
        <v>213</v>
      </c>
      <c r="F7" s="212">
        <v>65017</v>
      </c>
      <c r="G7" s="213" t="s">
        <v>213</v>
      </c>
      <c r="H7" s="211">
        <v>100</v>
      </c>
      <c r="I7" s="213" t="s">
        <v>449</v>
      </c>
      <c r="J7" s="212">
        <v>9999</v>
      </c>
      <c r="K7" s="212">
        <v>99999</v>
      </c>
      <c r="L7" s="212">
        <v>999999</v>
      </c>
      <c r="M7" s="212">
        <v>9999</v>
      </c>
      <c r="N7" s="259">
        <v>10</v>
      </c>
      <c r="O7" s="263" t="str">
        <f t="shared" si="0"/>
        <v>6501710</v>
      </c>
      <c r="P7" s="262">
        <v>9999</v>
      </c>
      <c r="Q7" s="212">
        <v>99999</v>
      </c>
      <c r="R7" s="212">
        <v>999999</v>
      </c>
      <c r="S7" s="212">
        <v>9999</v>
      </c>
      <c r="T7" s="211">
        <v>100</v>
      </c>
      <c r="U7" t="str">
        <f t="shared" si="1"/>
        <v>Tax Levy65017</v>
      </c>
      <c r="V7">
        <v>10</v>
      </c>
      <c r="W7" s="212">
        <v>9999</v>
      </c>
    </row>
    <row r="8" spans="1:28" x14ac:dyDescent="0.2">
      <c r="A8" s="209" t="s">
        <v>416</v>
      </c>
      <c r="B8" s="209">
        <v>10</v>
      </c>
      <c r="C8" s="209" t="s">
        <v>182</v>
      </c>
      <c r="D8" s="210">
        <v>65054</v>
      </c>
      <c r="E8" s="211" t="s">
        <v>211</v>
      </c>
      <c r="F8" s="212">
        <v>65054</v>
      </c>
      <c r="G8" s="213" t="s">
        <v>210</v>
      </c>
      <c r="H8" s="211">
        <v>100</v>
      </c>
      <c r="I8" s="213" t="s">
        <v>449</v>
      </c>
      <c r="J8" s="212">
        <v>9999</v>
      </c>
      <c r="K8" s="212">
        <v>99999</v>
      </c>
      <c r="L8" s="212">
        <v>999999</v>
      </c>
      <c r="M8" s="212">
        <v>9999</v>
      </c>
      <c r="N8" s="259">
        <v>10</v>
      </c>
      <c r="O8" s="263" t="str">
        <f t="shared" si="0"/>
        <v>6505410</v>
      </c>
      <c r="P8" s="262">
        <v>9999</v>
      </c>
      <c r="Q8" s="212">
        <v>99999</v>
      </c>
      <c r="R8" s="212">
        <v>999999</v>
      </c>
      <c r="S8" s="212">
        <v>9999</v>
      </c>
      <c r="T8" s="211">
        <v>100</v>
      </c>
      <c r="U8" t="str">
        <f t="shared" si="1"/>
        <v>Tax Levy65054</v>
      </c>
      <c r="V8">
        <v>10</v>
      </c>
      <c r="W8" s="212">
        <v>9999</v>
      </c>
    </row>
    <row r="9" spans="1:28" x14ac:dyDescent="0.2">
      <c r="A9" s="209" t="s">
        <v>416</v>
      </c>
      <c r="B9" s="209">
        <v>10</v>
      </c>
      <c r="C9" s="209" t="s">
        <v>182</v>
      </c>
      <c r="D9" s="210">
        <v>70001</v>
      </c>
      <c r="E9" s="211" t="s">
        <v>433</v>
      </c>
      <c r="F9" s="212">
        <v>70001</v>
      </c>
      <c r="G9" s="213" t="s">
        <v>207</v>
      </c>
      <c r="H9" s="211">
        <v>100</v>
      </c>
      <c r="I9" s="213" t="s">
        <v>449</v>
      </c>
      <c r="J9" s="212">
        <v>9999</v>
      </c>
      <c r="K9" s="212">
        <v>99999</v>
      </c>
      <c r="L9" s="212">
        <v>999999</v>
      </c>
      <c r="M9" s="212">
        <v>9999</v>
      </c>
      <c r="N9" s="259">
        <v>10</v>
      </c>
      <c r="O9" s="263" t="str">
        <f t="shared" si="0"/>
        <v>7000110</v>
      </c>
      <c r="P9" s="262">
        <v>9999</v>
      </c>
      <c r="Q9" s="212">
        <v>99999</v>
      </c>
      <c r="R9" s="212">
        <v>999999</v>
      </c>
      <c r="S9" s="212">
        <v>9999</v>
      </c>
      <c r="T9" s="211">
        <v>100</v>
      </c>
      <c r="U9" t="str">
        <f t="shared" si="1"/>
        <v>Tax Levy70001</v>
      </c>
      <c r="V9">
        <v>10</v>
      </c>
      <c r="W9" s="212">
        <v>9999</v>
      </c>
    </row>
    <row r="10" spans="1:28" x14ac:dyDescent="0.2">
      <c r="A10" s="209" t="s">
        <v>416</v>
      </c>
      <c r="B10" s="209">
        <v>10</v>
      </c>
      <c r="C10" s="209" t="s">
        <v>182</v>
      </c>
      <c r="D10" s="210">
        <v>70062</v>
      </c>
      <c r="E10" s="211" t="s">
        <v>195</v>
      </c>
      <c r="F10" s="212">
        <v>70062</v>
      </c>
      <c r="G10" s="213" t="s">
        <v>192</v>
      </c>
      <c r="H10" s="211">
        <v>100</v>
      </c>
      <c r="I10" s="213" t="s">
        <v>449</v>
      </c>
      <c r="J10" s="212">
        <v>9999</v>
      </c>
      <c r="K10" s="212">
        <v>99999</v>
      </c>
      <c r="L10" s="212">
        <v>999999</v>
      </c>
      <c r="M10" s="212">
        <v>9999</v>
      </c>
      <c r="N10" s="259">
        <v>10</v>
      </c>
      <c r="O10" s="263" t="str">
        <f t="shared" si="0"/>
        <v>7006210</v>
      </c>
      <c r="P10" s="262">
        <v>9999</v>
      </c>
      <c r="Q10" s="212">
        <v>99999</v>
      </c>
      <c r="R10" s="212">
        <v>999999</v>
      </c>
      <c r="S10" s="212">
        <v>9999</v>
      </c>
      <c r="T10" s="211">
        <v>100</v>
      </c>
      <c r="U10" t="str">
        <f t="shared" si="1"/>
        <v>Tax Levy70062</v>
      </c>
      <c r="V10">
        <v>10</v>
      </c>
      <c r="W10" s="212">
        <v>9999</v>
      </c>
    </row>
    <row r="11" spans="1:28" x14ac:dyDescent="0.2">
      <c r="A11" s="209" t="s">
        <v>416</v>
      </c>
      <c r="B11" s="209">
        <v>10</v>
      </c>
      <c r="C11" s="209" t="s">
        <v>182</v>
      </c>
      <c r="D11" s="210">
        <v>70062</v>
      </c>
      <c r="E11" s="211" t="s">
        <v>193</v>
      </c>
      <c r="F11" s="212">
        <v>70062</v>
      </c>
      <c r="G11" s="213" t="s">
        <v>192</v>
      </c>
      <c r="H11" s="211">
        <v>100</v>
      </c>
      <c r="I11" s="213" t="s">
        <v>449</v>
      </c>
      <c r="J11" s="212">
        <v>9999</v>
      </c>
      <c r="K11" s="212">
        <v>99999</v>
      </c>
      <c r="L11" s="212">
        <v>999999</v>
      </c>
      <c r="M11" s="212">
        <v>114</v>
      </c>
      <c r="N11" s="259">
        <v>10</v>
      </c>
      <c r="O11" s="263" t="str">
        <f t="shared" si="0"/>
        <v>7006210</v>
      </c>
      <c r="P11" s="262">
        <v>9999</v>
      </c>
      <c r="Q11" s="212">
        <v>99999</v>
      </c>
      <c r="R11" s="212">
        <v>999999</v>
      </c>
      <c r="S11" s="212">
        <v>114</v>
      </c>
      <c r="T11" s="211">
        <v>100</v>
      </c>
      <c r="U11" t="str">
        <f t="shared" si="1"/>
        <v>Tax Levy70062</v>
      </c>
      <c r="V11">
        <v>10</v>
      </c>
      <c r="W11" s="212">
        <v>9999</v>
      </c>
    </row>
    <row r="12" spans="1:28" x14ac:dyDescent="0.2">
      <c r="A12" s="209" t="s">
        <v>416</v>
      </c>
      <c r="B12" s="209">
        <v>10</v>
      </c>
      <c r="C12" s="209" t="s">
        <v>182</v>
      </c>
      <c r="D12" s="210">
        <v>80170</v>
      </c>
      <c r="E12" s="211" t="s">
        <v>190</v>
      </c>
      <c r="F12" s="212">
        <v>80170</v>
      </c>
      <c r="G12" s="213" t="s">
        <v>189</v>
      </c>
      <c r="H12" s="211">
        <v>355</v>
      </c>
      <c r="I12" s="213" t="s">
        <v>451</v>
      </c>
      <c r="J12" s="212">
        <v>9999</v>
      </c>
      <c r="K12" s="212">
        <v>99999</v>
      </c>
      <c r="L12" s="212">
        <v>999999</v>
      </c>
      <c r="M12" s="212">
        <v>9999</v>
      </c>
      <c r="N12" s="259">
        <v>10</v>
      </c>
      <c r="O12" s="263" t="str">
        <f t="shared" si="0"/>
        <v>8017010</v>
      </c>
      <c r="P12" s="262">
        <v>9999</v>
      </c>
      <c r="Q12" s="212">
        <v>99999</v>
      </c>
      <c r="R12" s="212">
        <v>999999</v>
      </c>
      <c r="S12" s="212">
        <v>9999</v>
      </c>
      <c r="T12" s="211">
        <v>355</v>
      </c>
      <c r="U12" t="str">
        <f t="shared" si="1"/>
        <v>Tax Levy80170</v>
      </c>
      <c r="V12">
        <v>10</v>
      </c>
      <c r="W12" s="212">
        <v>9999</v>
      </c>
    </row>
    <row r="13" spans="1:28" x14ac:dyDescent="0.2">
      <c r="A13" s="209" t="s">
        <v>416</v>
      </c>
      <c r="B13" s="209">
        <v>10</v>
      </c>
      <c r="C13" s="209" t="s">
        <v>182</v>
      </c>
      <c r="D13" s="210">
        <v>80188</v>
      </c>
      <c r="E13" s="211" t="s">
        <v>187</v>
      </c>
      <c r="F13" s="212">
        <v>80188</v>
      </c>
      <c r="G13" s="213" t="s">
        <v>186</v>
      </c>
      <c r="H13" s="211">
        <v>100</v>
      </c>
      <c r="I13" s="213" t="s">
        <v>449</v>
      </c>
      <c r="J13" s="212">
        <v>9999</v>
      </c>
      <c r="K13" s="212">
        <v>99999</v>
      </c>
      <c r="L13" s="212">
        <v>999999</v>
      </c>
      <c r="M13" s="212">
        <v>9999</v>
      </c>
      <c r="N13" s="259">
        <v>10</v>
      </c>
      <c r="O13" s="263" t="str">
        <f t="shared" si="0"/>
        <v>8018810</v>
      </c>
      <c r="P13" s="262">
        <v>9999</v>
      </c>
      <c r="Q13" s="212">
        <v>99999</v>
      </c>
      <c r="R13" s="212">
        <v>999999</v>
      </c>
      <c r="S13" s="212">
        <v>9999</v>
      </c>
      <c r="T13" s="211">
        <v>100</v>
      </c>
      <c r="U13" t="str">
        <f t="shared" si="1"/>
        <v>Tax Levy80188</v>
      </c>
      <c r="V13">
        <v>10</v>
      </c>
      <c r="W13" s="212">
        <v>9999</v>
      </c>
    </row>
    <row r="14" spans="1:28" x14ac:dyDescent="0.2">
      <c r="A14" s="209" t="s">
        <v>416</v>
      </c>
      <c r="B14" s="209">
        <v>10</v>
      </c>
      <c r="C14" s="209" t="s">
        <v>182</v>
      </c>
      <c r="D14" s="210">
        <v>80259</v>
      </c>
      <c r="E14" s="211" t="s">
        <v>184</v>
      </c>
      <c r="F14" s="212">
        <v>80259</v>
      </c>
      <c r="G14" s="213" t="s">
        <v>183</v>
      </c>
      <c r="H14" s="211">
        <v>355</v>
      </c>
      <c r="I14" s="213" t="s">
        <v>451</v>
      </c>
      <c r="J14" s="212">
        <v>9999</v>
      </c>
      <c r="K14" s="212">
        <v>99999</v>
      </c>
      <c r="L14" s="212">
        <v>999999</v>
      </c>
      <c r="M14" s="212">
        <v>9999</v>
      </c>
      <c r="N14" s="259">
        <v>10</v>
      </c>
      <c r="O14" s="263" t="str">
        <f t="shared" si="0"/>
        <v>8025910</v>
      </c>
      <c r="P14" s="262">
        <v>9999</v>
      </c>
      <c r="Q14" s="212">
        <v>99999</v>
      </c>
      <c r="R14" s="212">
        <v>999999</v>
      </c>
      <c r="S14" s="212">
        <v>9999</v>
      </c>
      <c r="T14" s="211">
        <v>355</v>
      </c>
      <c r="U14" t="str">
        <f t="shared" si="1"/>
        <v>Tax Levy80259</v>
      </c>
      <c r="V14">
        <v>10</v>
      </c>
      <c r="W14" s="212">
        <v>9999</v>
      </c>
    </row>
    <row r="15" spans="1:28" x14ac:dyDescent="0.2">
      <c r="A15" s="209" t="s">
        <v>416</v>
      </c>
      <c r="B15" s="209">
        <v>10</v>
      </c>
      <c r="C15" s="209" t="s">
        <v>182</v>
      </c>
      <c r="D15" s="210">
        <v>80522</v>
      </c>
      <c r="E15" s="211" t="s">
        <v>671</v>
      </c>
      <c r="F15" s="210">
        <v>80522</v>
      </c>
      <c r="G15" s="211" t="s">
        <v>473</v>
      </c>
      <c r="H15" s="211">
        <v>355</v>
      </c>
      <c r="I15" s="213"/>
      <c r="J15" s="212">
        <v>9999</v>
      </c>
      <c r="K15" s="212">
        <v>99999</v>
      </c>
      <c r="L15" s="212">
        <v>999999</v>
      </c>
      <c r="M15" s="212">
        <v>9999</v>
      </c>
      <c r="N15" s="259">
        <v>10</v>
      </c>
      <c r="O15" s="263" t="str">
        <f t="shared" si="0"/>
        <v>8052210</v>
      </c>
      <c r="P15" s="262">
        <v>9999</v>
      </c>
      <c r="Q15" s="212">
        <v>99999</v>
      </c>
      <c r="R15" s="212">
        <v>999999</v>
      </c>
      <c r="S15" s="212">
        <v>9999</v>
      </c>
      <c r="T15" s="211">
        <v>355</v>
      </c>
      <c r="U15" t="str">
        <f t="shared" si="1"/>
        <v>Tax Levy80522</v>
      </c>
      <c r="V15">
        <v>10</v>
      </c>
      <c r="W15" s="212">
        <v>9999</v>
      </c>
    </row>
    <row r="16" spans="1:28" x14ac:dyDescent="0.2">
      <c r="A16" s="209" t="s">
        <v>416</v>
      </c>
      <c r="B16" s="209">
        <v>10</v>
      </c>
      <c r="C16" s="209" t="s">
        <v>182</v>
      </c>
      <c r="D16" s="210">
        <v>10103</v>
      </c>
      <c r="E16" s="211" t="s">
        <v>673</v>
      </c>
      <c r="F16" s="210">
        <v>10103</v>
      </c>
      <c r="G16" s="211" t="s">
        <v>474</v>
      </c>
      <c r="H16" s="211">
        <v>100</v>
      </c>
      <c r="I16" s="213"/>
      <c r="J16" s="212">
        <v>9999</v>
      </c>
      <c r="K16" s="212">
        <v>99999</v>
      </c>
      <c r="L16" s="212">
        <v>999999</v>
      </c>
      <c r="M16" s="212">
        <v>9999</v>
      </c>
      <c r="N16" s="259">
        <v>10</v>
      </c>
      <c r="O16" s="263" t="str">
        <f t="shared" si="0"/>
        <v>1010310</v>
      </c>
      <c r="P16" s="262">
        <v>9999</v>
      </c>
      <c r="Q16" s="212">
        <v>99999</v>
      </c>
      <c r="R16" s="212">
        <v>999999</v>
      </c>
      <c r="S16" s="212">
        <v>9999</v>
      </c>
      <c r="T16" s="211">
        <v>100</v>
      </c>
      <c r="U16" t="str">
        <f t="shared" si="1"/>
        <v>Tax Levy10103</v>
      </c>
      <c r="V16">
        <v>10</v>
      </c>
      <c r="W16" s="212">
        <v>9999</v>
      </c>
    </row>
    <row r="17" spans="1:23" x14ac:dyDescent="0.2">
      <c r="A17" s="209" t="s">
        <v>416</v>
      </c>
      <c r="B17" s="209">
        <v>10</v>
      </c>
      <c r="C17" s="209" t="s">
        <v>182</v>
      </c>
      <c r="D17" s="210">
        <v>70027</v>
      </c>
      <c r="E17" s="211" t="s">
        <v>672</v>
      </c>
      <c r="F17" s="210">
        <v>70027</v>
      </c>
      <c r="G17" s="211" t="s">
        <v>683</v>
      </c>
      <c r="H17" s="211">
        <v>100</v>
      </c>
      <c r="I17" s="213"/>
      <c r="J17" s="212">
        <v>9999</v>
      </c>
      <c r="K17" s="212">
        <v>99999</v>
      </c>
      <c r="L17" s="212">
        <v>999999</v>
      </c>
      <c r="M17" s="212">
        <v>9999</v>
      </c>
      <c r="N17" s="259">
        <v>10</v>
      </c>
      <c r="O17" s="263" t="str">
        <f t="shared" si="0"/>
        <v>7002710</v>
      </c>
      <c r="P17" s="262">
        <v>9999</v>
      </c>
      <c r="Q17" s="212">
        <v>99999</v>
      </c>
      <c r="R17" s="212">
        <v>999999</v>
      </c>
      <c r="S17" s="212">
        <v>9999</v>
      </c>
      <c r="T17" s="211">
        <v>100</v>
      </c>
      <c r="U17" t="str">
        <f t="shared" si="1"/>
        <v>Tax Levy70027</v>
      </c>
      <c r="V17">
        <v>10</v>
      </c>
      <c r="W17" s="212">
        <v>9999</v>
      </c>
    </row>
    <row r="18" spans="1:23" x14ac:dyDescent="0.2">
      <c r="A18" s="209" t="s">
        <v>416</v>
      </c>
      <c r="B18" s="209">
        <v>10</v>
      </c>
      <c r="C18" s="209" t="s">
        <v>452</v>
      </c>
      <c r="D18" s="343">
        <v>80122</v>
      </c>
      <c r="E18" s="211" t="s">
        <v>548</v>
      </c>
      <c r="F18" s="343">
        <v>80122</v>
      </c>
      <c r="G18" s="211" t="s">
        <v>548</v>
      </c>
      <c r="H18" s="211">
        <v>100</v>
      </c>
      <c r="I18" s="213"/>
      <c r="J18" s="212">
        <v>9999</v>
      </c>
      <c r="K18" s="212">
        <v>99999</v>
      </c>
      <c r="L18" s="212">
        <v>999999</v>
      </c>
      <c r="M18" s="212">
        <v>9999</v>
      </c>
      <c r="N18" s="259">
        <v>10</v>
      </c>
      <c r="O18" s="263" t="str">
        <f t="shared" si="0"/>
        <v>8012210</v>
      </c>
      <c r="P18" s="212">
        <v>9999</v>
      </c>
      <c r="Q18" s="212">
        <v>99999</v>
      </c>
      <c r="R18" s="212">
        <v>999999</v>
      </c>
      <c r="S18" s="212">
        <v>9999</v>
      </c>
      <c r="T18" s="211">
        <v>100</v>
      </c>
      <c r="V18" s="342">
        <v>10</v>
      </c>
      <c r="W18" s="212">
        <v>9999</v>
      </c>
    </row>
    <row r="19" spans="1:23" x14ac:dyDescent="0.2">
      <c r="A19" s="209" t="s">
        <v>414</v>
      </c>
      <c r="B19" s="209">
        <v>11</v>
      </c>
      <c r="C19" s="209" t="s">
        <v>452</v>
      </c>
      <c r="D19" s="210">
        <v>10396</v>
      </c>
      <c r="E19" s="211" t="s">
        <v>453</v>
      </c>
      <c r="F19" s="214" t="s">
        <v>454</v>
      </c>
      <c r="G19" s="213" t="s">
        <v>453</v>
      </c>
      <c r="H19" s="211">
        <v>100</v>
      </c>
      <c r="I19" s="213" t="s">
        <v>449</v>
      </c>
      <c r="J19" s="212">
        <v>3012</v>
      </c>
      <c r="K19" s="212">
        <v>99999</v>
      </c>
      <c r="L19" s="212">
        <v>999999</v>
      </c>
      <c r="M19" s="212">
        <v>9999</v>
      </c>
      <c r="N19" s="259">
        <v>11</v>
      </c>
      <c r="O19" s="263" t="str">
        <f t="shared" si="0"/>
        <v>1039611</v>
      </c>
      <c r="P19" s="262">
        <v>3012</v>
      </c>
      <c r="Q19" s="212">
        <v>99999</v>
      </c>
      <c r="R19" s="212">
        <v>999999</v>
      </c>
      <c r="S19" s="212">
        <v>9999</v>
      </c>
      <c r="T19" s="211">
        <v>100</v>
      </c>
      <c r="U19" t="str">
        <f t="shared" si="1"/>
        <v>IFR10396</v>
      </c>
      <c r="V19">
        <v>11</v>
      </c>
      <c r="W19" s="212">
        <v>3012</v>
      </c>
    </row>
    <row r="20" spans="1:23" x14ac:dyDescent="0.2">
      <c r="A20" s="209" t="s">
        <v>416</v>
      </c>
      <c r="B20" s="209">
        <v>10</v>
      </c>
      <c r="C20" s="209" t="s">
        <v>222</v>
      </c>
      <c r="D20" s="210">
        <v>10250</v>
      </c>
      <c r="E20" s="211" t="s">
        <v>173</v>
      </c>
      <c r="F20" s="212">
        <v>10250</v>
      </c>
      <c r="G20" s="213" t="s">
        <v>173</v>
      </c>
      <c r="H20" s="211">
        <v>100</v>
      </c>
      <c r="I20" s="213" t="s">
        <v>449</v>
      </c>
      <c r="J20" s="212">
        <v>9999</v>
      </c>
      <c r="K20" s="212">
        <v>99999</v>
      </c>
      <c r="L20" s="212">
        <v>999999</v>
      </c>
      <c r="M20" s="212">
        <v>9999</v>
      </c>
      <c r="N20" s="259">
        <v>10</v>
      </c>
      <c r="O20" s="263" t="str">
        <f t="shared" si="0"/>
        <v>1025010</v>
      </c>
      <c r="P20" s="262">
        <v>9999</v>
      </c>
      <c r="Q20" s="212">
        <v>99999</v>
      </c>
      <c r="R20" s="212">
        <v>999999</v>
      </c>
      <c r="S20" s="212">
        <v>9999</v>
      </c>
      <c r="T20" s="211">
        <v>100</v>
      </c>
      <c r="U20" t="str">
        <f t="shared" si="1"/>
        <v>Tax Levy10250</v>
      </c>
      <c r="V20">
        <v>10</v>
      </c>
      <c r="W20" s="212">
        <v>9999</v>
      </c>
    </row>
    <row r="21" spans="1:23" x14ac:dyDescent="0.2">
      <c r="A21" s="209" t="s">
        <v>416</v>
      </c>
      <c r="B21" s="209">
        <v>10</v>
      </c>
      <c r="C21" s="209" t="s">
        <v>222</v>
      </c>
      <c r="D21" s="210">
        <v>10405</v>
      </c>
      <c r="E21" s="211" t="s">
        <v>437</v>
      </c>
      <c r="F21" s="212">
        <v>10405</v>
      </c>
      <c r="G21" s="213" t="s">
        <v>170</v>
      </c>
      <c r="H21" s="211">
        <v>100</v>
      </c>
      <c r="I21" s="213" t="s">
        <v>449</v>
      </c>
      <c r="J21" s="212">
        <v>9999</v>
      </c>
      <c r="K21" s="212">
        <v>99999</v>
      </c>
      <c r="L21" s="212">
        <v>999999</v>
      </c>
      <c r="M21" s="212">
        <v>9999</v>
      </c>
      <c r="N21" s="259">
        <v>10</v>
      </c>
      <c r="O21" s="263" t="str">
        <f t="shared" si="0"/>
        <v>1040510</v>
      </c>
      <c r="P21" s="262">
        <v>9999</v>
      </c>
      <c r="Q21" s="212">
        <v>99999</v>
      </c>
      <c r="R21" s="212">
        <v>999999</v>
      </c>
      <c r="S21" s="212">
        <v>9999</v>
      </c>
      <c r="T21" s="211">
        <v>100</v>
      </c>
      <c r="U21" t="str">
        <f t="shared" si="1"/>
        <v>Tax Levy10405</v>
      </c>
      <c r="V21">
        <v>10</v>
      </c>
      <c r="W21" s="212">
        <v>9999</v>
      </c>
    </row>
    <row r="22" spans="1:23" x14ac:dyDescent="0.2">
      <c r="A22" s="209" t="s">
        <v>416</v>
      </c>
      <c r="B22" s="209">
        <v>10</v>
      </c>
      <c r="C22" s="209" t="s">
        <v>222</v>
      </c>
      <c r="D22" s="210">
        <v>60203</v>
      </c>
      <c r="E22" s="211" t="s">
        <v>168</v>
      </c>
      <c r="F22" s="212">
        <v>60203</v>
      </c>
      <c r="G22" s="213" t="s">
        <v>167</v>
      </c>
      <c r="H22" s="211">
        <v>100</v>
      </c>
      <c r="I22" s="213" t="s">
        <v>449</v>
      </c>
      <c r="J22" s="212">
        <v>9999</v>
      </c>
      <c r="K22" s="212">
        <v>99999</v>
      </c>
      <c r="L22" s="212">
        <v>999999</v>
      </c>
      <c r="M22" s="212">
        <v>9999</v>
      </c>
      <c r="N22" s="259">
        <v>10</v>
      </c>
      <c r="O22" s="263" t="str">
        <f t="shared" si="0"/>
        <v>6020310</v>
      </c>
      <c r="P22" s="262">
        <v>9999</v>
      </c>
      <c r="Q22" s="212">
        <v>99999</v>
      </c>
      <c r="R22" s="212">
        <v>999999</v>
      </c>
      <c r="S22" s="212">
        <v>9999</v>
      </c>
      <c r="T22" s="211">
        <v>100</v>
      </c>
      <c r="U22" t="str">
        <f t="shared" si="1"/>
        <v>Tax Levy60203</v>
      </c>
      <c r="V22">
        <v>10</v>
      </c>
      <c r="W22" s="212">
        <v>9999</v>
      </c>
    </row>
    <row r="23" spans="1:23" x14ac:dyDescent="0.2">
      <c r="A23" s="209" t="s">
        <v>416</v>
      </c>
      <c r="B23" s="209">
        <v>10</v>
      </c>
      <c r="C23" s="209" t="s">
        <v>222</v>
      </c>
      <c r="D23" s="210">
        <v>75071</v>
      </c>
      <c r="E23" s="211" t="s">
        <v>438</v>
      </c>
      <c r="F23" s="212">
        <v>75071</v>
      </c>
      <c r="G23" s="213" t="s">
        <v>439</v>
      </c>
      <c r="H23" s="211">
        <v>300</v>
      </c>
      <c r="I23" s="213" t="s">
        <v>390</v>
      </c>
      <c r="J23" s="212">
        <v>9999</v>
      </c>
      <c r="K23" s="212">
        <v>99999</v>
      </c>
      <c r="L23" s="212">
        <v>999999</v>
      </c>
      <c r="M23" s="212">
        <v>9999</v>
      </c>
      <c r="N23" s="259">
        <v>10</v>
      </c>
      <c r="O23" s="263" t="str">
        <f t="shared" si="0"/>
        <v>7507110</v>
      </c>
      <c r="P23" s="262">
        <v>9999</v>
      </c>
      <c r="Q23" s="212">
        <v>99999</v>
      </c>
      <c r="R23" s="212">
        <v>999999</v>
      </c>
      <c r="S23" s="212">
        <v>9999</v>
      </c>
      <c r="T23" s="211">
        <v>300</v>
      </c>
      <c r="U23" t="str">
        <f t="shared" si="1"/>
        <v>Tax Levy75071</v>
      </c>
      <c r="V23">
        <v>10</v>
      </c>
      <c r="W23" s="212">
        <v>9999</v>
      </c>
    </row>
    <row r="24" spans="1:23" x14ac:dyDescent="0.2">
      <c r="A24" s="209" t="s">
        <v>416</v>
      </c>
      <c r="B24" s="209">
        <v>10</v>
      </c>
      <c r="C24" s="209" t="s">
        <v>179</v>
      </c>
      <c r="D24" s="210">
        <v>80070</v>
      </c>
      <c r="E24" s="211" t="s">
        <v>58</v>
      </c>
      <c r="F24" s="212">
        <v>80070</v>
      </c>
      <c r="G24" s="213" t="s">
        <v>180</v>
      </c>
      <c r="H24" s="211">
        <v>350</v>
      </c>
      <c r="I24" s="213" t="s">
        <v>450</v>
      </c>
      <c r="J24" s="212">
        <v>9999</v>
      </c>
      <c r="K24" s="212">
        <v>99999</v>
      </c>
      <c r="L24" s="212">
        <v>999999</v>
      </c>
      <c r="M24" s="212">
        <v>9999</v>
      </c>
      <c r="N24" s="259">
        <v>10</v>
      </c>
      <c r="O24" s="263" t="str">
        <f t="shared" si="0"/>
        <v>8007010</v>
      </c>
      <c r="P24" s="262">
        <v>9999</v>
      </c>
      <c r="Q24" s="212">
        <v>99999</v>
      </c>
      <c r="R24" s="212">
        <v>999999</v>
      </c>
      <c r="S24" s="212">
        <v>9999</v>
      </c>
      <c r="T24" s="211">
        <v>350</v>
      </c>
      <c r="U24" t="str">
        <f t="shared" si="1"/>
        <v>Tax Levy80070</v>
      </c>
      <c r="V24">
        <v>10</v>
      </c>
      <c r="W24" s="212">
        <v>9999</v>
      </c>
    </row>
    <row r="25" spans="1:23" x14ac:dyDescent="0.2">
      <c r="A25" s="209" t="s">
        <v>416</v>
      </c>
      <c r="B25" s="209">
        <v>10</v>
      </c>
      <c r="C25" s="209" t="s">
        <v>176</v>
      </c>
      <c r="D25" s="210">
        <v>80250</v>
      </c>
      <c r="E25" s="211" t="s">
        <v>176</v>
      </c>
      <c r="F25" s="212">
        <v>80250</v>
      </c>
      <c r="G25" s="213" t="s">
        <v>177</v>
      </c>
      <c r="H25" s="211">
        <v>355</v>
      </c>
      <c r="I25" s="213" t="s">
        <v>451</v>
      </c>
      <c r="J25" s="212">
        <v>9999</v>
      </c>
      <c r="K25" s="212">
        <v>99999</v>
      </c>
      <c r="L25" s="212">
        <v>999999</v>
      </c>
      <c r="M25" s="212">
        <v>9999</v>
      </c>
      <c r="N25" s="259">
        <v>10</v>
      </c>
      <c r="O25" s="263" t="str">
        <f t="shared" si="0"/>
        <v>8025010</v>
      </c>
      <c r="P25" s="262">
        <v>9999</v>
      </c>
      <c r="Q25" s="212">
        <v>99999</v>
      </c>
      <c r="R25" s="212">
        <v>999999</v>
      </c>
      <c r="S25" s="212">
        <v>9999</v>
      </c>
      <c r="T25" s="211">
        <v>355</v>
      </c>
      <c r="U25" t="str">
        <f t="shared" si="1"/>
        <v>Tax Levy80250</v>
      </c>
      <c r="V25">
        <v>10</v>
      </c>
      <c r="W25" s="212">
        <v>9999</v>
      </c>
    </row>
    <row r="26" spans="1:23" x14ac:dyDescent="0.2">
      <c r="A26" s="209" t="s">
        <v>416</v>
      </c>
      <c r="B26" s="209">
        <v>10</v>
      </c>
      <c r="C26" s="209" t="s">
        <v>116</v>
      </c>
      <c r="D26" s="210">
        <v>80002</v>
      </c>
      <c r="E26" s="211" t="s">
        <v>159</v>
      </c>
      <c r="F26" s="212">
        <v>80002</v>
      </c>
      <c r="G26" s="213" t="s">
        <v>158</v>
      </c>
      <c r="H26" s="211">
        <v>355</v>
      </c>
      <c r="I26" s="213" t="s">
        <v>451</v>
      </c>
      <c r="J26" s="212">
        <v>9999</v>
      </c>
      <c r="K26" s="212">
        <v>99999</v>
      </c>
      <c r="L26" s="212">
        <v>999999</v>
      </c>
      <c r="M26" s="212">
        <v>9999</v>
      </c>
      <c r="N26" s="259">
        <v>10</v>
      </c>
      <c r="O26" s="263" t="str">
        <f t="shared" si="0"/>
        <v>8000210</v>
      </c>
      <c r="P26" s="262">
        <v>9999</v>
      </c>
      <c r="Q26" s="212">
        <v>99999</v>
      </c>
      <c r="R26" s="212">
        <v>999999</v>
      </c>
      <c r="S26" s="212">
        <v>9999</v>
      </c>
      <c r="T26" s="211">
        <v>355</v>
      </c>
      <c r="U26" t="str">
        <f t="shared" si="1"/>
        <v>Tax Levy80002</v>
      </c>
      <c r="V26">
        <v>10</v>
      </c>
      <c r="W26" s="212">
        <v>9999</v>
      </c>
    </row>
    <row r="27" spans="1:23" x14ac:dyDescent="0.2">
      <c r="A27" s="209" t="s">
        <v>416</v>
      </c>
      <c r="B27" s="209">
        <v>10</v>
      </c>
      <c r="C27" s="209" t="s">
        <v>116</v>
      </c>
      <c r="D27" s="210">
        <v>80037</v>
      </c>
      <c r="E27" s="211" t="s">
        <v>156</v>
      </c>
      <c r="F27" s="212">
        <v>80037</v>
      </c>
      <c r="G27" s="213" t="s">
        <v>155</v>
      </c>
      <c r="H27" s="211">
        <v>355</v>
      </c>
      <c r="I27" s="213" t="s">
        <v>451</v>
      </c>
      <c r="J27" s="212">
        <v>9999</v>
      </c>
      <c r="K27" s="212">
        <v>99999</v>
      </c>
      <c r="L27" s="212">
        <v>999999</v>
      </c>
      <c r="M27" s="212">
        <v>9999</v>
      </c>
      <c r="N27" s="259">
        <v>10</v>
      </c>
      <c r="O27" s="263" t="str">
        <f t="shared" si="0"/>
        <v>8003710</v>
      </c>
      <c r="P27" s="262">
        <v>9999</v>
      </c>
      <c r="Q27" s="212">
        <v>99999</v>
      </c>
      <c r="R27" s="212">
        <v>999999</v>
      </c>
      <c r="S27" s="212">
        <v>9999</v>
      </c>
      <c r="T27" s="211">
        <v>355</v>
      </c>
      <c r="U27" t="str">
        <f t="shared" si="1"/>
        <v>Tax Levy80037</v>
      </c>
      <c r="V27">
        <v>10</v>
      </c>
      <c r="W27" s="212">
        <v>9999</v>
      </c>
    </row>
    <row r="28" spans="1:23" x14ac:dyDescent="0.2">
      <c r="A28" s="209" t="s">
        <v>416</v>
      </c>
      <c r="B28" s="209">
        <v>10</v>
      </c>
      <c r="C28" s="209" t="s">
        <v>116</v>
      </c>
      <c r="D28" s="210">
        <v>80042</v>
      </c>
      <c r="E28" s="211" t="s">
        <v>153</v>
      </c>
      <c r="F28" s="212">
        <v>80042</v>
      </c>
      <c r="G28" s="213" t="s">
        <v>152</v>
      </c>
      <c r="H28" s="211">
        <v>355</v>
      </c>
      <c r="I28" s="213" t="s">
        <v>451</v>
      </c>
      <c r="J28" s="212">
        <v>9999</v>
      </c>
      <c r="K28" s="212">
        <v>99999</v>
      </c>
      <c r="L28" s="212">
        <v>999999</v>
      </c>
      <c r="M28" s="212">
        <v>9999</v>
      </c>
      <c r="N28" s="259">
        <v>10</v>
      </c>
      <c r="O28" s="263" t="str">
        <f t="shared" si="0"/>
        <v>8004210</v>
      </c>
      <c r="P28" s="262">
        <v>9999</v>
      </c>
      <c r="Q28" s="212">
        <v>99999</v>
      </c>
      <c r="R28" s="212">
        <v>999999</v>
      </c>
      <c r="S28" s="212">
        <v>9999</v>
      </c>
      <c r="T28" s="211">
        <v>355</v>
      </c>
      <c r="U28" t="str">
        <f t="shared" si="1"/>
        <v>Tax Levy80042</v>
      </c>
      <c r="V28">
        <v>10</v>
      </c>
      <c r="W28" s="212">
        <v>9999</v>
      </c>
    </row>
    <row r="29" spans="1:23" x14ac:dyDescent="0.2">
      <c r="A29" s="209" t="s">
        <v>416</v>
      </c>
      <c r="B29" s="209">
        <v>10</v>
      </c>
      <c r="C29" s="209" t="s">
        <v>116</v>
      </c>
      <c r="D29" s="210">
        <v>80045</v>
      </c>
      <c r="E29" s="211" t="s">
        <v>145</v>
      </c>
      <c r="F29" s="212">
        <v>80045</v>
      </c>
      <c r="G29" s="213" t="s">
        <v>145</v>
      </c>
      <c r="H29" s="211">
        <v>355</v>
      </c>
      <c r="I29" s="213" t="s">
        <v>451</v>
      </c>
      <c r="J29" s="212">
        <v>9999</v>
      </c>
      <c r="K29" s="212">
        <v>10482</v>
      </c>
      <c r="L29" s="212">
        <v>999999</v>
      </c>
      <c r="M29" s="212">
        <v>9999</v>
      </c>
      <c r="N29" s="259">
        <v>10</v>
      </c>
      <c r="O29" s="263" t="str">
        <f t="shared" si="0"/>
        <v>8004510</v>
      </c>
      <c r="P29" s="262">
        <v>9999</v>
      </c>
      <c r="Q29" s="212">
        <v>10482</v>
      </c>
      <c r="R29" s="212">
        <v>999999</v>
      </c>
      <c r="S29" s="212">
        <v>9999</v>
      </c>
      <c r="T29" s="211">
        <v>355</v>
      </c>
      <c r="U29" t="str">
        <f t="shared" si="1"/>
        <v>Tax Levy80045</v>
      </c>
      <c r="V29">
        <v>10</v>
      </c>
      <c r="W29" s="212">
        <v>9999</v>
      </c>
    </row>
    <row r="30" spans="1:23" x14ac:dyDescent="0.2">
      <c r="A30" s="209" t="s">
        <v>416</v>
      </c>
      <c r="B30" s="209">
        <v>10</v>
      </c>
      <c r="C30" s="209" t="s">
        <v>116</v>
      </c>
      <c r="D30" s="210">
        <v>80045</v>
      </c>
      <c r="E30" s="211" t="s">
        <v>145</v>
      </c>
      <c r="F30" s="212">
        <v>80045</v>
      </c>
      <c r="G30" s="213" t="s">
        <v>145</v>
      </c>
      <c r="H30" s="211">
        <v>355</v>
      </c>
      <c r="I30" s="213" t="s">
        <v>451</v>
      </c>
      <c r="J30" s="212">
        <v>9999</v>
      </c>
      <c r="K30" s="212">
        <v>99999</v>
      </c>
      <c r="L30" s="212">
        <v>999999</v>
      </c>
      <c r="M30" s="212">
        <v>9999</v>
      </c>
      <c r="N30" s="259">
        <v>10</v>
      </c>
      <c r="O30" s="263" t="str">
        <f t="shared" si="0"/>
        <v>8004510</v>
      </c>
      <c r="P30" s="262">
        <v>9999</v>
      </c>
      <c r="Q30" s="212">
        <v>99999</v>
      </c>
      <c r="R30" s="212">
        <v>999999</v>
      </c>
      <c r="S30" s="212">
        <v>9999</v>
      </c>
      <c r="T30" s="211">
        <v>355</v>
      </c>
      <c r="U30" t="str">
        <f t="shared" si="1"/>
        <v>Tax Levy80045</v>
      </c>
      <c r="V30">
        <v>10</v>
      </c>
      <c r="W30" s="212">
        <v>9999</v>
      </c>
    </row>
    <row r="31" spans="1:23" x14ac:dyDescent="0.2">
      <c r="A31" s="209" t="s">
        <v>416</v>
      </c>
      <c r="B31" s="209">
        <v>10</v>
      </c>
      <c r="C31" s="209" t="s">
        <v>116</v>
      </c>
      <c r="D31" s="210">
        <v>80045</v>
      </c>
      <c r="E31" s="211" t="s">
        <v>145</v>
      </c>
      <c r="F31" s="212">
        <v>80045</v>
      </c>
      <c r="G31" s="211" t="s">
        <v>145</v>
      </c>
      <c r="H31" s="211">
        <v>355</v>
      </c>
      <c r="I31" s="213" t="s">
        <v>451</v>
      </c>
      <c r="J31" s="212">
        <v>9999</v>
      </c>
      <c r="K31" s="212">
        <v>10454</v>
      </c>
      <c r="L31" s="212">
        <v>999999</v>
      </c>
      <c r="M31" s="212">
        <v>9999</v>
      </c>
      <c r="N31" s="259">
        <v>10</v>
      </c>
      <c r="O31" s="263" t="str">
        <f t="shared" si="0"/>
        <v>8004510</v>
      </c>
      <c r="P31" s="262">
        <v>9999</v>
      </c>
      <c r="Q31" s="212">
        <v>10454</v>
      </c>
      <c r="R31" s="212">
        <v>999999</v>
      </c>
      <c r="S31" s="212">
        <v>9999</v>
      </c>
      <c r="T31" s="211">
        <v>355</v>
      </c>
      <c r="U31" t="str">
        <f t="shared" si="1"/>
        <v>Tax Levy80045</v>
      </c>
      <c r="V31">
        <v>10</v>
      </c>
      <c r="W31" s="212">
        <v>9999</v>
      </c>
    </row>
    <row r="32" spans="1:23" x14ac:dyDescent="0.2">
      <c r="A32" s="215" t="s">
        <v>414</v>
      </c>
      <c r="B32" s="215">
        <v>11</v>
      </c>
      <c r="C32" s="215" t="s">
        <v>116</v>
      </c>
      <c r="D32" s="210">
        <v>80045</v>
      </c>
      <c r="E32" s="216" t="s">
        <v>145</v>
      </c>
      <c r="F32" s="217">
        <v>80045</v>
      </c>
      <c r="G32" s="218" t="s">
        <v>145</v>
      </c>
      <c r="H32" s="216">
        <v>355</v>
      </c>
      <c r="I32" s="218" t="s">
        <v>451</v>
      </c>
      <c r="J32" s="212">
        <v>3012</v>
      </c>
      <c r="K32" s="212">
        <v>99999</v>
      </c>
      <c r="L32" s="212">
        <v>999999</v>
      </c>
      <c r="M32" s="212">
        <v>9999</v>
      </c>
      <c r="N32" s="260">
        <v>11</v>
      </c>
      <c r="O32" s="263" t="str">
        <f t="shared" si="0"/>
        <v>8004511</v>
      </c>
      <c r="P32" s="262">
        <v>3012</v>
      </c>
      <c r="Q32" s="212">
        <v>99999</v>
      </c>
      <c r="R32" s="212">
        <v>999999</v>
      </c>
      <c r="S32" s="212">
        <v>9999</v>
      </c>
      <c r="T32" s="216">
        <v>355</v>
      </c>
      <c r="U32" t="str">
        <f t="shared" si="1"/>
        <v>IFR80045</v>
      </c>
      <c r="V32">
        <v>11</v>
      </c>
      <c r="W32" s="212">
        <v>3012</v>
      </c>
    </row>
    <row r="33" spans="1:23" x14ac:dyDescent="0.2">
      <c r="A33" s="209" t="s">
        <v>414</v>
      </c>
      <c r="B33" s="209">
        <v>11</v>
      </c>
      <c r="C33" s="209" t="s">
        <v>116</v>
      </c>
      <c r="D33" s="210">
        <v>80045</v>
      </c>
      <c r="E33" s="211" t="s">
        <v>145</v>
      </c>
      <c r="F33" s="212">
        <v>80045</v>
      </c>
      <c r="G33" s="213" t="s">
        <v>145</v>
      </c>
      <c r="H33" s="211">
        <v>400</v>
      </c>
      <c r="I33" s="213" t="s">
        <v>455</v>
      </c>
      <c r="J33" s="212">
        <v>3012</v>
      </c>
      <c r="K33" s="212">
        <v>99999</v>
      </c>
      <c r="L33" s="212">
        <v>999999</v>
      </c>
      <c r="M33" s="212">
        <v>9999</v>
      </c>
      <c r="N33" s="259">
        <v>11</v>
      </c>
      <c r="O33" s="263" t="str">
        <f t="shared" si="0"/>
        <v>8004511</v>
      </c>
      <c r="P33" s="262">
        <v>3012</v>
      </c>
      <c r="Q33" s="212">
        <v>99999</v>
      </c>
      <c r="R33" s="212">
        <v>999999</v>
      </c>
      <c r="S33" s="212">
        <v>9999</v>
      </c>
      <c r="T33" s="211">
        <v>400</v>
      </c>
      <c r="U33" t="str">
        <f t="shared" si="1"/>
        <v>IFR80045</v>
      </c>
      <c r="V33">
        <v>11</v>
      </c>
      <c r="W33" s="212">
        <v>3012</v>
      </c>
    </row>
    <row r="34" spans="1:23" s="341" customFormat="1" x14ac:dyDescent="0.2">
      <c r="A34" s="344" t="s">
        <v>414</v>
      </c>
      <c r="B34" s="344">
        <v>11</v>
      </c>
      <c r="C34" s="344" t="s">
        <v>116</v>
      </c>
      <c r="D34" s="345">
        <v>80274</v>
      </c>
      <c r="E34" s="346" t="s">
        <v>121</v>
      </c>
      <c r="F34" s="347">
        <v>80274</v>
      </c>
      <c r="G34" s="348" t="s">
        <v>120</v>
      </c>
      <c r="H34" s="346">
        <v>350</v>
      </c>
      <c r="I34" s="348" t="s">
        <v>450</v>
      </c>
      <c r="J34" s="347">
        <v>4001</v>
      </c>
      <c r="K34" s="347">
        <v>99999</v>
      </c>
      <c r="L34" s="347">
        <v>999999</v>
      </c>
      <c r="M34" s="347">
        <v>9999</v>
      </c>
      <c r="N34" s="349">
        <v>11</v>
      </c>
      <c r="O34" s="350" t="str">
        <f t="shared" si="0"/>
        <v>8027411</v>
      </c>
      <c r="P34" s="351">
        <v>4001</v>
      </c>
      <c r="Q34" s="347">
        <v>99999</v>
      </c>
      <c r="R34" s="347">
        <v>999999</v>
      </c>
      <c r="S34" s="347">
        <v>9999</v>
      </c>
      <c r="T34" s="346">
        <v>350</v>
      </c>
      <c r="U34" s="341" t="str">
        <f t="shared" si="1"/>
        <v>IFR80274</v>
      </c>
      <c r="V34" s="341">
        <v>11</v>
      </c>
      <c r="W34" s="347">
        <v>4001</v>
      </c>
    </row>
    <row r="35" spans="1:23" x14ac:dyDescent="0.2">
      <c r="A35" s="209" t="s">
        <v>414</v>
      </c>
      <c r="B35" s="209">
        <v>11</v>
      </c>
      <c r="C35" s="209" t="s">
        <v>116</v>
      </c>
      <c r="D35" s="210">
        <v>80048</v>
      </c>
      <c r="E35" s="211" t="s">
        <v>141</v>
      </c>
      <c r="F35" s="212">
        <v>80048</v>
      </c>
      <c r="G35" s="213" t="s">
        <v>140</v>
      </c>
      <c r="H35" s="211">
        <v>400</v>
      </c>
      <c r="I35" s="213" t="s">
        <v>455</v>
      </c>
      <c r="J35" s="212">
        <v>3012</v>
      </c>
      <c r="K35" s="212">
        <v>99999</v>
      </c>
      <c r="L35" s="212">
        <v>999999</v>
      </c>
      <c r="M35" s="212">
        <v>9999</v>
      </c>
      <c r="N35" s="259">
        <v>11</v>
      </c>
      <c r="O35" s="263" t="str">
        <f t="shared" si="0"/>
        <v>8004811</v>
      </c>
      <c r="P35" s="212">
        <v>3012</v>
      </c>
      <c r="Q35" s="212">
        <v>99999</v>
      </c>
      <c r="R35" s="212">
        <v>999999</v>
      </c>
      <c r="S35" s="212">
        <v>9999</v>
      </c>
      <c r="T35" s="211">
        <v>400</v>
      </c>
      <c r="U35" t="str">
        <f t="shared" si="1"/>
        <v>IFR80048</v>
      </c>
      <c r="V35" s="342">
        <v>11</v>
      </c>
      <c r="W35" s="212">
        <v>3012</v>
      </c>
    </row>
    <row r="36" spans="1:23" x14ac:dyDescent="0.2">
      <c r="A36" s="209" t="s">
        <v>416</v>
      </c>
      <c r="B36" s="209">
        <v>10</v>
      </c>
      <c r="C36" s="209" t="s">
        <v>116</v>
      </c>
      <c r="D36" s="210">
        <v>80048</v>
      </c>
      <c r="E36" s="211" t="s">
        <v>141</v>
      </c>
      <c r="F36" s="212">
        <v>80048</v>
      </c>
      <c r="G36" s="213" t="s">
        <v>140</v>
      </c>
      <c r="H36" s="211">
        <v>400</v>
      </c>
      <c r="I36" s="213" t="s">
        <v>455</v>
      </c>
      <c r="J36" s="212">
        <v>9999</v>
      </c>
      <c r="K36" s="212">
        <v>99999</v>
      </c>
      <c r="L36" s="212">
        <v>999999</v>
      </c>
      <c r="M36" s="212">
        <v>9999</v>
      </c>
      <c r="N36" s="259">
        <v>10</v>
      </c>
      <c r="O36" s="263" t="str">
        <f t="shared" si="0"/>
        <v>8004810</v>
      </c>
      <c r="P36" s="262">
        <v>9999</v>
      </c>
      <c r="Q36" s="212">
        <v>99999</v>
      </c>
      <c r="R36" s="212">
        <v>999999</v>
      </c>
      <c r="S36" s="212">
        <v>9999</v>
      </c>
      <c r="T36" s="211">
        <v>400</v>
      </c>
      <c r="U36" t="str">
        <f t="shared" si="1"/>
        <v>Tax Levy80048</v>
      </c>
      <c r="V36">
        <v>10</v>
      </c>
      <c r="W36" s="212">
        <v>9999</v>
      </c>
    </row>
    <row r="37" spans="1:23" x14ac:dyDescent="0.2">
      <c r="A37" s="209" t="s">
        <v>416</v>
      </c>
      <c r="B37" s="209">
        <v>10</v>
      </c>
      <c r="C37" s="209" t="s">
        <v>116</v>
      </c>
      <c r="D37" s="210">
        <v>80048</v>
      </c>
      <c r="E37" s="211" t="s">
        <v>141</v>
      </c>
      <c r="F37" s="212">
        <v>80048</v>
      </c>
      <c r="G37" s="213" t="s">
        <v>140</v>
      </c>
      <c r="H37" s="211">
        <v>403</v>
      </c>
      <c r="I37" s="213" t="s">
        <v>456</v>
      </c>
      <c r="J37" s="212">
        <v>9999</v>
      </c>
      <c r="K37" s="212">
        <v>99999</v>
      </c>
      <c r="L37" s="212">
        <v>999999</v>
      </c>
      <c r="M37" s="212">
        <v>9999</v>
      </c>
      <c r="N37" s="259">
        <v>10</v>
      </c>
      <c r="O37" s="263" t="str">
        <f t="shared" si="0"/>
        <v>8004810</v>
      </c>
      <c r="P37" s="262">
        <v>9999</v>
      </c>
      <c r="Q37" s="212">
        <v>99999</v>
      </c>
      <c r="R37" s="212">
        <v>999999</v>
      </c>
      <c r="S37" s="212">
        <v>9999</v>
      </c>
      <c r="T37" s="211">
        <v>403</v>
      </c>
      <c r="U37" t="str">
        <f t="shared" si="1"/>
        <v>Tax Levy80048</v>
      </c>
      <c r="V37">
        <v>10</v>
      </c>
      <c r="W37" s="212">
        <v>9999</v>
      </c>
    </row>
    <row r="38" spans="1:23" x14ac:dyDescent="0.2">
      <c r="A38" s="209" t="s">
        <v>416</v>
      </c>
      <c r="B38" s="209">
        <v>10</v>
      </c>
      <c r="C38" s="209" t="s">
        <v>116</v>
      </c>
      <c r="D38" s="210">
        <v>80049</v>
      </c>
      <c r="E38" s="211" t="s">
        <v>457</v>
      </c>
      <c r="F38" s="212">
        <v>80049</v>
      </c>
      <c r="G38" s="211" t="s">
        <v>136</v>
      </c>
      <c r="H38" s="211">
        <v>400</v>
      </c>
      <c r="I38" s="213" t="s">
        <v>455</v>
      </c>
      <c r="J38" s="212">
        <v>9999</v>
      </c>
      <c r="K38" s="212">
        <v>99999</v>
      </c>
      <c r="L38" s="212">
        <v>999999</v>
      </c>
      <c r="M38" s="212">
        <v>9999</v>
      </c>
      <c r="N38" s="259">
        <v>10</v>
      </c>
      <c r="O38" s="263" t="str">
        <f t="shared" si="0"/>
        <v>8004910</v>
      </c>
      <c r="P38" s="262">
        <v>9999</v>
      </c>
      <c r="Q38" s="212">
        <v>99999</v>
      </c>
      <c r="R38" s="212">
        <v>999999</v>
      </c>
      <c r="S38" s="212">
        <v>9999</v>
      </c>
      <c r="T38" s="211">
        <v>400</v>
      </c>
      <c r="U38" t="str">
        <f t="shared" si="1"/>
        <v>Tax Levy80049</v>
      </c>
      <c r="V38">
        <v>10</v>
      </c>
      <c r="W38" s="212">
        <v>9999</v>
      </c>
    </row>
    <row r="39" spans="1:23" x14ac:dyDescent="0.2">
      <c r="A39" s="209" t="s">
        <v>414</v>
      </c>
      <c r="B39" s="209">
        <v>11</v>
      </c>
      <c r="C39" s="209" t="s">
        <v>116</v>
      </c>
      <c r="D39" s="210">
        <v>80049</v>
      </c>
      <c r="E39" s="211" t="s">
        <v>136</v>
      </c>
      <c r="F39" s="210">
        <v>80049</v>
      </c>
      <c r="G39" s="211" t="s">
        <v>136</v>
      </c>
      <c r="H39" s="211">
        <v>400</v>
      </c>
      <c r="I39" s="213" t="s">
        <v>455</v>
      </c>
      <c r="J39" s="212">
        <v>4001</v>
      </c>
      <c r="K39" s="212">
        <v>99999</v>
      </c>
      <c r="L39" s="212">
        <v>999999</v>
      </c>
      <c r="M39" s="212">
        <v>9999</v>
      </c>
      <c r="N39" s="259">
        <v>11</v>
      </c>
      <c r="O39" s="263" t="str">
        <f t="shared" si="0"/>
        <v>8004911</v>
      </c>
      <c r="P39" s="262">
        <v>4001</v>
      </c>
      <c r="Q39" s="212">
        <v>99999</v>
      </c>
      <c r="R39" s="212">
        <v>999999</v>
      </c>
      <c r="S39" s="212">
        <v>9999</v>
      </c>
      <c r="T39" s="211">
        <v>400</v>
      </c>
      <c r="U39" t="str">
        <f t="shared" si="1"/>
        <v>IFR80049</v>
      </c>
      <c r="V39">
        <v>11</v>
      </c>
      <c r="W39" s="212">
        <v>4001</v>
      </c>
    </row>
    <row r="40" spans="1:23" x14ac:dyDescent="0.2">
      <c r="A40" s="219" t="s">
        <v>414</v>
      </c>
      <c r="B40" s="220">
        <v>11</v>
      </c>
      <c r="C40" s="220" t="s">
        <v>116</v>
      </c>
      <c r="D40" s="221">
        <v>80049</v>
      </c>
      <c r="E40" s="222" t="s">
        <v>136</v>
      </c>
      <c r="F40" s="221">
        <v>80049</v>
      </c>
      <c r="G40" s="223" t="s">
        <v>136</v>
      </c>
      <c r="H40" s="222">
        <v>400</v>
      </c>
      <c r="I40" s="223" t="s">
        <v>455</v>
      </c>
      <c r="J40" s="224">
        <v>3012</v>
      </c>
      <c r="K40" s="224">
        <v>99999</v>
      </c>
      <c r="L40" s="224">
        <v>999999</v>
      </c>
      <c r="M40" s="225">
        <v>9999</v>
      </c>
      <c r="N40" s="220">
        <v>11</v>
      </c>
      <c r="O40" s="263" t="str">
        <f t="shared" si="0"/>
        <v>8004911</v>
      </c>
      <c r="P40" s="224">
        <v>3012</v>
      </c>
      <c r="Q40" s="224">
        <v>99999</v>
      </c>
      <c r="R40" s="224">
        <v>999999</v>
      </c>
      <c r="S40" s="225">
        <v>9999</v>
      </c>
      <c r="T40" s="222">
        <v>400</v>
      </c>
      <c r="U40" t="str">
        <f t="shared" si="1"/>
        <v>IFR80049</v>
      </c>
      <c r="V40">
        <v>11</v>
      </c>
      <c r="W40" s="224">
        <v>3012</v>
      </c>
    </row>
    <row r="41" spans="1:23" x14ac:dyDescent="0.2">
      <c r="A41" s="209" t="s">
        <v>416</v>
      </c>
      <c r="B41" s="209">
        <v>10</v>
      </c>
      <c r="C41" s="209" t="s">
        <v>116</v>
      </c>
      <c r="D41" s="210">
        <v>80054</v>
      </c>
      <c r="E41" s="211" t="s">
        <v>135</v>
      </c>
      <c r="F41" s="212">
        <v>80054</v>
      </c>
      <c r="G41" s="213" t="s">
        <v>134</v>
      </c>
      <c r="H41" s="211">
        <v>350</v>
      </c>
      <c r="I41" s="213" t="s">
        <v>450</v>
      </c>
      <c r="J41" s="212">
        <v>9999</v>
      </c>
      <c r="K41" s="212">
        <v>99999</v>
      </c>
      <c r="L41" s="212">
        <v>999999</v>
      </c>
      <c r="M41" s="212">
        <v>9999</v>
      </c>
      <c r="N41" s="259">
        <v>10</v>
      </c>
      <c r="O41" s="263" t="str">
        <f t="shared" si="0"/>
        <v>8005410</v>
      </c>
      <c r="P41" s="262">
        <v>9999</v>
      </c>
      <c r="Q41" s="212">
        <v>99999</v>
      </c>
      <c r="R41" s="212">
        <v>999999</v>
      </c>
      <c r="S41" s="212">
        <v>9999</v>
      </c>
      <c r="T41" s="211">
        <v>350</v>
      </c>
      <c r="U41" t="str">
        <f t="shared" si="1"/>
        <v>Tax Levy80054</v>
      </c>
      <c r="V41">
        <v>10</v>
      </c>
      <c r="W41" s="212">
        <v>9999</v>
      </c>
    </row>
    <row r="42" spans="1:23" x14ac:dyDescent="0.2">
      <c r="A42" s="209" t="s">
        <v>416</v>
      </c>
      <c r="B42" s="209">
        <v>10</v>
      </c>
      <c r="C42" s="209" t="s">
        <v>116</v>
      </c>
      <c r="D42" s="210">
        <v>80149</v>
      </c>
      <c r="E42" s="211" t="s">
        <v>132</v>
      </c>
      <c r="F42" s="212">
        <v>80149</v>
      </c>
      <c r="G42" s="213" t="s">
        <v>131</v>
      </c>
      <c r="H42" s="211">
        <v>355</v>
      </c>
      <c r="I42" s="213" t="s">
        <v>451</v>
      </c>
      <c r="J42" s="212">
        <v>9999</v>
      </c>
      <c r="K42" s="212">
        <v>99999</v>
      </c>
      <c r="L42" s="212">
        <v>999999</v>
      </c>
      <c r="M42" s="212">
        <v>9999</v>
      </c>
      <c r="N42" s="259">
        <v>10</v>
      </c>
      <c r="O42" s="263" t="str">
        <f t="shared" si="0"/>
        <v>8014910</v>
      </c>
      <c r="P42" s="262">
        <v>9999</v>
      </c>
      <c r="Q42" s="212">
        <v>99999</v>
      </c>
      <c r="R42" s="212">
        <v>999999</v>
      </c>
      <c r="S42" s="212">
        <v>9999</v>
      </c>
      <c r="T42" s="211">
        <v>355</v>
      </c>
      <c r="U42" t="str">
        <f t="shared" si="1"/>
        <v>Tax Levy80149</v>
      </c>
      <c r="V42">
        <v>10</v>
      </c>
      <c r="W42" s="212">
        <v>9999</v>
      </c>
    </row>
    <row r="43" spans="1:23" x14ac:dyDescent="0.2">
      <c r="A43" s="209" t="s">
        <v>416</v>
      </c>
      <c r="B43" s="209">
        <v>10</v>
      </c>
      <c r="C43" s="209" t="s">
        <v>116</v>
      </c>
      <c r="D43" s="210">
        <v>80174</v>
      </c>
      <c r="E43" s="211" t="s">
        <v>129</v>
      </c>
      <c r="F43" s="212">
        <v>80174</v>
      </c>
      <c r="G43" s="213" t="s">
        <v>128</v>
      </c>
      <c r="H43" s="211">
        <v>355</v>
      </c>
      <c r="I43" s="213" t="s">
        <v>451</v>
      </c>
      <c r="J43" s="212">
        <v>9999</v>
      </c>
      <c r="K43" s="212">
        <v>99999</v>
      </c>
      <c r="L43" s="212">
        <v>999999</v>
      </c>
      <c r="M43" s="212">
        <v>9999</v>
      </c>
      <c r="N43" s="259">
        <v>10</v>
      </c>
      <c r="O43" s="263" t="str">
        <f t="shared" si="0"/>
        <v>8017410</v>
      </c>
      <c r="P43" s="262">
        <v>9999</v>
      </c>
      <c r="Q43" s="212">
        <v>99999</v>
      </c>
      <c r="R43" s="212">
        <v>999999</v>
      </c>
      <c r="S43" s="212">
        <v>9999</v>
      </c>
      <c r="T43" s="211">
        <v>355</v>
      </c>
      <c r="U43" t="str">
        <f t="shared" si="1"/>
        <v>Tax Levy80174</v>
      </c>
      <c r="V43">
        <v>10</v>
      </c>
      <c r="W43" s="212">
        <v>9999</v>
      </c>
    </row>
    <row r="44" spans="1:23" x14ac:dyDescent="0.2">
      <c r="A44" s="209" t="s">
        <v>416</v>
      </c>
      <c r="B44" s="209">
        <v>10</v>
      </c>
      <c r="C44" s="209" t="s">
        <v>116</v>
      </c>
      <c r="D44" s="210">
        <v>80203</v>
      </c>
      <c r="E44" s="211" t="s">
        <v>126</v>
      </c>
      <c r="F44" s="212">
        <v>80203</v>
      </c>
      <c r="G44" s="213" t="s">
        <v>125</v>
      </c>
      <c r="H44" s="211">
        <v>350</v>
      </c>
      <c r="I44" s="213" t="s">
        <v>450</v>
      </c>
      <c r="J44" s="212">
        <v>9999</v>
      </c>
      <c r="K44" s="212">
        <v>99999</v>
      </c>
      <c r="L44" s="212">
        <v>999999</v>
      </c>
      <c r="M44" s="212">
        <v>9999</v>
      </c>
      <c r="N44" s="259">
        <v>10</v>
      </c>
      <c r="O44" s="263" t="str">
        <f t="shared" si="0"/>
        <v>8020310</v>
      </c>
      <c r="P44" s="262">
        <v>9999</v>
      </c>
      <c r="Q44" s="212">
        <v>99999</v>
      </c>
      <c r="R44" s="212">
        <v>999999</v>
      </c>
      <c r="S44" s="212">
        <v>9999</v>
      </c>
      <c r="T44" s="211">
        <v>350</v>
      </c>
      <c r="U44" t="str">
        <f t="shared" si="1"/>
        <v>Tax Levy80203</v>
      </c>
      <c r="V44">
        <v>10</v>
      </c>
      <c r="W44" s="212">
        <v>9999</v>
      </c>
    </row>
    <row r="45" spans="1:23" x14ac:dyDescent="0.2">
      <c r="A45" s="209" t="s">
        <v>416</v>
      </c>
      <c r="B45" s="209">
        <v>10</v>
      </c>
      <c r="C45" s="209" t="s">
        <v>116</v>
      </c>
      <c r="D45" s="210">
        <v>80251</v>
      </c>
      <c r="E45" s="211" t="s">
        <v>440</v>
      </c>
      <c r="F45" s="212">
        <v>80251</v>
      </c>
      <c r="G45" s="213" t="s">
        <v>440</v>
      </c>
      <c r="H45" s="211">
        <v>350</v>
      </c>
      <c r="I45" s="213" t="s">
        <v>450</v>
      </c>
      <c r="J45" s="212">
        <v>9999</v>
      </c>
      <c r="K45" s="212">
        <v>99999</v>
      </c>
      <c r="L45" s="212">
        <v>999999</v>
      </c>
      <c r="M45" s="212">
        <v>9999</v>
      </c>
      <c r="N45" s="259">
        <v>10</v>
      </c>
      <c r="O45" s="263" t="str">
        <f t="shared" si="0"/>
        <v>8025110</v>
      </c>
      <c r="P45" s="262">
        <v>9999</v>
      </c>
      <c r="Q45" s="212">
        <v>99999</v>
      </c>
      <c r="R45" s="212">
        <v>999999</v>
      </c>
      <c r="S45" s="212">
        <v>9999</v>
      </c>
      <c r="T45" s="211">
        <v>350</v>
      </c>
      <c r="U45" t="str">
        <f t="shared" si="1"/>
        <v>Tax Levy80251</v>
      </c>
      <c r="V45">
        <v>10</v>
      </c>
      <c r="W45" s="212">
        <v>9999</v>
      </c>
    </row>
    <row r="46" spans="1:23" x14ac:dyDescent="0.2">
      <c r="A46" s="209" t="s">
        <v>416</v>
      </c>
      <c r="B46" s="209">
        <v>10</v>
      </c>
      <c r="C46" s="209" t="s">
        <v>116</v>
      </c>
      <c r="D46" s="210">
        <v>80264</v>
      </c>
      <c r="E46" s="211" t="s">
        <v>123</v>
      </c>
      <c r="F46" s="212">
        <v>80264</v>
      </c>
      <c r="G46" s="213" t="s">
        <v>123</v>
      </c>
      <c r="H46" s="211">
        <v>355</v>
      </c>
      <c r="I46" s="213" t="s">
        <v>451</v>
      </c>
      <c r="J46" s="212">
        <v>9999</v>
      </c>
      <c r="K46" s="212">
        <v>99999</v>
      </c>
      <c r="L46" s="212">
        <v>999999</v>
      </c>
      <c r="M46" s="212">
        <v>9999</v>
      </c>
      <c r="N46" s="259">
        <v>10</v>
      </c>
      <c r="O46" s="263" t="str">
        <f t="shared" si="0"/>
        <v>8026410</v>
      </c>
      <c r="P46" s="262">
        <v>9999</v>
      </c>
      <c r="Q46" s="212">
        <v>99999</v>
      </c>
      <c r="R46" s="212">
        <v>999999</v>
      </c>
      <c r="S46" s="212">
        <v>9999</v>
      </c>
      <c r="T46" s="211">
        <v>355</v>
      </c>
      <c r="U46" t="str">
        <f t="shared" si="1"/>
        <v>Tax Levy80264</v>
      </c>
      <c r="V46">
        <v>10</v>
      </c>
      <c r="W46" s="212">
        <v>9999</v>
      </c>
    </row>
    <row r="47" spans="1:23" x14ac:dyDescent="0.2">
      <c r="A47" s="209" t="s">
        <v>416</v>
      </c>
      <c r="B47" s="209">
        <v>10</v>
      </c>
      <c r="C47" s="209" t="s">
        <v>116</v>
      </c>
      <c r="D47" s="210">
        <v>80274</v>
      </c>
      <c r="E47" s="211" t="s">
        <v>121</v>
      </c>
      <c r="F47" s="212">
        <v>80274</v>
      </c>
      <c r="G47" s="213" t="s">
        <v>120</v>
      </c>
      <c r="H47" s="211">
        <v>350</v>
      </c>
      <c r="I47" s="213" t="s">
        <v>450</v>
      </c>
      <c r="J47" s="212">
        <v>9999</v>
      </c>
      <c r="K47" s="212">
        <v>99999</v>
      </c>
      <c r="L47" s="212">
        <v>999999</v>
      </c>
      <c r="M47" s="212">
        <v>9999</v>
      </c>
      <c r="N47" s="259">
        <v>10</v>
      </c>
      <c r="O47" s="263" t="str">
        <f t="shared" si="0"/>
        <v>8027410</v>
      </c>
      <c r="P47" s="262">
        <v>9999</v>
      </c>
      <c r="Q47" s="212">
        <v>99999</v>
      </c>
      <c r="R47" s="212">
        <v>999999</v>
      </c>
      <c r="S47" s="212">
        <v>9999</v>
      </c>
      <c r="T47" s="211">
        <v>350</v>
      </c>
      <c r="U47" t="str">
        <f t="shared" si="1"/>
        <v>Tax Levy80274</v>
      </c>
      <c r="V47">
        <v>10</v>
      </c>
      <c r="W47" s="212">
        <v>9999</v>
      </c>
    </row>
    <row r="48" spans="1:23" x14ac:dyDescent="0.2">
      <c r="A48" s="209" t="s">
        <v>416</v>
      </c>
      <c r="B48" s="209">
        <v>10</v>
      </c>
      <c r="C48" s="209" t="s">
        <v>116</v>
      </c>
      <c r="D48" s="210">
        <v>80299</v>
      </c>
      <c r="E48" s="211" t="s">
        <v>118</v>
      </c>
      <c r="F48" s="212">
        <v>80299</v>
      </c>
      <c r="G48" s="213" t="s">
        <v>117</v>
      </c>
      <c r="H48" s="211">
        <v>355</v>
      </c>
      <c r="I48" s="213" t="s">
        <v>451</v>
      </c>
      <c r="J48" s="212">
        <v>9999</v>
      </c>
      <c r="K48" s="212">
        <v>99999</v>
      </c>
      <c r="L48" s="212">
        <v>999999</v>
      </c>
      <c r="M48" s="212">
        <v>9999</v>
      </c>
      <c r="N48" s="259">
        <v>10</v>
      </c>
      <c r="O48" s="263" t="str">
        <f t="shared" si="0"/>
        <v>8029910</v>
      </c>
      <c r="P48" s="262">
        <v>9999</v>
      </c>
      <c r="Q48" s="212">
        <v>99999</v>
      </c>
      <c r="R48" s="212">
        <v>999999</v>
      </c>
      <c r="S48" s="212">
        <v>9999</v>
      </c>
      <c r="T48" s="211">
        <v>355</v>
      </c>
      <c r="U48" t="str">
        <f t="shared" si="1"/>
        <v>Tax Levy80299</v>
      </c>
      <c r="V48">
        <v>10</v>
      </c>
      <c r="W48" s="212">
        <v>9999</v>
      </c>
    </row>
    <row r="49" spans="1:23" x14ac:dyDescent="0.2">
      <c r="A49" s="209" t="s">
        <v>416</v>
      </c>
      <c r="B49" s="209">
        <v>10</v>
      </c>
      <c r="C49" s="209" t="s">
        <v>112</v>
      </c>
      <c r="D49" s="210">
        <v>80069</v>
      </c>
      <c r="E49" s="211" t="s">
        <v>114</v>
      </c>
      <c r="F49" s="212">
        <v>80069</v>
      </c>
      <c r="G49" s="213" t="s">
        <v>113</v>
      </c>
      <c r="H49" s="211">
        <v>350</v>
      </c>
      <c r="I49" s="213" t="s">
        <v>450</v>
      </c>
      <c r="J49" s="212">
        <v>9999</v>
      </c>
      <c r="K49" s="212">
        <v>99999</v>
      </c>
      <c r="L49" s="212">
        <v>999999</v>
      </c>
      <c r="M49" s="212">
        <v>9999</v>
      </c>
      <c r="N49" s="259">
        <v>10</v>
      </c>
      <c r="O49" s="263" t="str">
        <f t="shared" si="0"/>
        <v>8006910</v>
      </c>
      <c r="P49" s="262">
        <v>9999</v>
      </c>
      <c r="Q49" s="212">
        <v>99999</v>
      </c>
      <c r="R49" s="212">
        <v>999999</v>
      </c>
      <c r="S49" s="212">
        <v>9999</v>
      </c>
      <c r="T49" s="211">
        <v>350</v>
      </c>
      <c r="U49" t="str">
        <f t="shared" si="1"/>
        <v>Tax Levy80069</v>
      </c>
      <c r="V49">
        <v>10</v>
      </c>
      <c r="W49" s="212">
        <v>9999</v>
      </c>
    </row>
    <row r="50" spans="1:23" x14ac:dyDescent="0.2">
      <c r="A50" s="209" t="s">
        <v>416</v>
      </c>
      <c r="B50" s="209">
        <v>10</v>
      </c>
      <c r="C50" s="209" t="s">
        <v>90</v>
      </c>
      <c r="D50" s="210">
        <v>10393</v>
      </c>
      <c r="E50" s="211" t="s">
        <v>110</v>
      </c>
      <c r="F50" s="212">
        <v>10393</v>
      </c>
      <c r="G50" s="213" t="s">
        <v>109</v>
      </c>
      <c r="H50" s="211">
        <v>300</v>
      </c>
      <c r="I50" s="213" t="s">
        <v>390</v>
      </c>
      <c r="J50" s="212">
        <v>9999</v>
      </c>
      <c r="K50" s="212">
        <v>99999</v>
      </c>
      <c r="L50" s="212">
        <v>999999</v>
      </c>
      <c r="M50" s="212">
        <v>9999</v>
      </c>
      <c r="N50" s="259">
        <v>10</v>
      </c>
      <c r="O50" s="263" t="str">
        <f t="shared" si="0"/>
        <v>1039310</v>
      </c>
      <c r="P50" s="262">
        <v>9999</v>
      </c>
      <c r="Q50" s="212">
        <v>99999</v>
      </c>
      <c r="R50" s="212">
        <v>999999</v>
      </c>
      <c r="S50" s="212">
        <v>9999</v>
      </c>
      <c r="T50" s="211">
        <v>300</v>
      </c>
      <c r="U50" t="str">
        <f t="shared" si="1"/>
        <v>Tax Levy10393</v>
      </c>
      <c r="V50">
        <v>10</v>
      </c>
      <c r="W50" s="212">
        <v>9999</v>
      </c>
    </row>
    <row r="51" spans="1:23" x14ac:dyDescent="0.2">
      <c r="A51" s="209" t="s">
        <v>414</v>
      </c>
      <c r="B51" s="209">
        <v>11</v>
      </c>
      <c r="C51" s="209" t="s">
        <v>90</v>
      </c>
      <c r="D51" s="210">
        <v>65011</v>
      </c>
      <c r="E51" s="211" t="s">
        <v>458</v>
      </c>
      <c r="F51" s="212">
        <v>65011</v>
      </c>
      <c r="G51" s="213" t="s">
        <v>458</v>
      </c>
      <c r="H51" s="211">
        <v>300</v>
      </c>
      <c r="I51" s="213" t="s">
        <v>390</v>
      </c>
      <c r="J51" s="212">
        <v>3012</v>
      </c>
      <c r="K51" s="212">
        <v>99999</v>
      </c>
      <c r="L51" s="212">
        <v>999999</v>
      </c>
      <c r="M51" s="212">
        <v>102</v>
      </c>
      <c r="N51" s="259">
        <v>11</v>
      </c>
      <c r="O51" s="263" t="str">
        <f t="shared" si="0"/>
        <v>6501111</v>
      </c>
      <c r="P51" s="262">
        <v>3012</v>
      </c>
      <c r="Q51" s="212">
        <v>99999</v>
      </c>
      <c r="R51" s="212">
        <v>999999</v>
      </c>
      <c r="S51" s="212">
        <v>102</v>
      </c>
      <c r="T51" s="211">
        <v>300</v>
      </c>
      <c r="U51" t="str">
        <f t="shared" si="1"/>
        <v>IFR65011</v>
      </c>
      <c r="V51">
        <v>11</v>
      </c>
      <c r="W51" s="212">
        <v>3012</v>
      </c>
    </row>
    <row r="52" spans="1:23" x14ac:dyDescent="0.2">
      <c r="A52" s="209" t="s">
        <v>416</v>
      </c>
      <c r="B52" s="209">
        <v>10</v>
      </c>
      <c r="C52" s="209" t="s">
        <v>90</v>
      </c>
      <c r="D52" s="210">
        <v>65100</v>
      </c>
      <c r="E52" s="211" t="s">
        <v>107</v>
      </c>
      <c r="F52" s="212">
        <v>65100</v>
      </c>
      <c r="G52" s="213" t="s">
        <v>106</v>
      </c>
      <c r="H52" s="211">
        <v>301</v>
      </c>
      <c r="I52" s="213" t="s">
        <v>106</v>
      </c>
      <c r="J52" s="212">
        <v>9999</v>
      </c>
      <c r="K52" s="212">
        <v>99999</v>
      </c>
      <c r="L52" s="212">
        <v>999999</v>
      </c>
      <c r="M52" s="212">
        <v>9999</v>
      </c>
      <c r="N52" s="259">
        <v>10</v>
      </c>
      <c r="O52" s="263" t="str">
        <f t="shared" si="0"/>
        <v>6510010</v>
      </c>
      <c r="P52" s="262">
        <v>9999</v>
      </c>
      <c r="Q52" s="212">
        <v>99999</v>
      </c>
      <c r="R52" s="212">
        <v>999999</v>
      </c>
      <c r="S52" s="212">
        <v>9999</v>
      </c>
      <c r="T52" s="211">
        <v>301</v>
      </c>
      <c r="U52" t="str">
        <f t="shared" si="1"/>
        <v>Tax Levy65100</v>
      </c>
      <c r="V52">
        <v>10</v>
      </c>
      <c r="W52" s="212">
        <v>9999</v>
      </c>
    </row>
    <row r="53" spans="1:23" x14ac:dyDescent="0.2">
      <c r="A53" s="209" t="s">
        <v>416</v>
      </c>
      <c r="B53" s="209">
        <v>10</v>
      </c>
      <c r="C53" s="209" t="s">
        <v>90</v>
      </c>
      <c r="D53" s="210">
        <v>75001</v>
      </c>
      <c r="E53" s="211" t="s">
        <v>105</v>
      </c>
      <c r="F53" s="212">
        <v>75001</v>
      </c>
      <c r="G53" s="213" t="s">
        <v>105</v>
      </c>
      <c r="H53" s="211">
        <v>300</v>
      </c>
      <c r="I53" s="213" t="s">
        <v>390</v>
      </c>
      <c r="J53" s="212">
        <v>9999</v>
      </c>
      <c r="K53" s="212">
        <v>99999</v>
      </c>
      <c r="L53" s="212">
        <v>999999</v>
      </c>
      <c r="M53" s="212">
        <v>9999</v>
      </c>
      <c r="N53" s="259">
        <v>10</v>
      </c>
      <c r="O53" s="263" t="str">
        <f t="shared" si="0"/>
        <v>7500110</v>
      </c>
      <c r="P53" s="262">
        <v>9999</v>
      </c>
      <c r="Q53" s="212">
        <v>99999</v>
      </c>
      <c r="R53" s="212">
        <v>999999</v>
      </c>
      <c r="S53" s="212">
        <v>9999</v>
      </c>
      <c r="T53" s="211">
        <v>300</v>
      </c>
      <c r="U53" t="str">
        <f t="shared" si="1"/>
        <v>Tax Levy75001</v>
      </c>
      <c r="V53">
        <v>10</v>
      </c>
      <c r="W53" s="212">
        <v>9999</v>
      </c>
    </row>
    <row r="54" spans="1:23" x14ac:dyDescent="0.2">
      <c r="A54" s="209" t="s">
        <v>416</v>
      </c>
      <c r="B54" s="209">
        <v>10</v>
      </c>
      <c r="C54" s="209" t="s">
        <v>90</v>
      </c>
      <c r="D54" s="210">
        <v>75002</v>
      </c>
      <c r="E54" s="211" t="s">
        <v>103</v>
      </c>
      <c r="F54" s="212">
        <v>75002</v>
      </c>
      <c r="G54" s="213" t="s">
        <v>102</v>
      </c>
      <c r="H54" s="211">
        <v>300</v>
      </c>
      <c r="I54" s="213" t="s">
        <v>390</v>
      </c>
      <c r="J54" s="212">
        <v>9999</v>
      </c>
      <c r="K54" s="212">
        <v>99999</v>
      </c>
      <c r="L54" s="212">
        <v>999999</v>
      </c>
      <c r="M54" s="212">
        <v>9999</v>
      </c>
      <c r="N54" s="259">
        <v>10</v>
      </c>
      <c r="O54" s="263" t="str">
        <f t="shared" si="0"/>
        <v>7500210</v>
      </c>
      <c r="P54" s="262">
        <v>9999</v>
      </c>
      <c r="Q54" s="212">
        <v>99999</v>
      </c>
      <c r="R54" s="212">
        <v>999999</v>
      </c>
      <c r="S54" s="212">
        <v>9999</v>
      </c>
      <c r="T54" s="211">
        <v>300</v>
      </c>
      <c r="U54" t="str">
        <f t="shared" si="1"/>
        <v>Tax Levy75002</v>
      </c>
      <c r="V54">
        <v>10</v>
      </c>
      <c r="W54" s="212">
        <v>9999</v>
      </c>
    </row>
    <row r="55" spans="1:23" x14ac:dyDescent="0.2">
      <c r="A55" s="209" t="s">
        <v>416</v>
      </c>
      <c r="B55" s="209">
        <v>10</v>
      </c>
      <c r="C55" s="209" t="s">
        <v>90</v>
      </c>
      <c r="D55" s="210">
        <v>75002</v>
      </c>
      <c r="E55" s="211" t="s">
        <v>103</v>
      </c>
      <c r="F55" s="212">
        <v>75002</v>
      </c>
      <c r="G55" s="213" t="s">
        <v>102</v>
      </c>
      <c r="H55" s="211">
        <v>300</v>
      </c>
      <c r="I55" s="213" t="s">
        <v>390</v>
      </c>
      <c r="J55" s="212">
        <v>9999</v>
      </c>
      <c r="K55" s="212">
        <v>10486</v>
      </c>
      <c r="L55" s="212">
        <v>999999</v>
      </c>
      <c r="M55" s="212">
        <v>9999</v>
      </c>
      <c r="N55" s="259">
        <v>10</v>
      </c>
      <c r="O55" s="263" t="str">
        <f t="shared" si="0"/>
        <v>7500210</v>
      </c>
      <c r="P55" s="262">
        <v>9999</v>
      </c>
      <c r="Q55" s="212">
        <v>10486</v>
      </c>
      <c r="R55" s="212">
        <v>999999</v>
      </c>
      <c r="S55" s="212">
        <v>9999</v>
      </c>
      <c r="T55" s="211">
        <v>300</v>
      </c>
      <c r="U55" t="str">
        <f t="shared" si="1"/>
        <v>Tax Levy75002</v>
      </c>
      <c r="V55">
        <v>10</v>
      </c>
      <c r="W55" s="212">
        <v>9999</v>
      </c>
    </row>
    <row r="56" spans="1:23" x14ac:dyDescent="0.2">
      <c r="A56" s="209" t="s">
        <v>416</v>
      </c>
      <c r="B56" s="209">
        <v>10</v>
      </c>
      <c r="C56" s="209" t="s">
        <v>90</v>
      </c>
      <c r="D56" s="210">
        <v>75037</v>
      </c>
      <c r="E56" s="211" t="s">
        <v>100</v>
      </c>
      <c r="F56" s="212">
        <v>75037</v>
      </c>
      <c r="G56" s="213" t="s">
        <v>100</v>
      </c>
      <c r="H56" s="211">
        <v>300</v>
      </c>
      <c r="I56" s="213" t="s">
        <v>390</v>
      </c>
      <c r="J56" s="212">
        <v>9999</v>
      </c>
      <c r="K56" s="212">
        <v>99999</v>
      </c>
      <c r="L56" s="212">
        <v>999999</v>
      </c>
      <c r="M56" s="212">
        <v>9999</v>
      </c>
      <c r="N56" s="259">
        <v>10</v>
      </c>
      <c r="O56" s="263" t="str">
        <f t="shared" si="0"/>
        <v>7503710</v>
      </c>
      <c r="P56" s="262">
        <v>9999</v>
      </c>
      <c r="Q56" s="212">
        <v>99999</v>
      </c>
      <c r="R56" s="212">
        <v>999999</v>
      </c>
      <c r="S56" s="212">
        <v>9999</v>
      </c>
      <c r="T56" s="211">
        <v>300</v>
      </c>
      <c r="U56" t="str">
        <f t="shared" si="1"/>
        <v>Tax Levy75037</v>
      </c>
      <c r="V56">
        <v>10</v>
      </c>
      <c r="W56" s="212">
        <v>9999</v>
      </c>
    </row>
    <row r="57" spans="1:23" x14ac:dyDescent="0.2">
      <c r="A57" s="209" t="s">
        <v>416</v>
      </c>
      <c r="B57" s="209">
        <v>10</v>
      </c>
      <c r="C57" s="209" t="s">
        <v>90</v>
      </c>
      <c r="D57" s="210">
        <v>75065</v>
      </c>
      <c r="E57" s="211" t="s">
        <v>98</v>
      </c>
      <c r="F57" s="212">
        <v>75065</v>
      </c>
      <c r="G57" s="213" t="s">
        <v>97</v>
      </c>
      <c r="H57" s="211">
        <v>300</v>
      </c>
      <c r="I57" s="213" t="s">
        <v>390</v>
      </c>
      <c r="J57" s="212">
        <v>9999</v>
      </c>
      <c r="K57" s="212">
        <v>99999</v>
      </c>
      <c r="L57" s="212">
        <v>999999</v>
      </c>
      <c r="M57" s="212">
        <v>9999</v>
      </c>
      <c r="N57" s="259">
        <v>10</v>
      </c>
      <c r="O57" s="263" t="str">
        <f t="shared" si="0"/>
        <v>7506510</v>
      </c>
      <c r="P57" s="262">
        <v>9999</v>
      </c>
      <c r="Q57" s="212">
        <v>99999</v>
      </c>
      <c r="R57" s="212">
        <v>999999</v>
      </c>
      <c r="S57" s="212">
        <v>9999</v>
      </c>
      <c r="T57" s="211">
        <v>300</v>
      </c>
      <c r="U57" t="str">
        <f t="shared" si="1"/>
        <v>Tax Levy75065</v>
      </c>
      <c r="V57">
        <v>10</v>
      </c>
      <c r="W57" s="212">
        <v>9999</v>
      </c>
    </row>
    <row r="58" spans="1:23" x14ac:dyDescent="0.2">
      <c r="A58" s="209" t="s">
        <v>416</v>
      </c>
      <c r="B58" s="209">
        <v>10</v>
      </c>
      <c r="C58" s="209" t="s">
        <v>90</v>
      </c>
      <c r="D58" s="210">
        <v>75078</v>
      </c>
      <c r="E58" s="211" t="s">
        <v>95</v>
      </c>
      <c r="F58" s="212">
        <v>75078</v>
      </c>
      <c r="G58" s="213" t="s">
        <v>94</v>
      </c>
      <c r="H58" s="211">
        <v>300</v>
      </c>
      <c r="I58" s="213" t="s">
        <v>390</v>
      </c>
      <c r="J58" s="212">
        <v>9999</v>
      </c>
      <c r="K58" s="212">
        <v>99999</v>
      </c>
      <c r="L58" s="212">
        <v>999999</v>
      </c>
      <c r="M58" s="212">
        <v>9999</v>
      </c>
      <c r="N58" s="259">
        <v>10</v>
      </c>
      <c r="O58" s="263" t="str">
        <f t="shared" si="0"/>
        <v>7507810</v>
      </c>
      <c r="P58" s="262">
        <v>9999</v>
      </c>
      <c r="Q58" s="212">
        <v>99999</v>
      </c>
      <c r="R58" s="212">
        <v>999999</v>
      </c>
      <c r="S58" s="212">
        <v>9999</v>
      </c>
      <c r="T58" s="211">
        <v>300</v>
      </c>
      <c r="U58" t="str">
        <f t="shared" si="1"/>
        <v>Tax Levy75078</v>
      </c>
      <c r="V58">
        <v>10</v>
      </c>
      <c r="W58" s="212">
        <v>9999</v>
      </c>
    </row>
    <row r="59" spans="1:23" x14ac:dyDescent="0.2">
      <c r="A59" s="209" t="s">
        <v>416</v>
      </c>
      <c r="B59" s="209">
        <v>10</v>
      </c>
      <c r="C59" s="209" t="s">
        <v>90</v>
      </c>
      <c r="D59" s="210">
        <v>80268</v>
      </c>
      <c r="E59" s="211" t="s">
        <v>92</v>
      </c>
      <c r="F59" s="212">
        <v>80268</v>
      </c>
      <c r="G59" s="213" t="s">
        <v>91</v>
      </c>
      <c r="H59" s="211">
        <v>300</v>
      </c>
      <c r="I59" s="213" t="s">
        <v>390</v>
      </c>
      <c r="J59" s="212">
        <v>9999</v>
      </c>
      <c r="K59" s="212">
        <v>99999</v>
      </c>
      <c r="L59" s="212">
        <v>999999</v>
      </c>
      <c r="M59" s="212">
        <v>9999</v>
      </c>
      <c r="N59" s="259">
        <v>10</v>
      </c>
      <c r="O59" s="263" t="str">
        <f t="shared" si="0"/>
        <v>8026810</v>
      </c>
      <c r="P59" s="262">
        <v>9999</v>
      </c>
      <c r="Q59" s="212">
        <v>99999</v>
      </c>
      <c r="R59" s="212">
        <v>999999</v>
      </c>
      <c r="S59" s="212">
        <v>9999</v>
      </c>
      <c r="T59" s="211">
        <v>300</v>
      </c>
      <c r="U59" t="str">
        <f t="shared" si="1"/>
        <v>Tax Levy80268</v>
      </c>
      <c r="V59">
        <v>10</v>
      </c>
      <c r="W59" s="212">
        <v>9999</v>
      </c>
    </row>
    <row r="60" spans="1:23" x14ac:dyDescent="0.2">
      <c r="A60" s="209" t="s">
        <v>414</v>
      </c>
      <c r="B60" s="209">
        <v>11</v>
      </c>
      <c r="C60" s="209" t="s">
        <v>79</v>
      </c>
      <c r="D60" s="210">
        <v>65146</v>
      </c>
      <c r="E60" s="211" t="s">
        <v>459</v>
      </c>
      <c r="F60" s="226">
        <v>65146</v>
      </c>
      <c r="G60" s="211" t="s">
        <v>459</v>
      </c>
      <c r="H60" s="211">
        <v>101</v>
      </c>
      <c r="I60" s="213" t="s">
        <v>460</v>
      </c>
      <c r="J60" s="212">
        <v>3017</v>
      </c>
      <c r="K60" s="212">
        <v>99999</v>
      </c>
      <c r="L60" s="212">
        <v>999999</v>
      </c>
      <c r="M60" s="212">
        <v>9999</v>
      </c>
      <c r="N60" s="259">
        <v>11</v>
      </c>
      <c r="O60" s="263" t="str">
        <f t="shared" si="0"/>
        <v>6514611</v>
      </c>
      <c r="P60" s="262">
        <v>3017</v>
      </c>
      <c r="Q60" s="212">
        <v>99999</v>
      </c>
      <c r="R60" s="212">
        <v>999999</v>
      </c>
      <c r="S60" s="212">
        <v>9999</v>
      </c>
      <c r="T60" s="211">
        <v>101</v>
      </c>
      <c r="U60" t="str">
        <f t="shared" si="1"/>
        <v>IFR65146</v>
      </c>
      <c r="V60">
        <v>11</v>
      </c>
      <c r="W60" s="212">
        <v>3017</v>
      </c>
    </row>
    <row r="61" spans="1:23" x14ac:dyDescent="0.2">
      <c r="A61" s="209" t="s">
        <v>414</v>
      </c>
      <c r="B61" s="209">
        <v>11</v>
      </c>
      <c r="C61" s="209" t="s">
        <v>79</v>
      </c>
      <c r="D61" s="210">
        <v>70054</v>
      </c>
      <c r="E61" s="211" t="s">
        <v>88</v>
      </c>
      <c r="F61" s="212">
        <v>70054</v>
      </c>
      <c r="G61" s="213" t="s">
        <v>88</v>
      </c>
      <c r="H61" s="211">
        <v>251</v>
      </c>
      <c r="I61" s="213" t="s">
        <v>88</v>
      </c>
      <c r="J61" s="212">
        <v>4001</v>
      </c>
      <c r="K61" s="212">
        <v>99999</v>
      </c>
      <c r="L61" s="212">
        <v>999999</v>
      </c>
      <c r="M61" s="212">
        <v>9999</v>
      </c>
      <c r="N61" s="259">
        <v>11</v>
      </c>
      <c r="O61" s="263" t="str">
        <f t="shared" si="0"/>
        <v>7005411</v>
      </c>
      <c r="P61" s="262">
        <v>4001</v>
      </c>
      <c r="Q61" s="212">
        <v>99999</v>
      </c>
      <c r="R61" s="212">
        <v>999999</v>
      </c>
      <c r="S61" s="212">
        <v>9999</v>
      </c>
      <c r="T61" s="211">
        <v>251</v>
      </c>
      <c r="U61" t="str">
        <f t="shared" si="1"/>
        <v>IFR70054</v>
      </c>
      <c r="V61">
        <v>11</v>
      </c>
      <c r="W61" s="212">
        <v>4001</v>
      </c>
    </row>
    <row r="62" spans="1:23" x14ac:dyDescent="0.2">
      <c r="A62" s="209" t="s">
        <v>416</v>
      </c>
      <c r="B62" s="209">
        <v>10</v>
      </c>
      <c r="C62" s="209" t="s">
        <v>79</v>
      </c>
      <c r="D62" s="210">
        <v>70054</v>
      </c>
      <c r="E62" s="211" t="s">
        <v>88</v>
      </c>
      <c r="F62" s="212">
        <v>70054</v>
      </c>
      <c r="G62" s="213" t="s">
        <v>88</v>
      </c>
      <c r="H62" s="211">
        <v>251</v>
      </c>
      <c r="I62" s="213" t="s">
        <v>88</v>
      </c>
      <c r="J62" s="212">
        <v>9999</v>
      </c>
      <c r="K62" s="212">
        <v>99999</v>
      </c>
      <c r="L62" s="212">
        <v>999999</v>
      </c>
      <c r="M62" s="212">
        <v>9999</v>
      </c>
      <c r="N62" s="259">
        <v>10</v>
      </c>
      <c r="O62" s="263" t="str">
        <f t="shared" si="0"/>
        <v>7005410</v>
      </c>
      <c r="P62" s="262">
        <v>9999</v>
      </c>
      <c r="Q62" s="212">
        <v>99999</v>
      </c>
      <c r="R62" s="212">
        <v>999999</v>
      </c>
      <c r="S62" s="212">
        <v>9999</v>
      </c>
      <c r="T62" s="211">
        <v>251</v>
      </c>
      <c r="U62" t="str">
        <f t="shared" si="1"/>
        <v>Tax Levy70054</v>
      </c>
      <c r="V62">
        <v>10</v>
      </c>
      <c r="W62" s="212">
        <v>9999</v>
      </c>
    </row>
    <row r="63" spans="1:23" x14ac:dyDescent="0.2">
      <c r="A63" s="209" t="s">
        <v>416</v>
      </c>
      <c r="B63" s="209">
        <v>10</v>
      </c>
      <c r="C63" s="209" t="s">
        <v>79</v>
      </c>
      <c r="D63" s="210">
        <v>80022</v>
      </c>
      <c r="E63" s="211" t="s">
        <v>86</v>
      </c>
      <c r="F63" s="210">
        <v>80022</v>
      </c>
      <c r="G63" s="211" t="s">
        <v>86</v>
      </c>
      <c r="H63" s="211">
        <v>350</v>
      </c>
      <c r="I63" s="213" t="s">
        <v>450</v>
      </c>
      <c r="J63" s="212">
        <v>9999</v>
      </c>
      <c r="K63" s="212">
        <v>99999</v>
      </c>
      <c r="L63" s="212">
        <v>999999</v>
      </c>
      <c r="M63" s="212">
        <v>9999</v>
      </c>
      <c r="N63" s="259">
        <v>10</v>
      </c>
      <c r="O63" s="263" t="str">
        <f t="shared" si="0"/>
        <v>8002210</v>
      </c>
      <c r="P63" s="262">
        <v>9999</v>
      </c>
      <c r="Q63" s="212">
        <v>99999</v>
      </c>
      <c r="R63" s="212">
        <v>999999</v>
      </c>
      <c r="S63" s="212">
        <v>9999</v>
      </c>
      <c r="T63" s="211">
        <v>350</v>
      </c>
      <c r="U63" t="str">
        <f t="shared" si="1"/>
        <v>Tax Levy80022</v>
      </c>
      <c r="V63">
        <v>10</v>
      </c>
      <c r="W63" s="212">
        <v>9999</v>
      </c>
    </row>
    <row r="64" spans="1:23" x14ac:dyDescent="0.2">
      <c r="A64" s="209" t="s">
        <v>416</v>
      </c>
      <c r="B64" s="209">
        <v>10</v>
      </c>
      <c r="C64" s="209" t="s">
        <v>79</v>
      </c>
      <c r="D64" s="210">
        <v>80073</v>
      </c>
      <c r="E64" s="211" t="s">
        <v>84</v>
      </c>
      <c r="F64" s="212">
        <v>80073</v>
      </c>
      <c r="G64" s="213" t="s">
        <v>83</v>
      </c>
      <c r="H64" s="211">
        <v>350</v>
      </c>
      <c r="I64" s="213" t="s">
        <v>450</v>
      </c>
      <c r="J64" s="212">
        <v>9999</v>
      </c>
      <c r="K64" s="212">
        <v>99999</v>
      </c>
      <c r="L64" s="212">
        <v>999999</v>
      </c>
      <c r="M64" s="212">
        <v>9999</v>
      </c>
      <c r="N64" s="259">
        <v>10</v>
      </c>
      <c r="O64" s="263" t="str">
        <f t="shared" si="0"/>
        <v>8007310</v>
      </c>
      <c r="P64" s="262">
        <v>9999</v>
      </c>
      <c r="Q64" s="212">
        <v>99999</v>
      </c>
      <c r="R64" s="212">
        <v>999999</v>
      </c>
      <c r="S64" s="212">
        <v>9999</v>
      </c>
      <c r="T64" s="211">
        <v>350</v>
      </c>
      <c r="U64" t="str">
        <f t="shared" si="1"/>
        <v>Tax Levy80073</v>
      </c>
      <c r="V64">
        <v>10</v>
      </c>
      <c r="W64" s="212">
        <v>9999</v>
      </c>
    </row>
    <row r="65" spans="1:23" x14ac:dyDescent="0.2">
      <c r="A65" s="209" t="s">
        <v>414</v>
      </c>
      <c r="B65" s="209">
        <v>11</v>
      </c>
      <c r="C65" s="209" t="s">
        <v>79</v>
      </c>
      <c r="D65" s="227">
        <v>80073</v>
      </c>
      <c r="E65" s="211" t="s">
        <v>436</v>
      </c>
      <c r="F65" s="212">
        <v>80073</v>
      </c>
      <c r="G65" s="213" t="s">
        <v>83</v>
      </c>
      <c r="H65" s="211">
        <v>300</v>
      </c>
      <c r="I65" s="213" t="s">
        <v>390</v>
      </c>
      <c r="J65" s="212">
        <v>3019</v>
      </c>
      <c r="K65" s="212">
        <v>99999</v>
      </c>
      <c r="L65" s="212">
        <v>999999</v>
      </c>
      <c r="M65" s="212">
        <v>9999</v>
      </c>
      <c r="N65" s="259">
        <v>11</v>
      </c>
      <c r="O65" s="263" t="str">
        <f t="shared" si="0"/>
        <v>8007311</v>
      </c>
      <c r="P65" s="262">
        <v>3019</v>
      </c>
      <c r="Q65" s="212">
        <v>99999</v>
      </c>
      <c r="R65" s="212">
        <v>999999</v>
      </c>
      <c r="S65" s="212">
        <v>9999</v>
      </c>
      <c r="T65" s="211">
        <v>300</v>
      </c>
      <c r="U65" t="str">
        <f t="shared" si="1"/>
        <v>IFR80073</v>
      </c>
      <c r="V65">
        <v>11</v>
      </c>
      <c r="W65" s="212">
        <v>3019</v>
      </c>
    </row>
    <row r="66" spans="1:23" x14ac:dyDescent="0.2">
      <c r="A66" s="209" t="s">
        <v>416</v>
      </c>
      <c r="B66" s="209">
        <v>10</v>
      </c>
      <c r="C66" s="209" t="s">
        <v>79</v>
      </c>
      <c r="D66" s="210">
        <v>80185</v>
      </c>
      <c r="E66" s="211" t="s">
        <v>81</v>
      </c>
      <c r="F66" s="212">
        <v>80185</v>
      </c>
      <c r="G66" s="213" t="s">
        <v>80</v>
      </c>
      <c r="H66" s="211">
        <v>350</v>
      </c>
      <c r="I66" s="213" t="s">
        <v>450</v>
      </c>
      <c r="J66" s="212">
        <v>9999</v>
      </c>
      <c r="K66" s="212">
        <v>99999</v>
      </c>
      <c r="L66" s="212">
        <v>999999</v>
      </c>
      <c r="M66" s="212">
        <v>9999</v>
      </c>
      <c r="N66" s="259">
        <v>10</v>
      </c>
      <c r="O66" s="263" t="str">
        <f t="shared" si="0"/>
        <v>8018510</v>
      </c>
      <c r="P66" s="262">
        <v>9999</v>
      </c>
      <c r="Q66" s="212">
        <v>99999</v>
      </c>
      <c r="R66" s="212">
        <v>999999</v>
      </c>
      <c r="S66" s="212">
        <v>9999</v>
      </c>
      <c r="T66" s="211">
        <v>350</v>
      </c>
      <c r="U66" t="str">
        <f t="shared" si="1"/>
        <v>Tax Levy80185</v>
      </c>
      <c r="V66">
        <v>10</v>
      </c>
      <c r="W66" s="212">
        <v>9999</v>
      </c>
    </row>
    <row r="67" spans="1:23" x14ac:dyDescent="0.2">
      <c r="A67" s="209" t="s">
        <v>416</v>
      </c>
      <c r="B67" s="209">
        <v>10</v>
      </c>
      <c r="C67" s="209" t="s">
        <v>61</v>
      </c>
      <c r="D67" s="210">
        <v>10071</v>
      </c>
      <c r="E67" s="211" t="s">
        <v>77</v>
      </c>
      <c r="F67" s="212">
        <v>10071</v>
      </c>
      <c r="G67" s="213" t="s">
        <v>77</v>
      </c>
      <c r="H67" s="211">
        <v>100</v>
      </c>
      <c r="I67" s="213" t="s">
        <v>449</v>
      </c>
      <c r="J67" s="212">
        <v>9999</v>
      </c>
      <c r="K67" s="212">
        <v>99999</v>
      </c>
      <c r="L67" s="212">
        <v>999999</v>
      </c>
      <c r="M67" s="212">
        <v>9999</v>
      </c>
      <c r="N67" s="259">
        <v>10</v>
      </c>
      <c r="O67" s="263" t="str">
        <f t="shared" si="0"/>
        <v>1007110</v>
      </c>
      <c r="P67" s="262">
        <v>9999</v>
      </c>
      <c r="Q67" s="212">
        <v>99999</v>
      </c>
      <c r="R67" s="212">
        <v>999999</v>
      </c>
      <c r="S67" s="212">
        <v>9999</v>
      </c>
      <c r="T67" s="211">
        <v>100</v>
      </c>
      <c r="U67" t="str">
        <f t="shared" si="1"/>
        <v>Tax Levy10071</v>
      </c>
      <c r="V67">
        <v>10</v>
      </c>
      <c r="W67" s="212">
        <v>9999</v>
      </c>
    </row>
    <row r="68" spans="1:23" x14ac:dyDescent="0.2">
      <c r="A68" s="209" t="s">
        <v>416</v>
      </c>
      <c r="B68" s="209">
        <v>10</v>
      </c>
      <c r="C68" s="209" t="s">
        <v>61</v>
      </c>
      <c r="D68" s="210">
        <v>10134</v>
      </c>
      <c r="E68" s="228" t="s">
        <v>75</v>
      </c>
      <c r="F68" s="212">
        <v>10134</v>
      </c>
      <c r="G68" s="228" t="s">
        <v>75</v>
      </c>
      <c r="H68" s="211">
        <v>100</v>
      </c>
      <c r="I68" s="213" t="s">
        <v>449</v>
      </c>
      <c r="J68" s="212">
        <v>9999</v>
      </c>
      <c r="K68" s="212">
        <v>99999</v>
      </c>
      <c r="L68" s="212">
        <v>999999</v>
      </c>
      <c r="M68" s="212">
        <v>9999</v>
      </c>
      <c r="N68" s="259">
        <v>10</v>
      </c>
      <c r="O68" s="263" t="str">
        <f t="shared" si="0"/>
        <v>1013410</v>
      </c>
      <c r="P68" s="262">
        <v>9999</v>
      </c>
      <c r="Q68" s="212">
        <v>99999</v>
      </c>
      <c r="R68" s="212">
        <v>999999</v>
      </c>
      <c r="S68" s="212">
        <v>9999</v>
      </c>
      <c r="T68" s="211">
        <v>100</v>
      </c>
      <c r="U68" t="str">
        <f t="shared" si="1"/>
        <v>Tax Levy10134</v>
      </c>
      <c r="V68">
        <v>10</v>
      </c>
      <c r="W68" s="212">
        <v>9999</v>
      </c>
    </row>
    <row r="69" spans="1:23" x14ac:dyDescent="0.2">
      <c r="A69" s="209" t="s">
        <v>416</v>
      </c>
      <c r="B69" s="209">
        <v>10</v>
      </c>
      <c r="C69" s="209" t="s">
        <v>61</v>
      </c>
      <c r="D69" s="210">
        <v>60021</v>
      </c>
      <c r="E69" s="211" t="s">
        <v>74</v>
      </c>
      <c r="F69" s="212">
        <v>60021</v>
      </c>
      <c r="G69" s="213" t="s">
        <v>73</v>
      </c>
      <c r="H69" s="211">
        <v>300</v>
      </c>
      <c r="I69" s="213" t="s">
        <v>390</v>
      </c>
      <c r="J69" s="212">
        <v>9999</v>
      </c>
      <c r="K69" s="212">
        <v>99999</v>
      </c>
      <c r="L69" s="212">
        <v>999999</v>
      </c>
      <c r="M69" s="212">
        <v>9999</v>
      </c>
      <c r="N69" s="259">
        <v>10</v>
      </c>
      <c r="O69" s="263" t="str">
        <f t="shared" si="0"/>
        <v>6002110</v>
      </c>
      <c r="P69" s="262">
        <v>9999</v>
      </c>
      <c r="Q69" s="212">
        <v>99999</v>
      </c>
      <c r="R69" s="212">
        <v>999999</v>
      </c>
      <c r="S69" s="212">
        <v>9999</v>
      </c>
      <c r="T69" s="211">
        <v>300</v>
      </c>
      <c r="U69" t="str">
        <f t="shared" si="1"/>
        <v>Tax Levy60021</v>
      </c>
      <c r="V69">
        <v>10</v>
      </c>
      <c r="W69" s="212">
        <v>9999</v>
      </c>
    </row>
    <row r="70" spans="1:23" x14ac:dyDescent="0.2">
      <c r="A70" s="209" t="s">
        <v>414</v>
      </c>
      <c r="B70" s="209">
        <v>11</v>
      </c>
      <c r="C70" s="209" t="s">
        <v>61</v>
      </c>
      <c r="D70" s="210">
        <v>60021</v>
      </c>
      <c r="E70" s="211" t="s">
        <v>74</v>
      </c>
      <c r="F70" s="212">
        <v>60021</v>
      </c>
      <c r="G70" s="213" t="s">
        <v>73</v>
      </c>
      <c r="H70" s="211">
        <v>200</v>
      </c>
      <c r="I70" s="213" t="s">
        <v>461</v>
      </c>
      <c r="J70" s="212">
        <v>3012</v>
      </c>
      <c r="K70" s="212">
        <v>99999</v>
      </c>
      <c r="L70" s="212">
        <v>999999</v>
      </c>
      <c r="M70" s="212">
        <v>9999</v>
      </c>
      <c r="N70" s="259">
        <v>11</v>
      </c>
      <c r="O70" s="263" t="str">
        <f t="shared" si="0"/>
        <v>6002111</v>
      </c>
      <c r="P70" s="262">
        <v>3012</v>
      </c>
      <c r="Q70" s="212">
        <v>99999</v>
      </c>
      <c r="R70" s="212">
        <v>999999</v>
      </c>
      <c r="S70" s="212">
        <v>9999</v>
      </c>
      <c r="T70" s="211">
        <v>200</v>
      </c>
      <c r="U70" t="str">
        <f t="shared" si="1"/>
        <v>IFR60021</v>
      </c>
      <c r="V70">
        <v>11</v>
      </c>
      <c r="W70" s="212">
        <v>3012</v>
      </c>
    </row>
    <row r="71" spans="1:23" x14ac:dyDescent="0.2">
      <c r="A71" s="209" t="s">
        <v>416</v>
      </c>
      <c r="B71" s="209">
        <v>10</v>
      </c>
      <c r="C71" s="209" t="s">
        <v>61</v>
      </c>
      <c r="D71" s="210">
        <v>75012</v>
      </c>
      <c r="E71" s="211" t="s">
        <v>72</v>
      </c>
      <c r="F71" s="212">
        <v>75012</v>
      </c>
      <c r="G71" s="213" t="s">
        <v>71</v>
      </c>
      <c r="H71" s="211">
        <v>300</v>
      </c>
      <c r="I71" s="213" t="s">
        <v>390</v>
      </c>
      <c r="J71" s="212">
        <v>9999</v>
      </c>
      <c r="K71" s="212">
        <v>99999</v>
      </c>
      <c r="L71" s="212">
        <v>999999</v>
      </c>
      <c r="M71" s="212">
        <v>9999</v>
      </c>
      <c r="N71" s="259">
        <v>10</v>
      </c>
      <c r="O71" s="263" t="str">
        <f t="shared" si="0"/>
        <v>7501210</v>
      </c>
      <c r="P71" s="262">
        <v>9999</v>
      </c>
      <c r="Q71" s="212">
        <v>99999</v>
      </c>
      <c r="R71" s="212">
        <v>999999</v>
      </c>
      <c r="S71" s="212">
        <v>9999</v>
      </c>
      <c r="T71" s="211">
        <v>300</v>
      </c>
      <c r="U71" t="str">
        <f t="shared" si="1"/>
        <v>Tax Levy75012</v>
      </c>
      <c r="V71">
        <v>10</v>
      </c>
      <c r="W71" s="212">
        <v>9999</v>
      </c>
    </row>
    <row r="72" spans="1:23" x14ac:dyDescent="0.2">
      <c r="A72" s="209" t="s">
        <v>414</v>
      </c>
      <c r="B72" s="209">
        <v>11</v>
      </c>
      <c r="C72" s="209" t="s">
        <v>61</v>
      </c>
      <c r="D72" s="210">
        <v>75012</v>
      </c>
      <c r="E72" s="211" t="s">
        <v>72</v>
      </c>
      <c r="F72" s="212">
        <v>75012</v>
      </c>
      <c r="G72" s="213" t="s">
        <v>71</v>
      </c>
      <c r="H72" s="211">
        <v>300</v>
      </c>
      <c r="I72" s="213" t="s">
        <v>390</v>
      </c>
      <c r="J72" s="212">
        <v>3017</v>
      </c>
      <c r="K72" s="212">
        <v>99999</v>
      </c>
      <c r="L72" s="212">
        <v>999999</v>
      </c>
      <c r="M72" s="212">
        <v>9999</v>
      </c>
      <c r="N72" s="259">
        <v>11</v>
      </c>
      <c r="O72" s="263" t="str">
        <f t="shared" si="0"/>
        <v>7501211</v>
      </c>
      <c r="P72" s="262">
        <v>3017</v>
      </c>
      <c r="Q72" s="212">
        <v>99999</v>
      </c>
      <c r="R72" s="212">
        <v>999999</v>
      </c>
      <c r="S72" s="212">
        <v>9999</v>
      </c>
      <c r="T72" s="211">
        <v>300</v>
      </c>
      <c r="U72" t="str">
        <f t="shared" si="1"/>
        <v>IFR75012</v>
      </c>
      <c r="V72">
        <v>11</v>
      </c>
      <c r="W72" s="212">
        <v>3017</v>
      </c>
    </row>
    <row r="73" spans="1:23" x14ac:dyDescent="0.2">
      <c r="A73" s="209" t="s">
        <v>416</v>
      </c>
      <c r="B73" s="209">
        <v>10</v>
      </c>
      <c r="C73" s="209" t="s">
        <v>61</v>
      </c>
      <c r="D73" s="210">
        <v>75022</v>
      </c>
      <c r="E73" s="211" t="s">
        <v>70</v>
      </c>
      <c r="F73" s="212">
        <v>75022</v>
      </c>
      <c r="G73" s="213" t="s">
        <v>69</v>
      </c>
      <c r="H73" s="211">
        <v>300</v>
      </c>
      <c r="I73" s="213" t="s">
        <v>390</v>
      </c>
      <c r="J73" s="212">
        <v>9999</v>
      </c>
      <c r="K73" s="212">
        <v>99999</v>
      </c>
      <c r="L73" s="212">
        <v>999999</v>
      </c>
      <c r="M73" s="212">
        <v>9999</v>
      </c>
      <c r="N73" s="259">
        <v>10</v>
      </c>
      <c r="O73" s="263" t="str">
        <f t="shared" ref="O73:O125" si="2">D73&amp;N73</f>
        <v>7502210</v>
      </c>
      <c r="P73" s="262">
        <v>9999</v>
      </c>
      <c r="Q73" s="212">
        <v>99999</v>
      </c>
      <c r="R73" s="212">
        <v>999999</v>
      </c>
      <c r="S73" s="212">
        <v>9999</v>
      </c>
      <c r="T73" s="211">
        <v>300</v>
      </c>
      <c r="U73" t="str">
        <f t="shared" ref="U73:U125" si="3">A73&amp;D73</f>
        <v>Tax Levy75022</v>
      </c>
      <c r="V73">
        <v>10</v>
      </c>
      <c r="W73" s="212">
        <v>9999</v>
      </c>
    </row>
    <row r="74" spans="1:23" x14ac:dyDescent="0.2">
      <c r="A74" s="209" t="s">
        <v>416</v>
      </c>
      <c r="B74" s="209">
        <v>10</v>
      </c>
      <c r="C74" s="209" t="s">
        <v>61</v>
      </c>
      <c r="D74" s="210">
        <v>75056</v>
      </c>
      <c r="E74" s="211" t="s">
        <v>68</v>
      </c>
      <c r="F74" s="210">
        <v>75056</v>
      </c>
      <c r="G74" s="211" t="s">
        <v>68</v>
      </c>
      <c r="H74" s="211">
        <v>300</v>
      </c>
      <c r="I74" s="213" t="s">
        <v>390</v>
      </c>
      <c r="J74" s="212">
        <v>9999</v>
      </c>
      <c r="K74" s="212">
        <v>99999</v>
      </c>
      <c r="L74" s="212">
        <v>999999</v>
      </c>
      <c r="M74" s="212">
        <v>9999</v>
      </c>
      <c r="N74" s="259">
        <v>10</v>
      </c>
      <c r="O74" s="263" t="str">
        <f t="shared" si="2"/>
        <v>7505610</v>
      </c>
      <c r="P74" s="262">
        <v>9999</v>
      </c>
      <c r="Q74" s="212">
        <v>99999</v>
      </c>
      <c r="R74" s="212">
        <v>999999</v>
      </c>
      <c r="S74" s="212">
        <v>9999</v>
      </c>
      <c r="T74" s="211">
        <v>300</v>
      </c>
      <c r="U74" t="str">
        <f t="shared" si="3"/>
        <v>Tax Levy75056</v>
      </c>
      <c r="V74">
        <v>10</v>
      </c>
      <c r="W74" s="212">
        <v>9999</v>
      </c>
    </row>
    <row r="75" spans="1:23" x14ac:dyDescent="0.2">
      <c r="A75" s="209" t="s">
        <v>416</v>
      </c>
      <c r="B75" s="209">
        <v>10</v>
      </c>
      <c r="C75" s="209" t="s">
        <v>61</v>
      </c>
      <c r="D75" s="210">
        <v>75060</v>
      </c>
      <c r="E75" s="211" t="s">
        <v>67</v>
      </c>
      <c r="F75" s="212">
        <v>75060</v>
      </c>
      <c r="G75" s="213" t="s">
        <v>66</v>
      </c>
      <c r="H75" s="211">
        <v>300</v>
      </c>
      <c r="I75" s="213" t="s">
        <v>390</v>
      </c>
      <c r="J75" s="212">
        <v>9999</v>
      </c>
      <c r="K75" s="212">
        <v>99999</v>
      </c>
      <c r="L75" s="212">
        <v>999999</v>
      </c>
      <c r="M75" s="212">
        <v>9999</v>
      </c>
      <c r="N75" s="259">
        <v>10</v>
      </c>
      <c r="O75" s="263" t="str">
        <f t="shared" si="2"/>
        <v>7506010</v>
      </c>
      <c r="P75" s="262">
        <v>9999</v>
      </c>
      <c r="Q75" s="212">
        <v>99999</v>
      </c>
      <c r="R75" s="212">
        <v>999999</v>
      </c>
      <c r="S75" s="212">
        <v>9999</v>
      </c>
      <c r="T75" s="211">
        <v>300</v>
      </c>
      <c r="U75" t="str">
        <f t="shared" si="3"/>
        <v>Tax Levy75060</v>
      </c>
      <c r="V75">
        <v>10</v>
      </c>
      <c r="W75" s="212">
        <v>9999</v>
      </c>
    </row>
    <row r="76" spans="1:23" x14ac:dyDescent="0.2">
      <c r="A76" s="209" t="s">
        <v>416</v>
      </c>
      <c r="B76" s="209">
        <v>10</v>
      </c>
      <c r="C76" s="209" t="s">
        <v>61</v>
      </c>
      <c r="D76" s="210">
        <v>75070</v>
      </c>
      <c r="E76" s="211" t="s">
        <v>65</v>
      </c>
      <c r="F76" s="212">
        <v>75070</v>
      </c>
      <c r="G76" s="213" t="s">
        <v>64</v>
      </c>
      <c r="H76" s="211">
        <v>300</v>
      </c>
      <c r="I76" s="213" t="s">
        <v>390</v>
      </c>
      <c r="J76" s="212">
        <v>9999</v>
      </c>
      <c r="K76" s="212">
        <v>99999</v>
      </c>
      <c r="L76" s="212">
        <v>999999</v>
      </c>
      <c r="M76" s="212">
        <v>9999</v>
      </c>
      <c r="N76" s="259">
        <v>10</v>
      </c>
      <c r="O76" s="263" t="str">
        <f t="shared" si="2"/>
        <v>7507010</v>
      </c>
      <c r="P76" s="262">
        <v>9999</v>
      </c>
      <c r="Q76" s="212">
        <v>99999</v>
      </c>
      <c r="R76" s="212">
        <v>999999</v>
      </c>
      <c r="S76" s="212">
        <v>9999</v>
      </c>
      <c r="T76" s="211">
        <v>300</v>
      </c>
      <c r="U76" t="str">
        <f t="shared" si="3"/>
        <v>Tax Levy75070</v>
      </c>
      <c r="V76">
        <v>10</v>
      </c>
      <c r="W76" s="212">
        <v>9999</v>
      </c>
    </row>
    <row r="77" spans="1:23" x14ac:dyDescent="0.2">
      <c r="A77" s="209" t="s">
        <v>416</v>
      </c>
      <c r="B77" s="209">
        <v>10</v>
      </c>
      <c r="C77" s="209" t="s">
        <v>61</v>
      </c>
      <c r="D77" s="210">
        <v>75126</v>
      </c>
      <c r="E77" s="213" t="s">
        <v>318</v>
      </c>
      <c r="F77" s="212">
        <v>75126</v>
      </c>
      <c r="G77" s="213" t="s">
        <v>318</v>
      </c>
      <c r="H77" s="211">
        <v>300</v>
      </c>
      <c r="I77" s="213" t="s">
        <v>390</v>
      </c>
      <c r="J77" s="212">
        <v>9999</v>
      </c>
      <c r="K77" s="212">
        <v>99999</v>
      </c>
      <c r="L77" s="212">
        <v>999999</v>
      </c>
      <c r="M77" s="212">
        <v>9999</v>
      </c>
      <c r="N77" s="259">
        <v>10</v>
      </c>
      <c r="O77" s="263" t="str">
        <f t="shared" si="2"/>
        <v>7512610</v>
      </c>
      <c r="P77" s="262">
        <v>9999</v>
      </c>
      <c r="Q77" s="212">
        <v>99999</v>
      </c>
      <c r="R77" s="212">
        <v>999999</v>
      </c>
      <c r="S77" s="212">
        <v>9999</v>
      </c>
      <c r="T77" s="211">
        <v>300</v>
      </c>
      <c r="U77" t="str">
        <f t="shared" si="3"/>
        <v>Tax Levy75126</v>
      </c>
      <c r="V77">
        <v>10</v>
      </c>
      <c r="W77" s="212">
        <v>9999</v>
      </c>
    </row>
    <row r="78" spans="1:23" x14ac:dyDescent="0.2">
      <c r="A78" s="209" t="s">
        <v>416</v>
      </c>
      <c r="B78" s="209">
        <v>10</v>
      </c>
      <c r="C78" s="209" t="s">
        <v>35</v>
      </c>
      <c r="D78" s="210">
        <v>10014</v>
      </c>
      <c r="E78" s="211" t="s">
        <v>60</v>
      </c>
      <c r="F78" s="212">
        <v>10014</v>
      </c>
      <c r="G78" s="213" t="s">
        <v>59</v>
      </c>
      <c r="H78" s="211">
        <v>100</v>
      </c>
      <c r="I78" s="213" t="s">
        <v>449</v>
      </c>
      <c r="J78" s="212">
        <v>9999</v>
      </c>
      <c r="K78" s="212">
        <v>99999</v>
      </c>
      <c r="L78" s="212">
        <v>999999</v>
      </c>
      <c r="M78" s="212">
        <v>9999</v>
      </c>
      <c r="N78" s="259">
        <v>10</v>
      </c>
      <c r="O78" s="263" t="str">
        <f t="shared" si="2"/>
        <v>1001410</v>
      </c>
      <c r="P78" s="262">
        <v>9999</v>
      </c>
      <c r="Q78" s="212">
        <v>99999</v>
      </c>
      <c r="R78" s="212">
        <v>999999</v>
      </c>
      <c r="S78" s="212">
        <v>9999</v>
      </c>
      <c r="T78" s="211">
        <v>100</v>
      </c>
      <c r="U78" t="str">
        <f t="shared" si="3"/>
        <v>Tax Levy10014</v>
      </c>
      <c r="V78">
        <v>10</v>
      </c>
      <c r="W78" s="212">
        <v>9999</v>
      </c>
    </row>
    <row r="79" spans="1:23" x14ac:dyDescent="0.2">
      <c r="A79" s="209" t="s">
        <v>416</v>
      </c>
      <c r="B79" s="209">
        <v>10</v>
      </c>
      <c r="C79" s="209" t="s">
        <v>35</v>
      </c>
      <c r="D79" s="210">
        <v>10060</v>
      </c>
      <c r="E79" s="211" t="s">
        <v>58</v>
      </c>
      <c r="F79" s="212">
        <v>10060</v>
      </c>
      <c r="G79" s="213" t="s">
        <v>57</v>
      </c>
      <c r="H79" s="211">
        <v>100</v>
      </c>
      <c r="I79" s="213" t="s">
        <v>449</v>
      </c>
      <c r="J79" s="212">
        <v>9999</v>
      </c>
      <c r="K79" s="212">
        <v>99999</v>
      </c>
      <c r="L79" s="212">
        <v>999999</v>
      </c>
      <c r="M79" s="212">
        <v>9999</v>
      </c>
      <c r="N79" s="259">
        <v>10</v>
      </c>
      <c r="O79" s="263" t="str">
        <f t="shared" si="2"/>
        <v>1006010</v>
      </c>
      <c r="P79" s="262">
        <v>9999</v>
      </c>
      <c r="Q79" s="212">
        <v>99999</v>
      </c>
      <c r="R79" s="212">
        <v>999999</v>
      </c>
      <c r="S79" s="212">
        <v>9999</v>
      </c>
      <c r="T79" s="211">
        <v>100</v>
      </c>
      <c r="U79" t="str">
        <f t="shared" si="3"/>
        <v>Tax Levy10060</v>
      </c>
      <c r="V79">
        <v>10</v>
      </c>
      <c r="W79" s="212">
        <v>9999</v>
      </c>
    </row>
    <row r="80" spans="1:23" x14ac:dyDescent="0.2">
      <c r="A80" s="209" t="s">
        <v>416</v>
      </c>
      <c r="B80" s="209">
        <v>10</v>
      </c>
      <c r="C80" s="209" t="s">
        <v>35</v>
      </c>
      <c r="D80" s="210">
        <v>10105</v>
      </c>
      <c r="E80" s="211" t="s">
        <v>56</v>
      </c>
      <c r="F80" s="212">
        <v>10105</v>
      </c>
      <c r="G80" s="213" t="s">
        <v>55</v>
      </c>
      <c r="H80" s="211">
        <v>100</v>
      </c>
      <c r="I80" s="213" t="s">
        <v>449</v>
      </c>
      <c r="J80" s="212">
        <v>9999</v>
      </c>
      <c r="K80" s="212">
        <v>99999</v>
      </c>
      <c r="L80" s="212">
        <v>999999</v>
      </c>
      <c r="M80" s="212">
        <v>9999</v>
      </c>
      <c r="N80" s="259">
        <v>10</v>
      </c>
      <c r="O80" s="263" t="str">
        <f t="shared" si="2"/>
        <v>1010510</v>
      </c>
      <c r="P80" s="262">
        <v>9999</v>
      </c>
      <c r="Q80" s="212">
        <v>99999</v>
      </c>
      <c r="R80" s="212">
        <v>999999</v>
      </c>
      <c r="S80" s="212">
        <v>9999</v>
      </c>
      <c r="T80" s="211">
        <v>100</v>
      </c>
      <c r="U80" t="str">
        <f t="shared" si="3"/>
        <v>Tax Levy10105</v>
      </c>
      <c r="V80">
        <v>10</v>
      </c>
      <c r="W80" s="212">
        <v>9999</v>
      </c>
    </row>
    <row r="81" spans="1:23" x14ac:dyDescent="0.2">
      <c r="A81" s="209" t="s">
        <v>416</v>
      </c>
      <c r="B81" s="209">
        <v>10</v>
      </c>
      <c r="C81" s="209" t="s">
        <v>35</v>
      </c>
      <c r="D81" s="210">
        <v>10115</v>
      </c>
      <c r="E81" s="211" t="s">
        <v>54</v>
      </c>
      <c r="F81" s="212">
        <v>10115</v>
      </c>
      <c r="G81" s="213" t="s">
        <v>54</v>
      </c>
      <c r="H81" s="211">
        <v>100</v>
      </c>
      <c r="I81" s="213" t="s">
        <v>449</v>
      </c>
      <c r="J81" s="212">
        <v>9999</v>
      </c>
      <c r="K81" s="212">
        <v>99999</v>
      </c>
      <c r="L81" s="212">
        <v>999999</v>
      </c>
      <c r="M81" s="212">
        <v>9999</v>
      </c>
      <c r="N81" s="259">
        <v>10</v>
      </c>
      <c r="O81" s="263" t="str">
        <f t="shared" si="2"/>
        <v>1011510</v>
      </c>
      <c r="P81" s="262">
        <v>9999</v>
      </c>
      <c r="Q81" s="212">
        <v>99999</v>
      </c>
      <c r="R81" s="212">
        <v>999999</v>
      </c>
      <c r="S81" s="212">
        <v>9999</v>
      </c>
      <c r="T81" s="211">
        <v>100</v>
      </c>
      <c r="U81" t="str">
        <f t="shared" si="3"/>
        <v>Tax Levy10115</v>
      </c>
      <c r="V81">
        <v>10</v>
      </c>
      <c r="W81" s="212">
        <v>9999</v>
      </c>
    </row>
    <row r="82" spans="1:23" x14ac:dyDescent="0.2">
      <c r="A82" s="209" t="s">
        <v>416</v>
      </c>
      <c r="B82" s="209">
        <v>10</v>
      </c>
      <c r="C82" s="209" t="s">
        <v>35</v>
      </c>
      <c r="D82" s="210">
        <v>10148</v>
      </c>
      <c r="E82" s="211" t="s">
        <v>53</v>
      </c>
      <c r="F82" s="212">
        <v>10148</v>
      </c>
      <c r="G82" s="213" t="s">
        <v>52</v>
      </c>
      <c r="H82" s="211">
        <v>100</v>
      </c>
      <c r="I82" s="213" t="s">
        <v>449</v>
      </c>
      <c r="J82" s="212">
        <v>9999</v>
      </c>
      <c r="K82" s="212">
        <v>99999</v>
      </c>
      <c r="L82" s="212">
        <v>999999</v>
      </c>
      <c r="M82" s="212">
        <v>9999</v>
      </c>
      <c r="N82" s="259">
        <v>10</v>
      </c>
      <c r="O82" s="263" t="str">
        <f t="shared" si="2"/>
        <v>1014810</v>
      </c>
      <c r="P82" s="262">
        <v>9999</v>
      </c>
      <c r="Q82" s="212">
        <v>99999</v>
      </c>
      <c r="R82" s="212">
        <v>999999</v>
      </c>
      <c r="S82" s="212">
        <v>9999</v>
      </c>
      <c r="T82" s="211">
        <v>100</v>
      </c>
      <c r="U82" t="str">
        <f t="shared" si="3"/>
        <v>Tax Levy10148</v>
      </c>
      <c r="V82">
        <v>10</v>
      </c>
      <c r="W82" s="212">
        <v>9999</v>
      </c>
    </row>
    <row r="83" spans="1:23" x14ac:dyDescent="0.2">
      <c r="A83" s="209" t="s">
        <v>416</v>
      </c>
      <c r="B83" s="209">
        <v>10</v>
      </c>
      <c r="C83" s="209" t="s">
        <v>35</v>
      </c>
      <c r="D83" s="210">
        <v>10172</v>
      </c>
      <c r="E83" s="211" t="s">
        <v>51</v>
      </c>
      <c r="F83" s="212">
        <v>10172</v>
      </c>
      <c r="G83" s="213" t="s">
        <v>50</v>
      </c>
      <c r="H83" s="211">
        <v>100</v>
      </c>
      <c r="I83" s="213" t="s">
        <v>449</v>
      </c>
      <c r="J83" s="212">
        <v>9999</v>
      </c>
      <c r="K83" s="212">
        <v>99999</v>
      </c>
      <c r="L83" s="212">
        <v>999999</v>
      </c>
      <c r="M83" s="212">
        <v>9999</v>
      </c>
      <c r="N83" s="259">
        <v>10</v>
      </c>
      <c r="O83" s="263" t="str">
        <f t="shared" si="2"/>
        <v>1017210</v>
      </c>
      <c r="P83" s="262">
        <v>9999</v>
      </c>
      <c r="Q83" s="212">
        <v>99999</v>
      </c>
      <c r="R83" s="212">
        <v>999999</v>
      </c>
      <c r="S83" s="212">
        <v>9999</v>
      </c>
      <c r="T83" s="211">
        <v>100</v>
      </c>
      <c r="U83" t="str">
        <f t="shared" si="3"/>
        <v>Tax Levy10172</v>
      </c>
      <c r="V83">
        <v>10</v>
      </c>
      <c r="W83" s="212">
        <v>9999</v>
      </c>
    </row>
    <row r="84" spans="1:23" x14ac:dyDescent="0.2">
      <c r="A84" s="209" t="s">
        <v>416</v>
      </c>
      <c r="B84" s="209">
        <v>10</v>
      </c>
      <c r="C84" s="209" t="s">
        <v>35</v>
      </c>
      <c r="D84" s="210">
        <v>10195</v>
      </c>
      <c r="E84" s="211" t="s">
        <v>49</v>
      </c>
      <c r="F84" s="212">
        <v>10195</v>
      </c>
      <c r="G84" s="213" t="s">
        <v>49</v>
      </c>
      <c r="H84" s="211">
        <v>100</v>
      </c>
      <c r="I84" s="213" t="s">
        <v>449</v>
      </c>
      <c r="J84" s="212">
        <v>9999</v>
      </c>
      <c r="K84" s="212">
        <v>99999</v>
      </c>
      <c r="L84" s="212">
        <v>999999</v>
      </c>
      <c r="M84" s="212">
        <v>9999</v>
      </c>
      <c r="N84" s="259">
        <v>10</v>
      </c>
      <c r="O84" s="263" t="str">
        <f t="shared" si="2"/>
        <v>1019510</v>
      </c>
      <c r="P84" s="262">
        <v>9999</v>
      </c>
      <c r="Q84" s="212">
        <v>99999</v>
      </c>
      <c r="R84" s="212">
        <v>999999</v>
      </c>
      <c r="S84" s="212">
        <v>9999</v>
      </c>
      <c r="T84" s="211">
        <v>100</v>
      </c>
      <c r="U84" t="str">
        <f t="shared" si="3"/>
        <v>Tax Levy10195</v>
      </c>
      <c r="V84">
        <v>10</v>
      </c>
      <c r="W84" s="212">
        <v>9999</v>
      </c>
    </row>
    <row r="85" spans="1:23" x14ac:dyDescent="0.2">
      <c r="A85" s="209" t="s">
        <v>414</v>
      </c>
      <c r="B85" s="209">
        <v>11</v>
      </c>
      <c r="C85" s="209" t="s">
        <v>35</v>
      </c>
      <c r="D85" s="210">
        <v>10195</v>
      </c>
      <c r="E85" s="211" t="s">
        <v>49</v>
      </c>
      <c r="F85" s="212">
        <v>10195</v>
      </c>
      <c r="G85" s="213" t="s">
        <v>49</v>
      </c>
      <c r="H85" s="211">
        <v>100</v>
      </c>
      <c r="I85" s="213" t="s">
        <v>449</v>
      </c>
      <c r="J85" s="212">
        <v>3012</v>
      </c>
      <c r="K85" s="212">
        <v>99999</v>
      </c>
      <c r="L85" s="212">
        <v>999999</v>
      </c>
      <c r="M85" s="212">
        <v>9999</v>
      </c>
      <c r="N85" s="259">
        <v>11</v>
      </c>
      <c r="O85" s="263" t="str">
        <f t="shared" si="2"/>
        <v>1019511</v>
      </c>
      <c r="P85" s="262">
        <v>3012</v>
      </c>
      <c r="Q85" s="212">
        <v>99999</v>
      </c>
      <c r="R85" s="212">
        <v>999999</v>
      </c>
      <c r="S85" s="212">
        <v>9999</v>
      </c>
      <c r="T85" s="211">
        <v>100</v>
      </c>
      <c r="U85" t="str">
        <f t="shared" si="3"/>
        <v>IFR10195</v>
      </c>
      <c r="V85">
        <v>11</v>
      </c>
      <c r="W85" s="212">
        <v>3012</v>
      </c>
    </row>
    <row r="86" spans="1:23" s="341" customFormat="1" x14ac:dyDescent="0.2">
      <c r="A86" s="344" t="s">
        <v>414</v>
      </c>
      <c r="B86" s="344">
        <v>11</v>
      </c>
      <c r="C86" s="344" t="s">
        <v>35</v>
      </c>
      <c r="D86" s="352">
        <v>10221</v>
      </c>
      <c r="E86" s="346" t="s">
        <v>46</v>
      </c>
      <c r="F86" s="347">
        <v>10221</v>
      </c>
      <c r="G86" s="348" t="s">
        <v>46</v>
      </c>
      <c r="H86" s="346">
        <v>100</v>
      </c>
      <c r="I86" s="348" t="s">
        <v>449</v>
      </c>
      <c r="J86" s="347">
        <v>3012</v>
      </c>
      <c r="K86" s="347">
        <v>99999</v>
      </c>
      <c r="L86" s="347">
        <v>999999</v>
      </c>
      <c r="M86" s="347">
        <v>9999</v>
      </c>
      <c r="N86" s="349">
        <v>11</v>
      </c>
      <c r="O86" s="347">
        <v>10221</v>
      </c>
      <c r="P86" s="347">
        <v>3012</v>
      </c>
      <c r="Q86" s="347">
        <v>99999</v>
      </c>
      <c r="R86" s="347">
        <v>999999</v>
      </c>
      <c r="S86" s="347">
        <v>9999</v>
      </c>
      <c r="T86" s="346">
        <v>100</v>
      </c>
      <c r="U86" s="341" t="str">
        <f t="shared" si="3"/>
        <v>IFR10221</v>
      </c>
      <c r="V86" s="341">
        <v>11</v>
      </c>
      <c r="W86" s="347">
        <v>3012</v>
      </c>
    </row>
    <row r="87" spans="1:23" s="341" customFormat="1" x14ac:dyDescent="0.2">
      <c r="A87" s="344" t="s">
        <v>414</v>
      </c>
      <c r="B87" s="344">
        <v>11</v>
      </c>
      <c r="C87" s="344" t="s">
        <v>35</v>
      </c>
      <c r="D87" s="352">
        <v>10148</v>
      </c>
      <c r="E87" s="346" t="s">
        <v>53</v>
      </c>
      <c r="F87" s="347">
        <v>10148</v>
      </c>
      <c r="G87" s="348" t="s">
        <v>52</v>
      </c>
      <c r="H87" s="346">
        <v>100</v>
      </c>
      <c r="I87" s="348" t="s">
        <v>449</v>
      </c>
      <c r="J87" s="347">
        <v>3012</v>
      </c>
      <c r="K87" s="347">
        <v>99999</v>
      </c>
      <c r="L87" s="347">
        <v>999999</v>
      </c>
      <c r="M87" s="347">
        <v>9999</v>
      </c>
      <c r="N87" s="349">
        <v>11</v>
      </c>
      <c r="O87" s="347">
        <v>10148</v>
      </c>
      <c r="P87" s="347">
        <v>3012</v>
      </c>
      <c r="Q87" s="347">
        <v>99999</v>
      </c>
      <c r="R87" s="347">
        <v>999999</v>
      </c>
      <c r="S87" s="347">
        <v>9999</v>
      </c>
      <c r="T87" s="346">
        <v>100</v>
      </c>
      <c r="U87" s="341" t="str">
        <f t="shared" si="3"/>
        <v>IFR10148</v>
      </c>
      <c r="V87" s="341">
        <v>11</v>
      </c>
      <c r="W87" s="347">
        <v>3012</v>
      </c>
    </row>
    <row r="88" spans="1:23" x14ac:dyDescent="0.2">
      <c r="A88" s="209" t="s">
        <v>416</v>
      </c>
      <c r="B88" s="209">
        <v>10</v>
      </c>
      <c r="C88" s="209" t="s">
        <v>35</v>
      </c>
      <c r="D88" s="210">
        <v>10204</v>
      </c>
      <c r="E88" s="211" t="s">
        <v>48</v>
      </c>
      <c r="F88" s="212">
        <v>10204</v>
      </c>
      <c r="G88" s="213" t="s">
        <v>48</v>
      </c>
      <c r="H88" s="211">
        <v>100</v>
      </c>
      <c r="I88" s="213" t="s">
        <v>449</v>
      </c>
      <c r="J88" s="212">
        <v>9999</v>
      </c>
      <c r="K88" s="212">
        <v>99999</v>
      </c>
      <c r="L88" s="212">
        <v>999999</v>
      </c>
      <c r="M88" s="212">
        <v>9999</v>
      </c>
      <c r="N88" s="259">
        <v>10</v>
      </c>
      <c r="O88" s="263" t="str">
        <f t="shared" si="2"/>
        <v>1020410</v>
      </c>
      <c r="P88" s="262">
        <v>9999</v>
      </c>
      <c r="Q88" s="212">
        <v>99999</v>
      </c>
      <c r="R88" s="212">
        <v>999999</v>
      </c>
      <c r="S88" s="212">
        <v>9999</v>
      </c>
      <c r="T88" s="211">
        <v>100</v>
      </c>
      <c r="U88" t="str">
        <f t="shared" si="3"/>
        <v>Tax Levy10204</v>
      </c>
      <c r="V88">
        <v>10</v>
      </c>
      <c r="W88" s="212">
        <v>9999</v>
      </c>
    </row>
    <row r="89" spans="1:23" x14ac:dyDescent="0.2">
      <c r="A89" s="209" t="s">
        <v>416</v>
      </c>
      <c r="B89" s="209">
        <v>10</v>
      </c>
      <c r="C89" s="209" t="s">
        <v>35</v>
      </c>
      <c r="D89" s="210">
        <v>10208</v>
      </c>
      <c r="E89" s="211" t="s">
        <v>47</v>
      </c>
      <c r="F89" s="212">
        <v>10208</v>
      </c>
      <c r="G89" s="213" t="s">
        <v>47</v>
      </c>
      <c r="H89" s="211">
        <v>100</v>
      </c>
      <c r="I89" s="213" t="s">
        <v>449</v>
      </c>
      <c r="J89" s="212">
        <v>9999</v>
      </c>
      <c r="K89" s="212">
        <v>99999</v>
      </c>
      <c r="L89" s="212">
        <v>999999</v>
      </c>
      <c r="M89" s="212">
        <v>9999</v>
      </c>
      <c r="N89" s="259">
        <v>10</v>
      </c>
      <c r="O89" s="263" t="str">
        <f t="shared" si="2"/>
        <v>1020810</v>
      </c>
      <c r="P89" s="262">
        <v>9999</v>
      </c>
      <c r="Q89" s="212">
        <v>99999</v>
      </c>
      <c r="R89" s="212">
        <v>999999</v>
      </c>
      <c r="S89" s="212">
        <v>9999</v>
      </c>
      <c r="T89" s="211">
        <v>100</v>
      </c>
      <c r="U89" t="str">
        <f t="shared" si="3"/>
        <v>Tax Levy10208</v>
      </c>
      <c r="V89">
        <v>10</v>
      </c>
      <c r="W89" s="212">
        <v>9999</v>
      </c>
    </row>
    <row r="90" spans="1:23" x14ac:dyDescent="0.2">
      <c r="A90" s="209" t="s">
        <v>414</v>
      </c>
      <c r="B90" s="209">
        <v>11</v>
      </c>
      <c r="C90" s="209" t="s">
        <v>35</v>
      </c>
      <c r="D90" s="210">
        <v>10208</v>
      </c>
      <c r="E90" s="211" t="s">
        <v>47</v>
      </c>
      <c r="F90" s="212">
        <v>10208</v>
      </c>
      <c r="G90" s="213" t="s">
        <v>47</v>
      </c>
      <c r="H90" s="211">
        <v>100</v>
      </c>
      <c r="I90" s="213" t="s">
        <v>449</v>
      </c>
      <c r="J90" s="212">
        <v>3012</v>
      </c>
      <c r="K90" s="212">
        <v>99999</v>
      </c>
      <c r="L90" s="212">
        <v>999999</v>
      </c>
      <c r="M90" s="212">
        <v>9999</v>
      </c>
      <c r="N90" s="259">
        <v>11</v>
      </c>
      <c r="O90" s="263" t="str">
        <f t="shared" si="2"/>
        <v>1020811</v>
      </c>
      <c r="P90" s="262">
        <v>3012</v>
      </c>
      <c r="Q90" s="212">
        <v>99999</v>
      </c>
      <c r="R90" s="212">
        <v>999999</v>
      </c>
      <c r="S90" s="212">
        <v>9999</v>
      </c>
      <c r="T90" s="211">
        <v>100</v>
      </c>
      <c r="U90" t="str">
        <f t="shared" si="3"/>
        <v>IFR10208</v>
      </c>
      <c r="V90">
        <v>11</v>
      </c>
      <c r="W90" s="212">
        <v>3012</v>
      </c>
    </row>
    <row r="91" spans="1:23" x14ac:dyDescent="0.2">
      <c r="A91" s="209" t="s">
        <v>416</v>
      </c>
      <c r="B91" s="209">
        <v>10</v>
      </c>
      <c r="C91" s="209" t="s">
        <v>35</v>
      </c>
      <c r="D91" s="210">
        <v>10221</v>
      </c>
      <c r="E91" s="211" t="s">
        <v>46</v>
      </c>
      <c r="F91" s="212">
        <v>10221</v>
      </c>
      <c r="G91" s="213" t="s">
        <v>46</v>
      </c>
      <c r="H91" s="211">
        <v>100</v>
      </c>
      <c r="I91" s="213" t="s">
        <v>449</v>
      </c>
      <c r="J91" s="212">
        <v>9999</v>
      </c>
      <c r="K91" s="212">
        <v>99999</v>
      </c>
      <c r="L91" s="212">
        <v>999999</v>
      </c>
      <c r="M91" s="212">
        <v>9999</v>
      </c>
      <c r="N91" s="259">
        <v>10</v>
      </c>
      <c r="O91" s="263" t="str">
        <f t="shared" si="2"/>
        <v>1022110</v>
      </c>
      <c r="P91" s="262">
        <v>9999</v>
      </c>
      <c r="Q91" s="212">
        <v>99999</v>
      </c>
      <c r="R91" s="212">
        <v>999999</v>
      </c>
      <c r="S91" s="212">
        <v>9999</v>
      </c>
      <c r="T91" s="211">
        <v>100</v>
      </c>
      <c r="U91" t="str">
        <f t="shared" si="3"/>
        <v>Tax Levy10221</v>
      </c>
      <c r="V91">
        <v>10</v>
      </c>
      <c r="W91" s="212">
        <v>9999</v>
      </c>
    </row>
    <row r="92" spans="1:23" x14ac:dyDescent="0.2">
      <c r="A92" s="209" t="s">
        <v>416</v>
      </c>
      <c r="B92" s="209">
        <v>10</v>
      </c>
      <c r="C92" s="209" t="s">
        <v>35</v>
      </c>
      <c r="D92" s="210">
        <v>10236</v>
      </c>
      <c r="E92" s="211" t="s">
        <v>45</v>
      </c>
      <c r="F92" s="212">
        <v>10236</v>
      </c>
      <c r="G92" s="213" t="s">
        <v>44</v>
      </c>
      <c r="H92" s="211">
        <v>100</v>
      </c>
      <c r="I92" s="213" t="s">
        <v>449</v>
      </c>
      <c r="J92" s="212">
        <v>9999</v>
      </c>
      <c r="K92" s="212">
        <v>99999</v>
      </c>
      <c r="L92" s="212">
        <v>999999</v>
      </c>
      <c r="M92" s="212">
        <v>9999</v>
      </c>
      <c r="N92" s="259">
        <v>10</v>
      </c>
      <c r="O92" s="263" t="str">
        <f t="shared" si="2"/>
        <v>1023610</v>
      </c>
      <c r="P92" s="262">
        <v>9999</v>
      </c>
      <c r="Q92" s="212">
        <v>99999</v>
      </c>
      <c r="R92" s="212">
        <v>999999</v>
      </c>
      <c r="S92" s="212">
        <v>9999</v>
      </c>
      <c r="T92" s="211">
        <v>100</v>
      </c>
      <c r="U92" t="str">
        <f t="shared" si="3"/>
        <v>Tax Levy10236</v>
      </c>
      <c r="V92">
        <v>10</v>
      </c>
      <c r="W92" s="212">
        <v>9999</v>
      </c>
    </row>
    <row r="93" spans="1:23" x14ac:dyDescent="0.2">
      <c r="A93" s="209" t="s">
        <v>416</v>
      </c>
      <c r="B93" s="209">
        <v>10</v>
      </c>
      <c r="C93" s="209" t="s">
        <v>35</v>
      </c>
      <c r="D93" s="210">
        <v>10245</v>
      </c>
      <c r="E93" s="211" t="s">
        <v>43</v>
      </c>
      <c r="F93" s="212">
        <v>10245</v>
      </c>
      <c r="G93" s="213" t="s">
        <v>43</v>
      </c>
      <c r="H93" s="211">
        <v>100</v>
      </c>
      <c r="I93" s="213" t="s">
        <v>449</v>
      </c>
      <c r="J93" s="212">
        <v>9999</v>
      </c>
      <c r="K93" s="212">
        <v>99999</v>
      </c>
      <c r="L93" s="212">
        <v>999999</v>
      </c>
      <c r="M93" s="212">
        <v>9999</v>
      </c>
      <c r="N93" s="259">
        <v>10</v>
      </c>
      <c r="O93" s="263" t="str">
        <f t="shared" si="2"/>
        <v>1024510</v>
      </c>
      <c r="P93" s="262">
        <v>9999</v>
      </c>
      <c r="Q93" s="212">
        <v>99999</v>
      </c>
      <c r="R93" s="212">
        <v>999999</v>
      </c>
      <c r="S93" s="212">
        <v>9999</v>
      </c>
      <c r="T93" s="211">
        <v>100</v>
      </c>
      <c r="U93" t="str">
        <f t="shared" si="3"/>
        <v>Tax Levy10245</v>
      </c>
      <c r="V93">
        <v>10</v>
      </c>
      <c r="W93" s="212">
        <v>9999</v>
      </c>
    </row>
    <row r="94" spans="1:23" x14ac:dyDescent="0.2">
      <c r="A94" s="209" t="s">
        <v>416</v>
      </c>
      <c r="B94" s="209">
        <v>10</v>
      </c>
      <c r="C94" s="209" t="s">
        <v>35</v>
      </c>
      <c r="D94" s="210">
        <v>10402</v>
      </c>
      <c r="E94" s="211" t="s">
        <v>42</v>
      </c>
      <c r="F94" s="212">
        <v>10402</v>
      </c>
      <c r="G94" s="213" t="s">
        <v>41</v>
      </c>
      <c r="H94" s="211">
        <v>100</v>
      </c>
      <c r="I94" s="213" t="s">
        <v>449</v>
      </c>
      <c r="J94" s="212">
        <v>9999</v>
      </c>
      <c r="K94" s="212">
        <v>99999</v>
      </c>
      <c r="L94" s="212">
        <v>999999</v>
      </c>
      <c r="M94" s="212">
        <v>9999</v>
      </c>
      <c r="N94" s="259">
        <v>10</v>
      </c>
      <c r="O94" s="263" t="str">
        <f t="shared" si="2"/>
        <v>1040210</v>
      </c>
      <c r="P94" s="262">
        <v>9999</v>
      </c>
      <c r="Q94" s="212">
        <v>99999</v>
      </c>
      <c r="R94" s="212">
        <v>999999</v>
      </c>
      <c r="S94" s="212">
        <v>9999</v>
      </c>
      <c r="T94" s="211">
        <v>100</v>
      </c>
      <c r="U94" t="str">
        <f t="shared" si="3"/>
        <v>Tax Levy10402</v>
      </c>
      <c r="V94">
        <v>10</v>
      </c>
      <c r="W94" s="212">
        <v>9999</v>
      </c>
    </row>
    <row r="95" spans="1:23" x14ac:dyDescent="0.2">
      <c r="A95" s="209" t="s">
        <v>416</v>
      </c>
      <c r="B95" s="209">
        <v>10</v>
      </c>
      <c r="C95" s="209" t="s">
        <v>35</v>
      </c>
      <c r="D95" s="210">
        <v>60023</v>
      </c>
      <c r="E95" s="211" t="s">
        <v>331</v>
      </c>
      <c r="F95" s="212">
        <v>60023</v>
      </c>
      <c r="G95" s="213" t="s">
        <v>331</v>
      </c>
      <c r="H95" s="211">
        <v>200</v>
      </c>
      <c r="I95" s="213" t="s">
        <v>461</v>
      </c>
      <c r="J95" s="212">
        <v>9999</v>
      </c>
      <c r="K95" s="212">
        <v>99999</v>
      </c>
      <c r="L95" s="212">
        <v>999999</v>
      </c>
      <c r="M95" s="212">
        <v>9999</v>
      </c>
      <c r="N95" s="259">
        <v>10</v>
      </c>
      <c r="O95" s="263" t="str">
        <f t="shared" si="2"/>
        <v>6002310</v>
      </c>
      <c r="P95" s="262">
        <v>9999</v>
      </c>
      <c r="Q95" s="212">
        <v>99999</v>
      </c>
      <c r="R95" s="212">
        <v>999999</v>
      </c>
      <c r="S95" s="212">
        <v>9999</v>
      </c>
      <c r="T95" s="211">
        <v>200</v>
      </c>
      <c r="U95" t="str">
        <f t="shared" si="3"/>
        <v>Tax Levy60023</v>
      </c>
      <c r="V95">
        <v>10</v>
      </c>
      <c r="W95" s="212">
        <v>9999</v>
      </c>
    </row>
    <row r="96" spans="1:23" x14ac:dyDescent="0.2">
      <c r="A96" s="209" t="s">
        <v>416</v>
      </c>
      <c r="B96" s="209">
        <v>10</v>
      </c>
      <c r="C96" s="209" t="s">
        <v>35</v>
      </c>
      <c r="D96" s="210">
        <v>65009</v>
      </c>
      <c r="E96" s="211" t="s">
        <v>40</v>
      </c>
      <c r="F96" s="212">
        <v>65009</v>
      </c>
      <c r="G96" s="213" t="s">
        <v>39</v>
      </c>
      <c r="H96" s="211">
        <v>355</v>
      </c>
      <c r="I96" s="213" t="s">
        <v>451</v>
      </c>
      <c r="J96" s="212">
        <v>9999</v>
      </c>
      <c r="K96" s="212">
        <v>99999</v>
      </c>
      <c r="L96" s="212">
        <v>999999</v>
      </c>
      <c r="M96" s="212">
        <v>9999</v>
      </c>
      <c r="N96" s="259">
        <v>10</v>
      </c>
      <c r="O96" s="263" t="str">
        <f t="shared" si="2"/>
        <v>6500910</v>
      </c>
      <c r="P96" s="262">
        <v>9999</v>
      </c>
      <c r="Q96" s="212">
        <v>99999</v>
      </c>
      <c r="R96" s="212">
        <v>999999</v>
      </c>
      <c r="S96" s="212">
        <v>9999</v>
      </c>
      <c r="T96" s="211">
        <v>355</v>
      </c>
      <c r="U96" t="str">
        <f t="shared" si="3"/>
        <v>Tax Levy65009</v>
      </c>
      <c r="V96">
        <v>10</v>
      </c>
      <c r="W96" s="212">
        <v>9999</v>
      </c>
    </row>
    <row r="97" spans="1:23" x14ac:dyDescent="0.2">
      <c r="A97" s="209" t="s">
        <v>416</v>
      </c>
      <c r="B97" s="209">
        <v>10</v>
      </c>
      <c r="C97" s="209" t="s">
        <v>35</v>
      </c>
      <c r="D97" s="210">
        <v>75073</v>
      </c>
      <c r="E97" s="211" t="s">
        <v>332</v>
      </c>
      <c r="F97" s="212">
        <v>75073</v>
      </c>
      <c r="G97" s="213" t="s">
        <v>332</v>
      </c>
      <c r="H97" s="211">
        <v>300</v>
      </c>
      <c r="I97" s="213" t="s">
        <v>390</v>
      </c>
      <c r="J97" s="212">
        <v>9999</v>
      </c>
      <c r="K97" s="212">
        <v>99999</v>
      </c>
      <c r="L97" s="212">
        <v>999999</v>
      </c>
      <c r="M97" s="212">
        <v>9999</v>
      </c>
      <c r="N97" s="259">
        <v>10</v>
      </c>
      <c r="O97" s="263" t="str">
        <f t="shared" si="2"/>
        <v>7507310</v>
      </c>
      <c r="P97" s="262">
        <v>9999</v>
      </c>
      <c r="Q97" s="212">
        <v>99999</v>
      </c>
      <c r="R97" s="212">
        <v>999999</v>
      </c>
      <c r="S97" s="212">
        <v>9999</v>
      </c>
      <c r="T97" s="211">
        <v>300</v>
      </c>
      <c r="U97" t="str">
        <f t="shared" si="3"/>
        <v>Tax Levy75073</v>
      </c>
      <c r="V97">
        <v>10</v>
      </c>
      <c r="W97" s="212">
        <v>9999</v>
      </c>
    </row>
    <row r="98" spans="1:23" x14ac:dyDescent="0.2">
      <c r="A98" s="209" t="s">
        <v>416</v>
      </c>
      <c r="B98" s="209">
        <v>10</v>
      </c>
      <c r="C98" s="209" t="s">
        <v>35</v>
      </c>
      <c r="D98" s="210">
        <v>80109</v>
      </c>
      <c r="E98" s="211" t="s">
        <v>37</v>
      </c>
      <c r="F98" s="212">
        <v>80109</v>
      </c>
      <c r="G98" s="213" t="s">
        <v>36</v>
      </c>
      <c r="H98" s="211">
        <v>100</v>
      </c>
      <c r="I98" s="213" t="s">
        <v>449</v>
      </c>
      <c r="J98" s="212">
        <v>9999</v>
      </c>
      <c r="K98" s="212">
        <v>99999</v>
      </c>
      <c r="L98" s="212">
        <v>999999</v>
      </c>
      <c r="M98" s="212">
        <v>9999</v>
      </c>
      <c r="N98" s="259">
        <v>10</v>
      </c>
      <c r="O98" s="263" t="str">
        <f t="shared" si="2"/>
        <v>8010910</v>
      </c>
      <c r="P98" s="262">
        <v>9999</v>
      </c>
      <c r="Q98" s="212">
        <v>99999</v>
      </c>
      <c r="R98" s="212">
        <v>999999</v>
      </c>
      <c r="S98" s="212">
        <v>9999</v>
      </c>
      <c r="T98" s="211">
        <v>100</v>
      </c>
      <c r="U98" t="str">
        <f t="shared" si="3"/>
        <v>Tax Levy80109</v>
      </c>
      <c r="V98">
        <v>10</v>
      </c>
      <c r="W98" s="212">
        <v>9999</v>
      </c>
    </row>
    <row r="99" spans="1:23" x14ac:dyDescent="0.2">
      <c r="A99" s="209" t="s">
        <v>416</v>
      </c>
      <c r="B99" s="209">
        <v>10</v>
      </c>
      <c r="C99" s="209" t="s">
        <v>0</v>
      </c>
      <c r="D99" s="210">
        <v>10005</v>
      </c>
      <c r="E99" s="211" t="s">
        <v>34</v>
      </c>
      <c r="F99" s="212">
        <v>10005</v>
      </c>
      <c r="G99" s="213" t="s">
        <v>33</v>
      </c>
      <c r="H99" s="211">
        <v>100</v>
      </c>
      <c r="I99" s="213" t="s">
        <v>449</v>
      </c>
      <c r="J99" s="212">
        <v>9999</v>
      </c>
      <c r="K99" s="212">
        <v>99999</v>
      </c>
      <c r="L99" s="212">
        <v>999999</v>
      </c>
      <c r="M99" s="212">
        <v>9999</v>
      </c>
      <c r="N99" s="259">
        <v>10</v>
      </c>
      <c r="O99" s="263" t="str">
        <f t="shared" si="2"/>
        <v>1000510</v>
      </c>
      <c r="P99" s="262">
        <v>9999</v>
      </c>
      <c r="Q99" s="212">
        <v>99999</v>
      </c>
      <c r="R99" s="212">
        <v>999999</v>
      </c>
      <c r="S99" s="212">
        <v>9999</v>
      </c>
      <c r="T99" s="211">
        <v>100</v>
      </c>
      <c r="U99" t="str">
        <f t="shared" si="3"/>
        <v>Tax Levy10005</v>
      </c>
      <c r="V99">
        <v>10</v>
      </c>
      <c r="W99" s="212">
        <v>9999</v>
      </c>
    </row>
    <row r="100" spans="1:23" x14ac:dyDescent="0.2">
      <c r="A100" s="209" t="s">
        <v>416</v>
      </c>
      <c r="B100" s="209">
        <v>10</v>
      </c>
      <c r="C100" s="209" t="s">
        <v>0</v>
      </c>
      <c r="D100" s="210">
        <v>10088</v>
      </c>
      <c r="E100" s="211" t="s">
        <v>32</v>
      </c>
      <c r="F100" s="212">
        <v>10088</v>
      </c>
      <c r="G100" s="213" t="s">
        <v>31</v>
      </c>
      <c r="H100" s="211">
        <v>100</v>
      </c>
      <c r="I100" s="213" t="s">
        <v>449</v>
      </c>
      <c r="J100" s="212">
        <v>9999</v>
      </c>
      <c r="K100" s="212">
        <v>99999</v>
      </c>
      <c r="L100" s="212">
        <v>999999</v>
      </c>
      <c r="M100" s="212">
        <v>9999</v>
      </c>
      <c r="N100" s="259">
        <v>10</v>
      </c>
      <c r="O100" s="263" t="str">
        <f t="shared" si="2"/>
        <v>1008810</v>
      </c>
      <c r="P100" s="262">
        <v>9999</v>
      </c>
      <c r="Q100" s="212">
        <v>99999</v>
      </c>
      <c r="R100" s="212">
        <v>999999</v>
      </c>
      <c r="S100" s="212">
        <v>9999</v>
      </c>
      <c r="T100" s="211">
        <v>100</v>
      </c>
      <c r="U100" t="str">
        <f t="shared" si="3"/>
        <v>Tax Levy10088</v>
      </c>
      <c r="V100">
        <v>10</v>
      </c>
      <c r="W100" s="212">
        <v>9999</v>
      </c>
    </row>
    <row r="101" spans="1:23" x14ac:dyDescent="0.2">
      <c r="A101" s="209" t="s">
        <v>416</v>
      </c>
      <c r="B101" s="209">
        <v>10</v>
      </c>
      <c r="C101" s="209" t="s">
        <v>0</v>
      </c>
      <c r="D101" s="210">
        <v>10181</v>
      </c>
      <c r="E101" s="211" t="s">
        <v>30</v>
      </c>
      <c r="F101" s="212">
        <v>10181</v>
      </c>
      <c r="G101" s="213" t="s">
        <v>30</v>
      </c>
      <c r="H101" s="211">
        <v>100</v>
      </c>
      <c r="I101" s="213" t="s">
        <v>449</v>
      </c>
      <c r="J101" s="212">
        <v>9999</v>
      </c>
      <c r="K101" s="212">
        <v>99999</v>
      </c>
      <c r="L101" s="212">
        <v>999999</v>
      </c>
      <c r="M101" s="212">
        <v>9999</v>
      </c>
      <c r="N101" s="259">
        <v>10</v>
      </c>
      <c r="O101" s="263" t="str">
        <f t="shared" si="2"/>
        <v>1018110</v>
      </c>
      <c r="P101" s="262">
        <v>9999</v>
      </c>
      <c r="Q101" s="212">
        <v>99999</v>
      </c>
      <c r="R101" s="212">
        <v>999999</v>
      </c>
      <c r="S101" s="212">
        <v>9999</v>
      </c>
      <c r="T101" s="211">
        <v>100</v>
      </c>
      <c r="U101" t="str">
        <f t="shared" si="3"/>
        <v>Tax Levy10181</v>
      </c>
      <c r="V101">
        <v>10</v>
      </c>
      <c r="W101" s="212">
        <v>9999</v>
      </c>
    </row>
    <row r="102" spans="1:23" x14ac:dyDescent="0.2">
      <c r="A102" s="209" t="s">
        <v>416</v>
      </c>
      <c r="B102" s="209">
        <v>10</v>
      </c>
      <c r="C102" s="209" t="s">
        <v>0</v>
      </c>
      <c r="D102" s="210">
        <v>10190</v>
      </c>
      <c r="E102" s="211" t="s">
        <v>29</v>
      </c>
      <c r="F102" s="212">
        <v>10190</v>
      </c>
      <c r="G102" s="213" t="s">
        <v>29</v>
      </c>
      <c r="H102" s="211">
        <v>100</v>
      </c>
      <c r="I102" s="213" t="s">
        <v>449</v>
      </c>
      <c r="J102" s="212">
        <v>9999</v>
      </c>
      <c r="K102" s="212">
        <v>99999</v>
      </c>
      <c r="L102" s="212">
        <v>999999</v>
      </c>
      <c r="M102" s="212">
        <v>9999</v>
      </c>
      <c r="N102" s="259">
        <v>10</v>
      </c>
      <c r="O102" s="263" t="str">
        <f t="shared" si="2"/>
        <v>1019010</v>
      </c>
      <c r="P102" s="262">
        <v>9999</v>
      </c>
      <c r="Q102" s="212">
        <v>99999</v>
      </c>
      <c r="R102" s="212">
        <v>999999</v>
      </c>
      <c r="S102" s="212">
        <v>9999</v>
      </c>
      <c r="T102" s="211">
        <v>100</v>
      </c>
      <c r="U102" t="str">
        <f t="shared" si="3"/>
        <v>Tax Levy10190</v>
      </c>
      <c r="V102">
        <v>10</v>
      </c>
      <c r="W102" s="212">
        <v>9999</v>
      </c>
    </row>
    <row r="103" spans="1:23" x14ac:dyDescent="0.2">
      <c r="A103" s="209" t="s">
        <v>416</v>
      </c>
      <c r="B103" s="209">
        <v>10</v>
      </c>
      <c r="C103" s="209" t="s">
        <v>0</v>
      </c>
      <c r="D103" s="210">
        <v>10192</v>
      </c>
      <c r="E103" s="211" t="s">
        <v>28</v>
      </c>
      <c r="F103" s="212">
        <v>10192</v>
      </c>
      <c r="G103" s="213" t="s">
        <v>27</v>
      </c>
      <c r="H103" s="211">
        <v>100</v>
      </c>
      <c r="I103" s="213" t="s">
        <v>449</v>
      </c>
      <c r="J103" s="212">
        <v>9999</v>
      </c>
      <c r="K103" s="212">
        <v>99999</v>
      </c>
      <c r="L103" s="212">
        <v>999999</v>
      </c>
      <c r="M103" s="212">
        <v>9999</v>
      </c>
      <c r="N103" s="259">
        <v>10</v>
      </c>
      <c r="O103" s="263" t="str">
        <f t="shared" si="2"/>
        <v>1019210</v>
      </c>
      <c r="P103" s="262">
        <v>9999</v>
      </c>
      <c r="Q103" s="212">
        <v>99999</v>
      </c>
      <c r="R103" s="212">
        <v>999999</v>
      </c>
      <c r="S103" s="212">
        <v>9999</v>
      </c>
      <c r="T103" s="211">
        <v>100</v>
      </c>
      <c r="U103" t="str">
        <f t="shared" si="3"/>
        <v>Tax Levy10192</v>
      </c>
      <c r="V103">
        <v>10</v>
      </c>
      <c r="W103" s="212">
        <v>9999</v>
      </c>
    </row>
    <row r="104" spans="1:23" x14ac:dyDescent="0.2">
      <c r="A104" s="209" t="s">
        <v>416</v>
      </c>
      <c r="B104" s="209">
        <v>10</v>
      </c>
      <c r="C104" s="209" t="s">
        <v>0</v>
      </c>
      <c r="D104" s="210">
        <v>10256</v>
      </c>
      <c r="E104" s="211" t="s">
        <v>26</v>
      </c>
      <c r="F104" s="212">
        <v>10256</v>
      </c>
      <c r="G104" s="213" t="s">
        <v>26</v>
      </c>
      <c r="H104" s="211">
        <v>100</v>
      </c>
      <c r="I104" s="213" t="s">
        <v>449</v>
      </c>
      <c r="J104" s="212">
        <v>9999</v>
      </c>
      <c r="K104" s="212">
        <v>99999</v>
      </c>
      <c r="L104" s="212">
        <v>999999</v>
      </c>
      <c r="M104" s="212">
        <v>9999</v>
      </c>
      <c r="N104" s="259">
        <v>10</v>
      </c>
      <c r="O104" s="263" t="str">
        <f t="shared" si="2"/>
        <v>1025610</v>
      </c>
      <c r="P104" s="262">
        <v>9999</v>
      </c>
      <c r="Q104" s="212">
        <v>99999</v>
      </c>
      <c r="R104" s="212">
        <v>999999</v>
      </c>
      <c r="S104" s="212">
        <v>9999</v>
      </c>
      <c r="T104" s="211">
        <v>100</v>
      </c>
      <c r="U104" t="str">
        <f t="shared" si="3"/>
        <v>Tax Levy10256</v>
      </c>
      <c r="V104">
        <v>10</v>
      </c>
      <c r="W104" s="212">
        <v>9999</v>
      </c>
    </row>
    <row r="105" spans="1:23" x14ac:dyDescent="0.2">
      <c r="A105" s="209" t="s">
        <v>416</v>
      </c>
      <c r="B105" s="209">
        <v>10</v>
      </c>
      <c r="C105" s="209" t="s">
        <v>0</v>
      </c>
      <c r="D105" s="210">
        <v>10291</v>
      </c>
      <c r="E105" s="211" t="s">
        <v>25</v>
      </c>
      <c r="F105" s="212">
        <v>10291</v>
      </c>
      <c r="G105" s="213" t="s">
        <v>462</v>
      </c>
      <c r="H105" s="211">
        <v>100</v>
      </c>
      <c r="I105" s="213" t="s">
        <v>449</v>
      </c>
      <c r="J105" s="212">
        <v>9999</v>
      </c>
      <c r="K105" s="212">
        <v>99999</v>
      </c>
      <c r="L105" s="212">
        <v>999999</v>
      </c>
      <c r="M105" s="212">
        <v>9999</v>
      </c>
      <c r="N105" s="259">
        <v>10</v>
      </c>
      <c r="O105" s="263" t="str">
        <f t="shared" si="2"/>
        <v>1029110</v>
      </c>
      <c r="P105" s="262">
        <v>9999</v>
      </c>
      <c r="Q105" s="212">
        <v>99999</v>
      </c>
      <c r="R105" s="212">
        <v>999999</v>
      </c>
      <c r="S105" s="212">
        <v>9999</v>
      </c>
      <c r="T105" s="211">
        <v>100</v>
      </c>
      <c r="U105" t="str">
        <f t="shared" si="3"/>
        <v>Tax Levy10291</v>
      </c>
      <c r="V105">
        <v>10</v>
      </c>
      <c r="W105" s="212">
        <v>9999</v>
      </c>
    </row>
    <row r="106" spans="1:23" x14ac:dyDescent="0.2">
      <c r="A106" s="209" t="s">
        <v>416</v>
      </c>
      <c r="B106" s="209">
        <v>10</v>
      </c>
      <c r="C106" s="209" t="s">
        <v>0</v>
      </c>
      <c r="D106" s="210">
        <v>10381</v>
      </c>
      <c r="E106" s="211" t="s">
        <v>22</v>
      </c>
      <c r="F106" s="212">
        <v>10381</v>
      </c>
      <c r="G106" s="213" t="s">
        <v>21</v>
      </c>
      <c r="H106" s="211">
        <v>100</v>
      </c>
      <c r="I106" s="213" t="s">
        <v>449</v>
      </c>
      <c r="J106" s="212">
        <v>9999</v>
      </c>
      <c r="K106" s="212">
        <v>99999</v>
      </c>
      <c r="L106" s="212">
        <v>999999</v>
      </c>
      <c r="M106" s="212">
        <v>9999</v>
      </c>
      <c r="N106" s="259">
        <v>10</v>
      </c>
      <c r="O106" s="263" t="str">
        <f t="shared" si="2"/>
        <v>1038110</v>
      </c>
      <c r="P106" s="262">
        <v>9999</v>
      </c>
      <c r="Q106" s="212">
        <v>99999</v>
      </c>
      <c r="R106" s="212">
        <v>999999</v>
      </c>
      <c r="S106" s="212">
        <v>9999</v>
      </c>
      <c r="T106" s="211">
        <v>100</v>
      </c>
      <c r="U106" t="str">
        <f t="shared" si="3"/>
        <v>Tax Levy10381</v>
      </c>
      <c r="V106">
        <v>10</v>
      </c>
      <c r="W106" s="212">
        <v>9999</v>
      </c>
    </row>
    <row r="107" spans="1:23" x14ac:dyDescent="0.2">
      <c r="A107" s="209" t="s">
        <v>414</v>
      </c>
      <c r="B107" s="209">
        <v>11</v>
      </c>
      <c r="C107" s="209" t="s">
        <v>0</v>
      </c>
      <c r="D107" s="210">
        <v>10381</v>
      </c>
      <c r="E107" s="211" t="s">
        <v>22</v>
      </c>
      <c r="F107" s="210">
        <v>10381</v>
      </c>
      <c r="G107" s="213" t="s">
        <v>21</v>
      </c>
      <c r="H107" s="211">
        <v>100</v>
      </c>
      <c r="I107" s="213" t="s">
        <v>449</v>
      </c>
      <c r="J107" s="212">
        <v>4001</v>
      </c>
      <c r="K107" s="212">
        <v>99999</v>
      </c>
      <c r="L107" s="212">
        <v>999999</v>
      </c>
      <c r="M107" s="212">
        <v>9999</v>
      </c>
      <c r="N107" s="259">
        <v>11</v>
      </c>
      <c r="O107" s="263" t="str">
        <f t="shared" si="2"/>
        <v>1038111</v>
      </c>
      <c r="P107" s="262">
        <v>4001</v>
      </c>
      <c r="Q107" s="212">
        <v>99999</v>
      </c>
      <c r="R107" s="212">
        <v>999999</v>
      </c>
      <c r="S107" s="212">
        <v>9999</v>
      </c>
      <c r="T107" s="211">
        <v>100</v>
      </c>
      <c r="U107" t="str">
        <f t="shared" si="3"/>
        <v>IFR10381</v>
      </c>
      <c r="V107">
        <v>11</v>
      </c>
      <c r="W107" s="212">
        <v>4001</v>
      </c>
    </row>
    <row r="108" spans="1:23" s="341" customFormat="1" x14ac:dyDescent="0.2">
      <c r="A108" s="344" t="s">
        <v>414</v>
      </c>
      <c r="B108" s="344">
        <v>11</v>
      </c>
      <c r="C108" s="344" t="s">
        <v>0</v>
      </c>
      <c r="D108" s="345">
        <v>60195</v>
      </c>
      <c r="E108" s="346" t="s">
        <v>19</v>
      </c>
      <c r="F108" s="345">
        <v>60195</v>
      </c>
      <c r="G108" s="348" t="s">
        <v>18</v>
      </c>
      <c r="H108" s="346">
        <v>100</v>
      </c>
      <c r="I108" s="348" t="s">
        <v>449</v>
      </c>
      <c r="J108" s="347">
        <v>4001</v>
      </c>
      <c r="K108" s="347">
        <v>99999</v>
      </c>
      <c r="L108" s="347">
        <v>999999</v>
      </c>
      <c r="M108" s="347">
        <v>9999</v>
      </c>
      <c r="N108" s="349">
        <v>11</v>
      </c>
      <c r="O108" s="350" t="str">
        <f t="shared" si="2"/>
        <v>6019511</v>
      </c>
      <c r="P108" s="351">
        <v>4001</v>
      </c>
      <c r="Q108" s="347">
        <v>99999</v>
      </c>
      <c r="R108" s="347">
        <v>999999</v>
      </c>
      <c r="S108" s="347">
        <v>9999</v>
      </c>
      <c r="T108" s="346">
        <v>100</v>
      </c>
      <c r="U108" s="341" t="str">
        <f t="shared" si="3"/>
        <v>IFR60195</v>
      </c>
      <c r="V108" s="341">
        <v>11</v>
      </c>
      <c r="W108" s="347">
        <v>4001</v>
      </c>
    </row>
    <row r="109" spans="1:23" x14ac:dyDescent="0.2">
      <c r="A109" s="209" t="s">
        <v>416</v>
      </c>
      <c r="B109" s="209">
        <v>10</v>
      </c>
      <c r="C109" s="209" t="s">
        <v>0</v>
      </c>
      <c r="D109" s="210">
        <v>60074</v>
      </c>
      <c r="E109" s="211" t="s">
        <v>441</v>
      </c>
      <c r="F109" s="212">
        <v>60074</v>
      </c>
      <c r="G109" s="211" t="s">
        <v>20</v>
      </c>
      <c r="H109" s="211">
        <v>300</v>
      </c>
      <c r="I109" s="213" t="s">
        <v>390</v>
      </c>
      <c r="J109" s="212">
        <v>9999</v>
      </c>
      <c r="K109" s="212">
        <v>99999</v>
      </c>
      <c r="L109" s="212">
        <v>999999</v>
      </c>
      <c r="M109" s="212">
        <v>9999</v>
      </c>
      <c r="N109" s="259">
        <v>10</v>
      </c>
      <c r="O109" s="263" t="str">
        <f t="shared" si="2"/>
        <v>6007410</v>
      </c>
      <c r="P109" s="262">
        <v>9999</v>
      </c>
      <c r="Q109" s="212">
        <v>99999</v>
      </c>
      <c r="R109" s="212">
        <v>999999</v>
      </c>
      <c r="S109" s="212">
        <v>9999</v>
      </c>
      <c r="T109" s="211">
        <v>300</v>
      </c>
      <c r="U109" t="str">
        <f t="shared" si="3"/>
        <v>Tax Levy60074</v>
      </c>
      <c r="V109">
        <v>10</v>
      </c>
      <c r="W109" s="212">
        <v>9999</v>
      </c>
    </row>
    <row r="110" spans="1:23" x14ac:dyDescent="0.2">
      <c r="A110" s="209" t="s">
        <v>416</v>
      </c>
      <c r="B110" s="209">
        <v>10</v>
      </c>
      <c r="C110" s="209" t="s">
        <v>0</v>
      </c>
      <c r="D110" s="210">
        <v>60195</v>
      </c>
      <c r="E110" s="211" t="s">
        <v>19</v>
      </c>
      <c r="F110" s="212">
        <v>60195</v>
      </c>
      <c r="G110" s="213" t="s">
        <v>18</v>
      </c>
      <c r="H110" s="211">
        <v>100</v>
      </c>
      <c r="I110" s="213" t="s">
        <v>449</v>
      </c>
      <c r="J110" s="212">
        <v>9999</v>
      </c>
      <c r="K110" s="212">
        <v>99999</v>
      </c>
      <c r="L110" s="212">
        <v>999999</v>
      </c>
      <c r="M110" s="212">
        <v>9999</v>
      </c>
      <c r="N110" s="259">
        <v>10</v>
      </c>
      <c r="O110" s="263" t="str">
        <f t="shared" si="2"/>
        <v>6019510</v>
      </c>
      <c r="P110" s="262">
        <v>9999</v>
      </c>
      <c r="Q110" s="212">
        <v>99999</v>
      </c>
      <c r="R110" s="212">
        <v>999999</v>
      </c>
      <c r="S110" s="212">
        <v>9999</v>
      </c>
      <c r="T110" s="211">
        <v>100</v>
      </c>
      <c r="U110" t="str">
        <f t="shared" si="3"/>
        <v>Tax Levy60195</v>
      </c>
      <c r="V110">
        <v>10</v>
      </c>
      <c r="W110" s="212">
        <v>9999</v>
      </c>
    </row>
    <row r="111" spans="1:23" x14ac:dyDescent="0.2">
      <c r="A111" s="209" t="s">
        <v>416</v>
      </c>
      <c r="B111" s="209">
        <v>10</v>
      </c>
      <c r="C111" s="209" t="s">
        <v>0</v>
      </c>
      <c r="D111" s="210">
        <v>60197</v>
      </c>
      <c r="E111" s="211" t="s">
        <v>17</v>
      </c>
      <c r="F111" s="212">
        <v>60197</v>
      </c>
      <c r="G111" s="213" t="s">
        <v>16</v>
      </c>
      <c r="H111" s="211">
        <v>150</v>
      </c>
      <c r="I111" s="213" t="s">
        <v>463</v>
      </c>
      <c r="J111" s="212">
        <v>9999</v>
      </c>
      <c r="K111" s="212">
        <v>99999</v>
      </c>
      <c r="L111" s="212">
        <v>999999</v>
      </c>
      <c r="M111" s="212">
        <v>9999</v>
      </c>
      <c r="N111" s="259">
        <v>10</v>
      </c>
      <c r="O111" s="263" t="str">
        <f t="shared" si="2"/>
        <v>6019710</v>
      </c>
      <c r="P111" s="262">
        <v>9999</v>
      </c>
      <c r="Q111" s="212">
        <v>99999</v>
      </c>
      <c r="R111" s="212">
        <v>999999</v>
      </c>
      <c r="S111" s="212">
        <v>9999</v>
      </c>
      <c r="T111" s="211">
        <v>150</v>
      </c>
      <c r="U111" t="str">
        <f t="shared" si="3"/>
        <v>Tax Levy60197</v>
      </c>
      <c r="V111">
        <v>10</v>
      </c>
      <c r="W111" s="212">
        <v>9999</v>
      </c>
    </row>
    <row r="112" spans="1:23" x14ac:dyDescent="0.2">
      <c r="A112" s="209" t="s">
        <v>416</v>
      </c>
      <c r="B112" s="209">
        <v>10</v>
      </c>
      <c r="C112" s="209" t="s">
        <v>0</v>
      </c>
      <c r="D112" s="210">
        <v>60198</v>
      </c>
      <c r="E112" s="211" t="s">
        <v>15</v>
      </c>
      <c r="F112" s="212">
        <v>60198</v>
      </c>
      <c r="G112" s="213" t="s">
        <v>14</v>
      </c>
      <c r="H112" s="211">
        <v>100</v>
      </c>
      <c r="I112" s="213" t="s">
        <v>449</v>
      </c>
      <c r="J112" s="212">
        <v>9999</v>
      </c>
      <c r="K112" s="212">
        <v>99999</v>
      </c>
      <c r="L112" s="212">
        <v>999999</v>
      </c>
      <c r="M112" s="212">
        <v>9999</v>
      </c>
      <c r="N112" s="259">
        <v>10</v>
      </c>
      <c r="O112" s="263" t="str">
        <f t="shared" si="2"/>
        <v>6019810</v>
      </c>
      <c r="P112" s="262">
        <v>9999</v>
      </c>
      <c r="Q112" s="212">
        <v>99999</v>
      </c>
      <c r="R112" s="212">
        <v>999999</v>
      </c>
      <c r="S112" s="212">
        <v>9999</v>
      </c>
      <c r="T112" s="211">
        <v>100</v>
      </c>
      <c r="U112" t="str">
        <f t="shared" si="3"/>
        <v>Tax Levy60198</v>
      </c>
      <c r="V112">
        <v>10</v>
      </c>
      <c r="W112" s="212">
        <v>9999</v>
      </c>
    </row>
    <row r="113" spans="1:23" x14ac:dyDescent="0.2">
      <c r="A113" s="209" t="s">
        <v>416</v>
      </c>
      <c r="B113" s="209">
        <v>10</v>
      </c>
      <c r="C113" s="209" t="s">
        <v>0</v>
      </c>
      <c r="D113" s="210">
        <v>60199</v>
      </c>
      <c r="E113" s="211" t="s">
        <v>13</v>
      </c>
      <c r="F113" s="212">
        <v>60199</v>
      </c>
      <c r="G113" s="213" t="s">
        <v>12</v>
      </c>
      <c r="H113" s="211">
        <v>100</v>
      </c>
      <c r="I113" s="213" t="s">
        <v>449</v>
      </c>
      <c r="J113" s="212">
        <v>9999</v>
      </c>
      <c r="K113" s="212">
        <v>99999</v>
      </c>
      <c r="L113" s="212">
        <v>999999</v>
      </c>
      <c r="M113" s="212">
        <v>9999</v>
      </c>
      <c r="N113" s="259">
        <v>10</v>
      </c>
      <c r="O113" s="263" t="str">
        <f t="shared" si="2"/>
        <v>6019910</v>
      </c>
      <c r="P113" s="262">
        <v>9999</v>
      </c>
      <c r="Q113" s="212">
        <v>99999</v>
      </c>
      <c r="R113" s="212">
        <v>999999</v>
      </c>
      <c r="S113" s="212">
        <v>9999</v>
      </c>
      <c r="T113" s="211">
        <v>100</v>
      </c>
      <c r="U113" t="str">
        <f t="shared" si="3"/>
        <v>Tax Levy60199</v>
      </c>
      <c r="V113">
        <v>10</v>
      </c>
      <c r="W113" s="212">
        <v>9999</v>
      </c>
    </row>
    <row r="114" spans="1:23" x14ac:dyDescent="0.2">
      <c r="A114" s="209" t="s">
        <v>416</v>
      </c>
      <c r="B114" s="209">
        <v>10</v>
      </c>
      <c r="C114" s="209" t="s">
        <v>0</v>
      </c>
      <c r="D114" s="210">
        <v>60200</v>
      </c>
      <c r="E114" s="211" t="s">
        <v>11</v>
      </c>
      <c r="F114" s="212">
        <v>60200</v>
      </c>
      <c r="G114" s="213" t="s">
        <v>10</v>
      </c>
      <c r="H114" s="211">
        <v>100</v>
      </c>
      <c r="I114" s="213" t="s">
        <v>449</v>
      </c>
      <c r="J114" s="212">
        <v>9999</v>
      </c>
      <c r="K114" s="212">
        <v>99999</v>
      </c>
      <c r="L114" s="212">
        <v>999999</v>
      </c>
      <c r="M114" s="212">
        <v>9999</v>
      </c>
      <c r="N114" s="259">
        <v>10</v>
      </c>
      <c r="O114" s="263" t="str">
        <f t="shared" si="2"/>
        <v>6020010</v>
      </c>
      <c r="P114" s="262">
        <v>9999</v>
      </c>
      <c r="Q114" s="212">
        <v>99999</v>
      </c>
      <c r="R114" s="212">
        <v>999999</v>
      </c>
      <c r="S114" s="212">
        <v>9999</v>
      </c>
      <c r="T114" s="211">
        <v>100</v>
      </c>
      <c r="U114" t="str">
        <f t="shared" si="3"/>
        <v>Tax Levy60200</v>
      </c>
      <c r="V114">
        <v>10</v>
      </c>
      <c r="W114" s="212">
        <v>9999</v>
      </c>
    </row>
    <row r="115" spans="1:23" x14ac:dyDescent="0.2">
      <c r="A115" s="209" t="s">
        <v>416</v>
      </c>
      <c r="B115" s="209">
        <v>10</v>
      </c>
      <c r="C115" s="209" t="s">
        <v>0</v>
      </c>
      <c r="D115" s="210">
        <v>65040</v>
      </c>
      <c r="E115" s="211" t="s">
        <v>9</v>
      </c>
      <c r="F115" s="212">
        <v>65040</v>
      </c>
      <c r="G115" s="213" t="s">
        <v>8</v>
      </c>
      <c r="H115" s="211">
        <v>100</v>
      </c>
      <c r="I115" s="213" t="s">
        <v>449</v>
      </c>
      <c r="J115" s="212">
        <v>9999</v>
      </c>
      <c r="K115" s="212">
        <v>99999</v>
      </c>
      <c r="L115" s="212">
        <v>999999</v>
      </c>
      <c r="M115" s="212">
        <v>9999</v>
      </c>
      <c r="N115" s="259">
        <v>10</v>
      </c>
      <c r="O115" s="263" t="str">
        <f t="shared" si="2"/>
        <v>6504010</v>
      </c>
      <c r="P115" s="262">
        <v>9999</v>
      </c>
      <c r="Q115" s="212">
        <v>99999</v>
      </c>
      <c r="R115" s="212">
        <v>999999</v>
      </c>
      <c r="S115" s="212">
        <v>9999</v>
      </c>
      <c r="T115" s="211">
        <v>100</v>
      </c>
      <c r="U115" t="str">
        <f t="shared" si="3"/>
        <v>Tax Levy65040</v>
      </c>
      <c r="V115">
        <v>10</v>
      </c>
      <c r="W115" s="212">
        <v>9999</v>
      </c>
    </row>
    <row r="116" spans="1:23" x14ac:dyDescent="0.2">
      <c r="A116" s="209" t="s">
        <v>416</v>
      </c>
      <c r="B116" s="209">
        <v>10</v>
      </c>
      <c r="C116" s="209" t="s">
        <v>0</v>
      </c>
      <c r="D116" s="210">
        <v>75018</v>
      </c>
      <c r="E116" s="211" t="s">
        <v>7</v>
      </c>
      <c r="F116" s="210">
        <v>75018</v>
      </c>
      <c r="G116" s="211" t="s">
        <v>7</v>
      </c>
      <c r="H116" s="211">
        <v>300</v>
      </c>
      <c r="I116" s="213" t="s">
        <v>390</v>
      </c>
      <c r="J116" s="212">
        <v>9999</v>
      </c>
      <c r="K116" s="212">
        <v>99999</v>
      </c>
      <c r="L116" s="212">
        <v>999999</v>
      </c>
      <c r="M116" s="212">
        <v>9999</v>
      </c>
      <c r="N116" s="259">
        <v>10</v>
      </c>
      <c r="O116" s="263" t="str">
        <f t="shared" si="2"/>
        <v>7501810</v>
      </c>
      <c r="P116" s="262">
        <v>9999</v>
      </c>
      <c r="Q116" s="212">
        <v>99999</v>
      </c>
      <c r="R116" s="212">
        <v>999999</v>
      </c>
      <c r="S116" s="212">
        <v>9999</v>
      </c>
      <c r="T116" s="211">
        <v>300</v>
      </c>
      <c r="U116" t="str">
        <f t="shared" si="3"/>
        <v>Tax Levy75018</v>
      </c>
      <c r="V116">
        <v>10</v>
      </c>
      <c r="W116" s="212">
        <v>9999</v>
      </c>
    </row>
    <row r="117" spans="1:23" x14ac:dyDescent="0.2">
      <c r="A117" s="209" t="s">
        <v>416</v>
      </c>
      <c r="B117" s="209">
        <v>10</v>
      </c>
      <c r="C117" s="209" t="s">
        <v>0</v>
      </c>
      <c r="D117" s="210">
        <v>75023</v>
      </c>
      <c r="E117" s="211" t="s">
        <v>6</v>
      </c>
      <c r="F117" s="212">
        <v>75023</v>
      </c>
      <c r="G117" s="213" t="s">
        <v>5</v>
      </c>
      <c r="H117" s="211">
        <v>300</v>
      </c>
      <c r="I117" s="213" t="s">
        <v>390</v>
      </c>
      <c r="J117" s="212">
        <v>9999</v>
      </c>
      <c r="K117" s="212">
        <v>99999</v>
      </c>
      <c r="L117" s="212">
        <v>999999</v>
      </c>
      <c r="M117" s="212">
        <v>9999</v>
      </c>
      <c r="N117" s="259">
        <v>10</v>
      </c>
      <c r="O117" s="263" t="str">
        <f t="shared" si="2"/>
        <v>7502310</v>
      </c>
      <c r="P117" s="262">
        <v>9999</v>
      </c>
      <c r="Q117" s="212">
        <v>99999</v>
      </c>
      <c r="R117" s="212">
        <v>999999</v>
      </c>
      <c r="S117" s="212">
        <v>9999</v>
      </c>
      <c r="T117" s="211">
        <v>300</v>
      </c>
      <c r="U117" t="str">
        <f t="shared" si="3"/>
        <v>Tax Levy75023</v>
      </c>
      <c r="V117">
        <v>10</v>
      </c>
      <c r="W117" s="212">
        <v>9999</v>
      </c>
    </row>
    <row r="118" spans="1:23" x14ac:dyDescent="0.2">
      <c r="A118" s="209" t="s">
        <v>416</v>
      </c>
      <c r="B118" s="209">
        <v>10</v>
      </c>
      <c r="C118" s="209" t="s">
        <v>0</v>
      </c>
      <c r="D118" s="210">
        <v>75055</v>
      </c>
      <c r="E118" s="211" t="s">
        <v>4</v>
      </c>
      <c r="F118" s="212">
        <v>75055</v>
      </c>
      <c r="G118" s="213" t="s">
        <v>3</v>
      </c>
      <c r="H118" s="211">
        <v>300</v>
      </c>
      <c r="I118" s="213" t="s">
        <v>390</v>
      </c>
      <c r="J118" s="212">
        <v>9999</v>
      </c>
      <c r="K118" s="212">
        <v>99999</v>
      </c>
      <c r="L118" s="212">
        <v>999999</v>
      </c>
      <c r="M118" s="212">
        <v>9999</v>
      </c>
      <c r="N118" s="259">
        <v>10</v>
      </c>
      <c r="O118" s="263" t="str">
        <f t="shared" si="2"/>
        <v>7505510</v>
      </c>
      <c r="P118" s="262">
        <v>9999</v>
      </c>
      <c r="Q118" s="212">
        <v>99999</v>
      </c>
      <c r="R118" s="212">
        <v>999999</v>
      </c>
      <c r="S118" s="212">
        <v>9999</v>
      </c>
      <c r="T118" s="211">
        <v>300</v>
      </c>
      <c r="U118" t="str">
        <f t="shared" si="3"/>
        <v>Tax Levy75055</v>
      </c>
      <c r="V118">
        <v>10</v>
      </c>
      <c r="W118" s="212">
        <v>9999</v>
      </c>
    </row>
    <row r="119" spans="1:23" x14ac:dyDescent="0.2">
      <c r="A119" s="209" t="s">
        <v>416</v>
      </c>
      <c r="B119" s="209">
        <v>10</v>
      </c>
      <c r="C119" s="209" t="s">
        <v>0</v>
      </c>
      <c r="D119" s="210">
        <v>80101</v>
      </c>
      <c r="E119" s="211" t="s">
        <v>2</v>
      </c>
      <c r="F119" s="212">
        <v>80101</v>
      </c>
      <c r="G119" s="213" t="s">
        <v>1</v>
      </c>
      <c r="H119" s="211">
        <v>100</v>
      </c>
      <c r="I119" s="213" t="s">
        <v>449</v>
      </c>
      <c r="J119" s="212">
        <v>9999</v>
      </c>
      <c r="K119" s="212">
        <v>99999</v>
      </c>
      <c r="L119" s="212">
        <v>999999</v>
      </c>
      <c r="M119" s="212">
        <v>9999</v>
      </c>
      <c r="N119" s="259">
        <v>10</v>
      </c>
      <c r="O119" s="263" t="str">
        <f t="shared" si="2"/>
        <v>8010110</v>
      </c>
      <c r="P119" s="262">
        <v>9999</v>
      </c>
      <c r="Q119" s="212">
        <v>99999</v>
      </c>
      <c r="R119" s="212">
        <v>999999</v>
      </c>
      <c r="S119" s="212">
        <v>9999</v>
      </c>
      <c r="T119" s="211">
        <v>100</v>
      </c>
      <c r="U119" t="str">
        <f t="shared" si="3"/>
        <v>Tax Levy80101</v>
      </c>
      <c r="V119">
        <v>10</v>
      </c>
      <c r="W119" s="212">
        <v>9999</v>
      </c>
    </row>
    <row r="120" spans="1:23" x14ac:dyDescent="0.2">
      <c r="A120" s="209" t="s">
        <v>414</v>
      </c>
      <c r="B120" s="209">
        <v>11</v>
      </c>
      <c r="C120" s="209" t="s">
        <v>0</v>
      </c>
      <c r="D120" s="210">
        <v>80101</v>
      </c>
      <c r="E120" s="211" t="s">
        <v>2</v>
      </c>
      <c r="F120" s="210">
        <v>80101</v>
      </c>
      <c r="G120" s="213" t="s">
        <v>1</v>
      </c>
      <c r="H120" s="211">
        <v>100</v>
      </c>
      <c r="I120" s="213" t="s">
        <v>449</v>
      </c>
      <c r="J120" s="212">
        <v>4001</v>
      </c>
      <c r="K120" s="212">
        <v>99999</v>
      </c>
      <c r="L120" s="212">
        <v>999999</v>
      </c>
      <c r="M120" s="212">
        <v>9999</v>
      </c>
      <c r="N120" s="259">
        <v>11</v>
      </c>
      <c r="O120" s="263" t="str">
        <f t="shared" si="2"/>
        <v>8010111</v>
      </c>
      <c r="P120" s="262">
        <v>4001</v>
      </c>
      <c r="Q120" s="212">
        <v>99999</v>
      </c>
      <c r="R120" s="212">
        <v>999999</v>
      </c>
      <c r="S120" s="212">
        <v>9999</v>
      </c>
      <c r="T120" s="211">
        <v>100</v>
      </c>
      <c r="U120" t="str">
        <f t="shared" si="3"/>
        <v>IFR80101</v>
      </c>
      <c r="V120">
        <v>11</v>
      </c>
      <c r="W120" s="212">
        <v>4001</v>
      </c>
    </row>
    <row r="121" spans="1:23" x14ac:dyDescent="0.2">
      <c r="A121" s="220" t="s">
        <v>414</v>
      </c>
      <c r="B121" s="209">
        <v>11</v>
      </c>
      <c r="C121" s="220" t="s">
        <v>547</v>
      </c>
      <c r="D121" s="221">
        <v>80291</v>
      </c>
      <c r="E121" s="222" t="s">
        <v>546</v>
      </c>
      <c r="F121" s="221">
        <v>80291</v>
      </c>
      <c r="G121" s="223" t="s">
        <v>546</v>
      </c>
      <c r="H121" s="222">
        <v>352</v>
      </c>
      <c r="I121" s="223"/>
      <c r="J121" s="224">
        <v>3019</v>
      </c>
      <c r="K121" s="224">
        <v>99999</v>
      </c>
      <c r="L121" s="224">
        <v>999999</v>
      </c>
      <c r="M121" s="224">
        <v>108</v>
      </c>
      <c r="N121" s="259">
        <v>11</v>
      </c>
      <c r="O121" s="263" t="str">
        <f t="shared" si="2"/>
        <v>8029111</v>
      </c>
      <c r="P121" s="224">
        <v>3019</v>
      </c>
      <c r="Q121" s="224">
        <v>99999</v>
      </c>
      <c r="R121" s="224">
        <v>999999</v>
      </c>
      <c r="S121" s="224">
        <v>108</v>
      </c>
      <c r="T121" s="222">
        <v>352</v>
      </c>
      <c r="U121" t="str">
        <f t="shared" si="3"/>
        <v>IFR80291</v>
      </c>
      <c r="V121">
        <v>11</v>
      </c>
      <c r="W121" s="224">
        <v>352</v>
      </c>
    </row>
    <row r="122" spans="1:23" x14ac:dyDescent="0.2">
      <c r="A122" s="209" t="s">
        <v>416</v>
      </c>
      <c r="B122" s="220">
        <v>10</v>
      </c>
      <c r="C122" s="220" t="s">
        <v>546</v>
      </c>
      <c r="D122" s="221">
        <v>80291</v>
      </c>
      <c r="E122" s="222" t="s">
        <v>546</v>
      </c>
      <c r="F122" s="221">
        <v>80291</v>
      </c>
      <c r="G122" s="223" t="s">
        <v>546</v>
      </c>
      <c r="H122" s="222">
        <v>352</v>
      </c>
      <c r="I122" s="223"/>
      <c r="J122" s="224">
        <v>9999</v>
      </c>
      <c r="K122" s="224">
        <v>99999</v>
      </c>
      <c r="L122" s="224">
        <v>999999</v>
      </c>
      <c r="M122" s="224">
        <v>108</v>
      </c>
      <c r="N122" s="259">
        <v>10</v>
      </c>
      <c r="O122" s="263" t="str">
        <f t="shared" si="2"/>
        <v>8029110</v>
      </c>
      <c r="P122" s="224">
        <v>9999</v>
      </c>
      <c r="Q122" s="224">
        <v>99999</v>
      </c>
      <c r="R122" s="224">
        <v>999999</v>
      </c>
      <c r="S122" s="224">
        <v>108</v>
      </c>
      <c r="T122" s="222">
        <v>352</v>
      </c>
      <c r="U122" t="str">
        <f t="shared" si="3"/>
        <v>Tax Levy80291</v>
      </c>
      <c r="V122">
        <v>10</v>
      </c>
      <c r="W122" s="224">
        <v>352</v>
      </c>
    </row>
    <row r="123" spans="1:23" x14ac:dyDescent="0.2">
      <c r="A123" s="209" t="s">
        <v>416</v>
      </c>
      <c r="B123" s="220">
        <v>10</v>
      </c>
      <c r="C123" s="220" t="s">
        <v>549</v>
      </c>
      <c r="D123" s="221" t="s">
        <v>549</v>
      </c>
      <c r="E123" s="222" t="s">
        <v>549</v>
      </c>
      <c r="F123" s="221" t="s">
        <v>549</v>
      </c>
      <c r="G123" s="223" t="s">
        <v>549</v>
      </c>
      <c r="H123" s="222" t="s">
        <v>547</v>
      </c>
      <c r="I123" s="223" t="s">
        <v>547</v>
      </c>
      <c r="J123" s="224">
        <v>9999</v>
      </c>
      <c r="K123" s="224">
        <v>99999</v>
      </c>
      <c r="L123" s="224">
        <v>999999</v>
      </c>
      <c r="M123" s="224">
        <v>9999</v>
      </c>
      <c r="N123" s="259">
        <v>10</v>
      </c>
      <c r="O123" s="263" t="str">
        <f t="shared" si="2"/>
        <v>Labor Reserve10</v>
      </c>
      <c r="P123" s="224">
        <v>9999</v>
      </c>
      <c r="Q123" s="224">
        <v>99999</v>
      </c>
      <c r="R123" s="224">
        <v>999999</v>
      </c>
      <c r="S123" s="224">
        <v>9999</v>
      </c>
      <c r="T123" s="222" t="s">
        <v>547</v>
      </c>
      <c r="U123" t="str">
        <f t="shared" si="3"/>
        <v>Tax LevyLabor Reserve</v>
      </c>
      <c r="V123">
        <v>10</v>
      </c>
      <c r="W123" s="224" t="s">
        <v>547</v>
      </c>
    </row>
    <row r="124" spans="1:23" x14ac:dyDescent="0.2">
      <c r="A124" s="209" t="s">
        <v>416</v>
      </c>
      <c r="B124" s="220">
        <v>10</v>
      </c>
      <c r="C124" s="220" t="s">
        <v>550</v>
      </c>
      <c r="D124" s="221" t="s">
        <v>550</v>
      </c>
      <c r="E124" s="222" t="s">
        <v>550</v>
      </c>
      <c r="F124" s="221" t="s">
        <v>550</v>
      </c>
      <c r="G124" s="223" t="s">
        <v>547</v>
      </c>
      <c r="H124" s="222" t="s">
        <v>547</v>
      </c>
      <c r="I124" s="223" t="s">
        <v>547</v>
      </c>
      <c r="J124" s="224" t="s">
        <v>547</v>
      </c>
      <c r="K124" s="224" t="s">
        <v>547</v>
      </c>
      <c r="L124" s="224" t="s">
        <v>547</v>
      </c>
      <c r="M124" s="224" t="s">
        <v>547</v>
      </c>
      <c r="N124" s="259">
        <v>10</v>
      </c>
      <c r="O124" s="263" t="str">
        <f t="shared" si="2"/>
        <v>TBA10</v>
      </c>
      <c r="P124" s="224" t="s">
        <v>547</v>
      </c>
      <c r="Q124" s="224" t="s">
        <v>547</v>
      </c>
      <c r="R124" s="224" t="s">
        <v>547</v>
      </c>
      <c r="S124" s="224" t="s">
        <v>547</v>
      </c>
      <c r="T124" s="222" t="s">
        <v>547</v>
      </c>
      <c r="U124" t="str">
        <f t="shared" si="3"/>
        <v>Tax LevyTBA</v>
      </c>
      <c r="V124">
        <v>10</v>
      </c>
      <c r="W124" s="224" t="s">
        <v>547</v>
      </c>
    </row>
    <row r="125" spans="1:23" x14ac:dyDescent="0.2">
      <c r="A125" s="209" t="s">
        <v>416</v>
      </c>
      <c r="B125" s="220">
        <v>10</v>
      </c>
      <c r="C125" s="220" t="s">
        <v>490</v>
      </c>
      <c r="D125" s="220" t="s">
        <v>490</v>
      </c>
      <c r="E125" s="220" t="s">
        <v>490</v>
      </c>
      <c r="F125" s="229" t="s">
        <v>490</v>
      </c>
      <c r="G125" s="221" t="s">
        <v>547</v>
      </c>
      <c r="H125" s="222" t="s">
        <v>547</v>
      </c>
      <c r="I125" s="221" t="s">
        <v>547</v>
      </c>
      <c r="J125" s="223" t="s">
        <v>547</v>
      </c>
      <c r="K125" s="222" t="s">
        <v>547</v>
      </c>
      <c r="L125" s="222" t="s">
        <v>547</v>
      </c>
      <c r="M125" s="223" t="s">
        <v>547</v>
      </c>
      <c r="N125" s="259">
        <v>10</v>
      </c>
      <c r="O125" s="263" t="str">
        <f t="shared" si="2"/>
        <v>Unassigned10</v>
      </c>
      <c r="P125" s="223" t="s">
        <v>547</v>
      </c>
      <c r="Q125" s="222" t="s">
        <v>547</v>
      </c>
      <c r="R125" s="222" t="s">
        <v>547</v>
      </c>
      <c r="S125" s="223" t="s">
        <v>547</v>
      </c>
      <c r="T125" s="222" t="s">
        <v>547</v>
      </c>
      <c r="U125" t="str">
        <f t="shared" si="3"/>
        <v>Tax LevyUnassigned</v>
      </c>
      <c r="V125">
        <v>10</v>
      </c>
      <c r="W125" s="223" t="s">
        <v>547</v>
      </c>
    </row>
    <row r="126" spans="1:23" x14ac:dyDescent="0.2">
      <c r="A126" s="209"/>
      <c r="B126" s="220"/>
      <c r="C126" s="220"/>
      <c r="D126" s="220"/>
      <c r="E126" s="220"/>
      <c r="F126" s="229"/>
      <c r="G126" s="221"/>
      <c r="H126" s="222"/>
      <c r="I126" s="221"/>
      <c r="J126" s="223"/>
      <c r="K126" s="222"/>
      <c r="L126" s="222"/>
      <c r="M126" s="223"/>
      <c r="N126" s="220"/>
      <c r="P126" s="223"/>
      <c r="Q126" s="222"/>
      <c r="R126" s="222"/>
      <c r="S126" s="223"/>
      <c r="T126" s="222"/>
      <c r="W126" s="223"/>
    </row>
    <row r="127" spans="1:23" ht="13.5" thickBot="1" x14ac:dyDescent="0.25">
      <c r="A127" s="220"/>
      <c r="B127" s="220"/>
      <c r="C127" s="220"/>
      <c r="D127" s="220"/>
      <c r="E127" s="220"/>
      <c r="F127" s="229"/>
      <c r="G127" s="221"/>
      <c r="H127" s="222"/>
      <c r="I127" s="221"/>
      <c r="J127" s="223"/>
      <c r="K127" s="222"/>
      <c r="L127" s="222"/>
      <c r="M127" s="223"/>
      <c r="N127" s="220"/>
      <c r="P127" s="223"/>
      <c r="Q127" s="222"/>
      <c r="R127" s="222"/>
      <c r="S127" s="223"/>
      <c r="T127" s="222"/>
      <c r="W127" s="223"/>
    </row>
    <row r="128" spans="1:23" x14ac:dyDescent="0.2">
      <c r="A128" s="230" t="s">
        <v>464</v>
      </c>
      <c r="B128" s="231"/>
      <c r="C128" s="232" t="s">
        <v>465</v>
      </c>
      <c r="D128" s="221"/>
      <c r="E128" s="222"/>
      <c r="F128" s="221"/>
      <c r="G128" s="223"/>
      <c r="H128" s="222"/>
      <c r="I128" s="222"/>
      <c r="J128" s="223"/>
      <c r="K128" s="224"/>
      <c r="L128" s="224"/>
      <c r="M128" s="224"/>
      <c r="N128" s="231"/>
      <c r="P128" s="223"/>
      <c r="Q128" s="224"/>
      <c r="R128" s="224"/>
      <c r="S128" s="224"/>
      <c r="T128" s="222"/>
      <c r="W128" s="223"/>
    </row>
    <row r="129" spans="1:23" x14ac:dyDescent="0.2">
      <c r="A129" s="233" t="s">
        <v>466</v>
      </c>
      <c r="B129" s="234"/>
      <c r="C129" s="235">
        <v>10310</v>
      </c>
      <c r="D129" s="221"/>
      <c r="E129" s="222"/>
      <c r="F129" s="221"/>
      <c r="G129" s="223"/>
      <c r="H129" s="222"/>
      <c r="I129" s="222"/>
      <c r="J129" s="223"/>
      <c r="K129" s="224"/>
      <c r="L129" s="224"/>
      <c r="M129" s="224"/>
      <c r="N129" s="234"/>
      <c r="P129" s="223"/>
      <c r="Q129" s="224"/>
      <c r="R129" s="224"/>
      <c r="S129" s="224"/>
      <c r="T129" s="222"/>
      <c r="W129" s="223"/>
    </row>
    <row r="130" spans="1:23" x14ac:dyDescent="0.2">
      <c r="A130" s="233" t="s">
        <v>467</v>
      </c>
      <c r="B130" s="234"/>
      <c r="C130" s="235">
        <v>10454</v>
      </c>
      <c r="D130" s="221"/>
      <c r="E130" s="222"/>
      <c r="F130" s="221"/>
      <c r="G130" s="223"/>
      <c r="H130" s="222"/>
      <c r="I130" s="222"/>
      <c r="J130" s="223"/>
      <c r="K130" s="224"/>
      <c r="L130" s="224"/>
      <c r="M130" s="224"/>
      <c r="N130" s="234"/>
      <c r="P130" s="223"/>
      <c r="Q130" s="224"/>
      <c r="R130" s="224"/>
      <c r="S130" s="224"/>
      <c r="T130" s="222"/>
      <c r="W130" s="223"/>
    </row>
    <row r="131" spans="1:23" x14ac:dyDescent="0.2">
      <c r="A131" s="233" t="s">
        <v>154</v>
      </c>
      <c r="B131" s="234"/>
      <c r="C131" s="235">
        <v>10481</v>
      </c>
      <c r="N131" s="234"/>
    </row>
    <row r="132" spans="1:23" x14ac:dyDescent="0.2">
      <c r="A132" s="233" t="s">
        <v>468</v>
      </c>
      <c r="B132" s="220"/>
      <c r="C132" s="235">
        <v>10482</v>
      </c>
      <c r="N132" s="220"/>
    </row>
    <row r="133" spans="1:23" x14ac:dyDescent="0.2">
      <c r="A133" s="233" t="s">
        <v>469</v>
      </c>
      <c r="B133" s="234"/>
      <c r="C133" s="235">
        <v>10483</v>
      </c>
      <c r="N133" s="234"/>
    </row>
    <row r="134" spans="1:23" x14ac:dyDescent="0.2">
      <c r="A134" s="233" t="s">
        <v>470</v>
      </c>
      <c r="B134" s="234"/>
      <c r="C134" s="235">
        <v>10486</v>
      </c>
      <c r="N134" s="234"/>
    </row>
    <row r="135" spans="1:23" x14ac:dyDescent="0.2">
      <c r="A135" s="233" t="s">
        <v>471</v>
      </c>
      <c r="B135" s="234"/>
      <c r="C135" s="235">
        <v>10487</v>
      </c>
      <c r="N135" s="234"/>
    </row>
    <row r="136" spans="1:23" x14ac:dyDescent="0.2">
      <c r="A136" s="233" t="s">
        <v>472</v>
      </c>
      <c r="B136" s="234"/>
      <c r="C136" s="235">
        <v>10488</v>
      </c>
      <c r="E136" s="222"/>
      <c r="F136" s="178"/>
      <c r="G136" s="103"/>
      <c r="N136" s="234"/>
    </row>
    <row r="137" spans="1:23" x14ac:dyDescent="0.2">
      <c r="A137" s="233" t="s">
        <v>473</v>
      </c>
      <c r="B137" s="234"/>
      <c r="C137" s="235">
        <v>10489</v>
      </c>
      <c r="N137" s="234"/>
    </row>
    <row r="138" spans="1:23" ht="13.5" thickBot="1" x14ac:dyDescent="0.25">
      <c r="A138" s="236" t="s">
        <v>474</v>
      </c>
      <c r="B138" s="237"/>
      <c r="C138" s="238">
        <v>10490</v>
      </c>
      <c r="N138" s="237"/>
    </row>
    <row r="141" spans="1:23" ht="15" x14ac:dyDescent="0.25">
      <c r="A141" s="239" t="s">
        <v>475</v>
      </c>
      <c r="B141" s="240"/>
      <c r="C141" s="241" t="s">
        <v>465</v>
      </c>
      <c r="N141" s="240"/>
    </row>
    <row r="142" spans="1:23" x14ac:dyDescent="0.2">
      <c r="A142" s="242" t="s">
        <v>476</v>
      </c>
      <c r="B142" s="243"/>
      <c r="C142" s="244">
        <v>801066</v>
      </c>
      <c r="N142" s="243"/>
    </row>
    <row r="144" spans="1:23" ht="15" x14ac:dyDescent="0.25">
      <c r="A144" s="245" t="s">
        <v>477</v>
      </c>
      <c r="B144" s="240"/>
      <c r="C144" s="241" t="s">
        <v>465</v>
      </c>
      <c r="N144" s="240"/>
    </row>
    <row r="145" spans="1:14" x14ac:dyDescent="0.2">
      <c r="A145" s="246" t="s">
        <v>478</v>
      </c>
      <c r="B145" s="234"/>
      <c r="C145" s="247">
        <v>3012</v>
      </c>
      <c r="N145" s="234"/>
    </row>
    <row r="146" spans="1:14" x14ac:dyDescent="0.2">
      <c r="A146" s="248" t="s">
        <v>479</v>
      </c>
      <c r="B146" s="234"/>
      <c r="C146" s="247">
        <v>3017</v>
      </c>
      <c r="N146" s="234"/>
    </row>
    <row r="147" spans="1:14" x14ac:dyDescent="0.2">
      <c r="A147" s="248" t="s">
        <v>480</v>
      </c>
      <c r="B147" s="234"/>
      <c r="C147" s="247">
        <v>3019</v>
      </c>
      <c r="N147" s="234"/>
    </row>
    <row r="148" spans="1:14" x14ac:dyDescent="0.2">
      <c r="A148" s="249" t="s">
        <v>481</v>
      </c>
      <c r="B148" s="243"/>
      <c r="C148" s="244">
        <v>4001</v>
      </c>
      <c r="N148" s="243"/>
    </row>
    <row r="150" spans="1:14" ht="15" x14ac:dyDescent="0.25">
      <c r="A150" s="239" t="s">
        <v>482</v>
      </c>
      <c r="B150" s="240"/>
      <c r="C150" s="241" t="s">
        <v>465</v>
      </c>
      <c r="N150" s="240"/>
    </row>
    <row r="151" spans="1:14" x14ac:dyDescent="0.2">
      <c r="A151" s="246" t="s">
        <v>458</v>
      </c>
      <c r="B151" s="234"/>
      <c r="C151" s="250">
        <v>102</v>
      </c>
      <c r="N151" s="234"/>
    </row>
    <row r="152" spans="1:14" x14ac:dyDescent="0.2">
      <c r="A152" s="246" t="s">
        <v>85</v>
      </c>
      <c r="B152" s="234"/>
      <c r="C152" s="250">
        <v>108</v>
      </c>
      <c r="N152" s="234"/>
    </row>
    <row r="153" spans="1:14" x14ac:dyDescent="0.2">
      <c r="A153" s="251" t="s">
        <v>483</v>
      </c>
      <c r="B153" s="243"/>
      <c r="C153" s="244">
        <v>116</v>
      </c>
      <c r="N153" s="243"/>
    </row>
    <row r="154" spans="1:14" x14ac:dyDescent="0.2">
      <c r="A154" s="187" t="s">
        <v>540</v>
      </c>
      <c r="C154" s="187">
        <v>116</v>
      </c>
    </row>
    <row r="155" spans="1:14" x14ac:dyDescent="0.2">
      <c r="A155" s="187" t="s">
        <v>542</v>
      </c>
      <c r="C155" s="187">
        <v>114</v>
      </c>
    </row>
  </sheetData>
  <autoFilter ref="A1:AB1" xr:uid="{00000000-0009-0000-0000-00000A000000}"/>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L423"/>
  <sheetViews>
    <sheetView workbookViewId="0"/>
  </sheetViews>
  <sheetFormatPr defaultRowHeight="12.75" x14ac:dyDescent="0.2"/>
  <cols>
    <col min="1" max="1" width="44.140625" style="164" customWidth="1"/>
    <col min="2" max="2" width="28.5703125" style="4" customWidth="1"/>
    <col min="3" max="3" width="48.85546875" style="6" customWidth="1"/>
    <col min="4" max="4" width="7.85546875" style="7" customWidth="1"/>
    <col min="5" max="5" width="32.28515625" style="6" customWidth="1"/>
    <col min="6" max="6" width="9.28515625" style="5" customWidth="1"/>
    <col min="7" max="7" width="13.85546875" style="5" customWidth="1"/>
    <col min="8" max="12" width="9.28515625" style="5" customWidth="1"/>
  </cols>
  <sheetData>
    <row r="1" spans="1:12" ht="36" x14ac:dyDescent="0.2">
      <c r="A1" s="165" t="s">
        <v>254</v>
      </c>
      <c r="B1" s="163" t="s">
        <v>267</v>
      </c>
      <c r="C1" s="119" t="s">
        <v>257</v>
      </c>
      <c r="D1" s="119" t="s">
        <v>256</v>
      </c>
      <c r="E1" s="118" t="s">
        <v>254</v>
      </c>
      <c r="F1" s="112" t="s">
        <v>253</v>
      </c>
      <c r="G1" s="147" t="s">
        <v>270</v>
      </c>
      <c r="H1" s="147" t="s">
        <v>271</v>
      </c>
      <c r="I1" s="147" t="s">
        <v>272</v>
      </c>
      <c r="J1" s="147" t="s">
        <v>273</v>
      </c>
      <c r="K1" s="147" t="s">
        <v>274</v>
      </c>
      <c r="L1" s="147" t="s">
        <v>275</v>
      </c>
    </row>
    <row r="2" spans="1:12" x14ac:dyDescent="0.2">
      <c r="A2" s="164" t="s">
        <v>250</v>
      </c>
      <c r="B2" s="11"/>
      <c r="C2" s="6" t="s">
        <v>250</v>
      </c>
      <c r="D2" s="112" t="s">
        <v>249</v>
      </c>
      <c r="E2" s="6" t="s">
        <v>250</v>
      </c>
      <c r="F2" s="111" t="s">
        <v>249</v>
      </c>
      <c r="G2" s="111"/>
      <c r="H2" s="111"/>
      <c r="I2" s="111"/>
      <c r="J2" s="111"/>
      <c r="K2" s="111"/>
      <c r="L2" s="111"/>
    </row>
    <row r="3" spans="1:12" x14ac:dyDescent="0.2">
      <c r="A3" s="166" t="s">
        <v>213</v>
      </c>
      <c r="B3" s="167" t="s">
        <v>213</v>
      </c>
      <c r="C3" s="166" t="s">
        <v>213</v>
      </c>
      <c r="D3" s="168">
        <v>65017</v>
      </c>
      <c r="E3" s="166" t="s">
        <v>213</v>
      </c>
      <c r="F3" s="169" t="s">
        <v>182</v>
      </c>
      <c r="G3" s="169">
        <v>40020</v>
      </c>
      <c r="H3" s="169">
        <v>100</v>
      </c>
      <c r="I3" s="169">
        <v>9999</v>
      </c>
      <c r="J3" s="169">
        <v>201000</v>
      </c>
      <c r="K3" s="169">
        <v>9999</v>
      </c>
      <c r="L3" s="169">
        <v>12</v>
      </c>
    </row>
    <row r="4" spans="1:12" x14ac:dyDescent="0.2">
      <c r="A4" s="166" t="s">
        <v>377</v>
      </c>
      <c r="B4" s="167" t="s">
        <v>154</v>
      </c>
      <c r="C4" s="166" t="s">
        <v>377</v>
      </c>
      <c r="D4" s="168">
        <v>70001</v>
      </c>
      <c r="E4" s="166" t="s">
        <v>377</v>
      </c>
      <c r="F4" s="169" t="s">
        <v>182</v>
      </c>
      <c r="G4" s="169">
        <v>40023</v>
      </c>
      <c r="H4" s="169">
        <v>100</v>
      </c>
      <c r="I4" s="169">
        <v>9999</v>
      </c>
      <c r="J4" s="169">
        <v>201000</v>
      </c>
      <c r="K4" s="169">
        <v>9999</v>
      </c>
      <c r="L4" s="169">
        <v>12</v>
      </c>
    </row>
    <row r="5" spans="1:12" x14ac:dyDescent="0.2">
      <c r="A5" s="166" t="s">
        <v>378</v>
      </c>
      <c r="B5" s="167" t="s">
        <v>268</v>
      </c>
      <c r="C5" s="166" t="s">
        <v>183</v>
      </c>
      <c r="D5" s="168">
        <v>80259</v>
      </c>
      <c r="E5" s="166" t="s">
        <v>183</v>
      </c>
      <c r="F5" s="169" t="s">
        <v>182</v>
      </c>
      <c r="G5" s="169">
        <v>40021</v>
      </c>
      <c r="H5" s="169">
        <v>355</v>
      </c>
      <c r="I5" s="169">
        <v>9999</v>
      </c>
      <c r="J5" s="169">
        <v>201000</v>
      </c>
      <c r="K5" s="169">
        <v>9999</v>
      </c>
      <c r="L5" s="169">
        <v>12</v>
      </c>
    </row>
    <row r="6" spans="1:12" x14ac:dyDescent="0.2">
      <c r="A6" s="291" t="s">
        <v>379</v>
      </c>
      <c r="B6" s="167" t="s">
        <v>269</v>
      </c>
      <c r="C6" s="166" t="s">
        <v>183</v>
      </c>
      <c r="D6" s="168">
        <v>80259</v>
      </c>
      <c r="E6" s="166" t="s">
        <v>183</v>
      </c>
      <c r="F6" s="169" t="s">
        <v>182</v>
      </c>
      <c r="G6" s="169">
        <v>40024</v>
      </c>
      <c r="H6" s="169">
        <v>355</v>
      </c>
      <c r="I6" s="169">
        <v>9999</v>
      </c>
      <c r="J6" s="169">
        <v>201000</v>
      </c>
      <c r="K6" s="169">
        <v>9999</v>
      </c>
      <c r="L6" s="169">
        <v>12</v>
      </c>
    </row>
    <row r="7" spans="1:12" x14ac:dyDescent="0.2">
      <c r="A7" s="273" t="s">
        <v>380</v>
      </c>
      <c r="B7" s="290" t="s">
        <v>294</v>
      </c>
      <c r="C7" s="291" t="s">
        <v>176</v>
      </c>
      <c r="D7" s="204">
        <v>80250</v>
      </c>
      <c r="E7" s="291" t="s">
        <v>177</v>
      </c>
      <c r="F7" s="292" t="s">
        <v>176</v>
      </c>
      <c r="G7" s="292">
        <v>40003</v>
      </c>
      <c r="H7" s="292">
        <v>355</v>
      </c>
      <c r="I7" s="292">
        <v>9999</v>
      </c>
      <c r="J7" s="292">
        <v>200300</v>
      </c>
      <c r="K7" s="292">
        <v>9999</v>
      </c>
      <c r="L7" s="292">
        <v>12</v>
      </c>
    </row>
    <row r="8" spans="1:12" x14ac:dyDescent="0.2">
      <c r="A8" s="293" t="s">
        <v>173</v>
      </c>
      <c r="B8" s="206" t="s">
        <v>295</v>
      </c>
      <c r="C8" s="291" t="s">
        <v>176</v>
      </c>
      <c r="D8" s="206">
        <v>80250</v>
      </c>
      <c r="E8" s="291" t="s">
        <v>177</v>
      </c>
      <c r="F8" s="300" t="s">
        <v>176</v>
      </c>
      <c r="G8" s="300">
        <v>40004</v>
      </c>
      <c r="H8" s="300">
        <v>355</v>
      </c>
      <c r="I8" s="300">
        <v>9999</v>
      </c>
      <c r="J8" s="300">
        <v>200300</v>
      </c>
      <c r="K8" s="300">
        <v>9999</v>
      </c>
      <c r="L8" s="300">
        <v>12</v>
      </c>
    </row>
    <row r="9" spans="1:12" x14ac:dyDescent="0.2">
      <c r="A9" s="271" t="s">
        <v>381</v>
      </c>
      <c r="B9" s="206" t="s">
        <v>176</v>
      </c>
      <c r="C9" s="291" t="s">
        <v>176</v>
      </c>
      <c r="D9" s="206">
        <v>80250</v>
      </c>
      <c r="E9" s="291" t="s">
        <v>177</v>
      </c>
      <c r="F9" s="300" t="s">
        <v>176</v>
      </c>
      <c r="G9" s="300">
        <v>40001</v>
      </c>
      <c r="H9" s="300">
        <v>355</v>
      </c>
      <c r="I9" s="300">
        <v>9999</v>
      </c>
      <c r="J9" s="300">
        <v>200300</v>
      </c>
      <c r="K9" s="300">
        <v>9999</v>
      </c>
      <c r="L9" s="300">
        <v>12</v>
      </c>
    </row>
    <row r="10" spans="1:12" x14ac:dyDescent="0.2">
      <c r="A10" s="271" t="s">
        <v>382</v>
      </c>
      <c r="B10" s="272" t="s">
        <v>289</v>
      </c>
      <c r="C10" s="273" t="s">
        <v>170</v>
      </c>
      <c r="D10" s="274">
        <v>10405</v>
      </c>
      <c r="E10" s="273" t="s">
        <v>170</v>
      </c>
      <c r="F10" s="275" t="s">
        <v>161</v>
      </c>
      <c r="G10" s="275">
        <v>40236</v>
      </c>
      <c r="H10" s="275">
        <v>100</v>
      </c>
      <c r="I10" s="275">
        <v>9999</v>
      </c>
      <c r="J10" s="275">
        <v>203500</v>
      </c>
      <c r="K10" s="275">
        <v>9999</v>
      </c>
      <c r="L10" s="275">
        <v>12</v>
      </c>
    </row>
    <row r="11" spans="1:12" x14ac:dyDescent="0.2">
      <c r="A11" s="271" t="s">
        <v>136</v>
      </c>
      <c r="B11" s="272" t="s">
        <v>290</v>
      </c>
      <c r="C11" s="273" t="s">
        <v>170</v>
      </c>
      <c r="D11" s="274">
        <v>10405</v>
      </c>
      <c r="E11" s="273" t="s">
        <v>170</v>
      </c>
      <c r="F11" s="275" t="s">
        <v>161</v>
      </c>
      <c r="G11" s="275">
        <v>40230</v>
      </c>
      <c r="H11" s="275">
        <v>100</v>
      </c>
      <c r="I11" s="275">
        <v>9999</v>
      </c>
      <c r="J11" s="275">
        <v>203500</v>
      </c>
      <c r="K11" s="275">
        <v>9999</v>
      </c>
      <c r="L11" s="275">
        <v>12</v>
      </c>
    </row>
    <row r="12" spans="1:12" x14ac:dyDescent="0.2">
      <c r="A12" s="295" t="s">
        <v>383</v>
      </c>
      <c r="B12" s="272" t="s">
        <v>291</v>
      </c>
      <c r="C12" s="273" t="s">
        <v>173</v>
      </c>
      <c r="D12" s="301">
        <v>10250</v>
      </c>
      <c r="E12" s="293" t="s">
        <v>173</v>
      </c>
      <c r="F12" s="275" t="s">
        <v>161</v>
      </c>
      <c r="G12" s="275">
        <v>40330</v>
      </c>
      <c r="H12" s="275">
        <v>100</v>
      </c>
      <c r="I12" s="275">
        <v>9999</v>
      </c>
      <c r="J12" s="275">
        <v>303500</v>
      </c>
      <c r="K12" s="275">
        <v>9999</v>
      </c>
      <c r="L12" s="275">
        <v>12</v>
      </c>
    </row>
    <row r="13" spans="1:12" x14ac:dyDescent="0.2">
      <c r="A13" s="271" t="s">
        <v>120</v>
      </c>
      <c r="B13" s="272" t="s">
        <v>292</v>
      </c>
      <c r="C13" s="273" t="s">
        <v>173</v>
      </c>
      <c r="D13" s="274">
        <v>10250</v>
      </c>
      <c r="E13" s="273" t="s">
        <v>173</v>
      </c>
      <c r="F13" s="275" t="s">
        <v>161</v>
      </c>
      <c r="G13" s="275">
        <v>40234</v>
      </c>
      <c r="H13" s="275">
        <v>100</v>
      </c>
      <c r="I13" s="275">
        <v>9999</v>
      </c>
      <c r="J13" s="275">
        <v>203500</v>
      </c>
      <c r="K13" s="275">
        <v>9999</v>
      </c>
      <c r="L13" s="275">
        <v>12</v>
      </c>
    </row>
    <row r="14" spans="1:12" x14ac:dyDescent="0.2">
      <c r="A14" s="270" t="s">
        <v>113</v>
      </c>
      <c r="B14" s="192" t="s">
        <v>293</v>
      </c>
      <c r="C14" s="273" t="s">
        <v>173</v>
      </c>
      <c r="D14" s="274">
        <v>10250</v>
      </c>
      <c r="E14" s="273" t="s">
        <v>173</v>
      </c>
      <c r="F14" s="275" t="s">
        <v>161</v>
      </c>
      <c r="G14" s="275">
        <v>40235</v>
      </c>
      <c r="H14" s="275">
        <v>100</v>
      </c>
      <c r="I14" s="275">
        <v>9999</v>
      </c>
      <c r="J14" s="275">
        <v>203500</v>
      </c>
      <c r="K14" s="275">
        <v>9999</v>
      </c>
      <c r="L14" s="275">
        <v>12</v>
      </c>
    </row>
    <row r="15" spans="1:12" x14ac:dyDescent="0.2">
      <c r="A15" s="294" t="s">
        <v>384</v>
      </c>
      <c r="B15" s="287" t="s">
        <v>296</v>
      </c>
      <c r="C15" s="271" t="s">
        <v>117</v>
      </c>
      <c r="D15" s="288">
        <v>80299</v>
      </c>
      <c r="E15" s="271" t="s">
        <v>117</v>
      </c>
      <c r="F15" s="289" t="s">
        <v>116</v>
      </c>
      <c r="G15" s="289">
        <v>40042</v>
      </c>
      <c r="H15" s="289">
        <v>355</v>
      </c>
      <c r="I15" s="289">
        <v>9999</v>
      </c>
      <c r="J15" s="289">
        <v>201500</v>
      </c>
      <c r="K15" s="289">
        <v>9999</v>
      </c>
      <c r="L15" s="289">
        <v>12</v>
      </c>
    </row>
    <row r="16" spans="1:12" x14ac:dyDescent="0.2">
      <c r="A16" s="294" t="s">
        <v>97</v>
      </c>
      <c r="B16" s="287" t="s">
        <v>297</v>
      </c>
      <c r="C16" s="271" t="s">
        <v>131</v>
      </c>
      <c r="D16" s="288">
        <v>80149</v>
      </c>
      <c r="E16" s="271" t="s">
        <v>131</v>
      </c>
      <c r="F16" s="289" t="s">
        <v>116</v>
      </c>
      <c r="G16" s="289">
        <v>40043</v>
      </c>
      <c r="H16" s="289">
        <v>355</v>
      </c>
      <c r="I16" s="289">
        <v>9999</v>
      </c>
      <c r="J16" s="289">
        <v>201500</v>
      </c>
      <c r="K16" s="289">
        <v>9999</v>
      </c>
      <c r="L16" s="289">
        <v>12</v>
      </c>
    </row>
    <row r="17" spans="1:12" x14ac:dyDescent="0.2">
      <c r="A17" s="294" t="s">
        <v>102</v>
      </c>
      <c r="B17" s="287" t="s">
        <v>136</v>
      </c>
      <c r="C17" s="271" t="s">
        <v>136</v>
      </c>
      <c r="D17" s="288">
        <v>80049</v>
      </c>
      <c r="E17" s="271" t="s">
        <v>136</v>
      </c>
      <c r="F17" s="289" t="s">
        <v>116</v>
      </c>
      <c r="G17" s="289">
        <v>40040</v>
      </c>
      <c r="H17" s="289">
        <v>400</v>
      </c>
      <c r="I17" s="289">
        <v>9999</v>
      </c>
      <c r="J17" s="289">
        <v>201500</v>
      </c>
      <c r="K17" s="289">
        <v>9999</v>
      </c>
      <c r="L17" s="289">
        <v>12</v>
      </c>
    </row>
    <row r="18" spans="1:12" x14ac:dyDescent="0.2">
      <c r="A18" s="294" t="s">
        <v>100</v>
      </c>
      <c r="B18" s="302" t="s">
        <v>158</v>
      </c>
      <c r="C18" s="271" t="s">
        <v>158</v>
      </c>
      <c r="D18" s="288">
        <v>80002</v>
      </c>
      <c r="E18" s="295" t="s">
        <v>158</v>
      </c>
      <c r="F18" s="289" t="s">
        <v>116</v>
      </c>
      <c r="G18" s="289">
        <v>40041</v>
      </c>
      <c r="H18" s="289">
        <v>355</v>
      </c>
      <c r="I18" s="289">
        <v>9999</v>
      </c>
      <c r="J18" s="289">
        <v>201500</v>
      </c>
      <c r="K18" s="289">
        <v>9999</v>
      </c>
      <c r="L18" s="289">
        <v>12</v>
      </c>
    </row>
    <row r="19" spans="1:12" x14ac:dyDescent="0.2">
      <c r="A19" s="291" t="s">
        <v>400</v>
      </c>
      <c r="B19" s="287" t="s">
        <v>120</v>
      </c>
      <c r="C19" s="271" t="s">
        <v>120</v>
      </c>
      <c r="D19" s="288">
        <v>80274</v>
      </c>
      <c r="E19" s="271" t="s">
        <v>120</v>
      </c>
      <c r="F19" s="289" t="s">
        <v>116</v>
      </c>
      <c r="G19" s="289">
        <v>40044</v>
      </c>
      <c r="H19" s="289">
        <v>350</v>
      </c>
      <c r="I19" s="289">
        <v>9999</v>
      </c>
      <c r="J19" s="289">
        <v>201500</v>
      </c>
      <c r="K19" s="289">
        <v>9999</v>
      </c>
      <c r="L19" s="289">
        <v>12</v>
      </c>
    </row>
    <row r="20" spans="1:12" x14ac:dyDescent="0.2">
      <c r="A20" s="291" t="s">
        <v>88</v>
      </c>
      <c r="B20" s="280" t="s">
        <v>298</v>
      </c>
      <c r="C20" s="270" t="s">
        <v>298</v>
      </c>
      <c r="D20" s="281">
        <v>80069</v>
      </c>
      <c r="E20" s="270" t="s">
        <v>113</v>
      </c>
      <c r="F20" s="282" t="s">
        <v>112</v>
      </c>
      <c r="G20" s="282">
        <v>40012</v>
      </c>
      <c r="H20" s="282">
        <v>350</v>
      </c>
      <c r="I20" s="282">
        <v>9999</v>
      </c>
      <c r="J20" s="282">
        <v>200800</v>
      </c>
      <c r="K20" s="282">
        <v>9999</v>
      </c>
      <c r="L20" s="282">
        <v>12</v>
      </c>
    </row>
    <row r="21" spans="1:12" x14ac:dyDescent="0.2">
      <c r="A21" s="296" t="s">
        <v>385</v>
      </c>
      <c r="B21" s="280" t="s">
        <v>299</v>
      </c>
      <c r="C21" s="270" t="s">
        <v>299</v>
      </c>
      <c r="D21" s="306">
        <v>80069</v>
      </c>
      <c r="E21" s="270" t="s">
        <v>113</v>
      </c>
      <c r="F21" s="282" t="s">
        <v>112</v>
      </c>
      <c r="G21" s="282">
        <v>40014</v>
      </c>
      <c r="H21" s="282">
        <v>350</v>
      </c>
      <c r="I21" s="282">
        <v>9999</v>
      </c>
      <c r="J21" s="282">
        <v>200800</v>
      </c>
      <c r="K21" s="282">
        <v>9999</v>
      </c>
      <c r="L21" s="282">
        <v>12</v>
      </c>
    </row>
    <row r="22" spans="1:12" x14ac:dyDescent="0.2">
      <c r="A22" s="296" t="s">
        <v>64</v>
      </c>
      <c r="B22" s="303" t="s">
        <v>300</v>
      </c>
      <c r="C22" s="294" t="s">
        <v>109</v>
      </c>
      <c r="D22" s="304">
        <v>10393</v>
      </c>
      <c r="E22" s="294" t="s">
        <v>109</v>
      </c>
      <c r="F22" s="305" t="s">
        <v>90</v>
      </c>
      <c r="G22" s="305">
        <v>40061</v>
      </c>
      <c r="H22" s="305">
        <v>300</v>
      </c>
      <c r="I22" s="305">
        <v>9999</v>
      </c>
      <c r="J22" s="305">
        <v>202001</v>
      </c>
      <c r="K22" s="305">
        <v>9999</v>
      </c>
      <c r="L22" s="305">
        <v>12</v>
      </c>
    </row>
    <row r="23" spans="1:12" x14ac:dyDescent="0.2">
      <c r="A23" s="296" t="s">
        <v>386</v>
      </c>
      <c r="B23" s="303" t="s">
        <v>301</v>
      </c>
      <c r="C23" s="294" t="s">
        <v>97</v>
      </c>
      <c r="D23" s="304">
        <v>75065</v>
      </c>
      <c r="E23" s="294" t="s">
        <v>97</v>
      </c>
      <c r="F23" s="305" t="s">
        <v>90</v>
      </c>
      <c r="G23" s="305">
        <v>40060</v>
      </c>
      <c r="H23" s="305">
        <v>300</v>
      </c>
      <c r="I23" s="305">
        <v>9999</v>
      </c>
      <c r="J23" s="305">
        <v>202001</v>
      </c>
      <c r="K23" s="305">
        <v>9999</v>
      </c>
      <c r="L23" s="305">
        <v>12</v>
      </c>
    </row>
    <row r="24" spans="1:12" x14ac:dyDescent="0.2">
      <c r="A24" s="296" t="s">
        <v>318</v>
      </c>
      <c r="B24" s="303" t="s">
        <v>302</v>
      </c>
      <c r="C24" s="294" t="s">
        <v>102</v>
      </c>
      <c r="D24" s="304">
        <v>75002</v>
      </c>
      <c r="E24" s="294" t="s">
        <v>102</v>
      </c>
      <c r="F24" s="305" t="s">
        <v>90</v>
      </c>
      <c r="G24" s="305">
        <v>40062</v>
      </c>
      <c r="H24" s="305">
        <v>300</v>
      </c>
      <c r="I24" s="305">
        <v>9999</v>
      </c>
      <c r="J24" s="305">
        <v>202001</v>
      </c>
      <c r="K24" s="305">
        <v>9999</v>
      </c>
      <c r="L24" s="305">
        <v>12</v>
      </c>
    </row>
    <row r="25" spans="1:12" x14ac:dyDescent="0.2">
      <c r="A25" s="296" t="s">
        <v>66</v>
      </c>
      <c r="B25" s="303" t="s">
        <v>303</v>
      </c>
      <c r="C25" s="294" t="s">
        <v>100</v>
      </c>
      <c r="D25" s="304">
        <v>75037</v>
      </c>
      <c r="E25" s="294" t="s">
        <v>100</v>
      </c>
      <c r="F25" s="305" t="s">
        <v>90</v>
      </c>
      <c r="G25" s="305">
        <v>40063</v>
      </c>
      <c r="H25" s="305">
        <v>300</v>
      </c>
      <c r="I25" s="305">
        <v>9999</v>
      </c>
      <c r="J25" s="305">
        <v>202001</v>
      </c>
      <c r="K25" s="305">
        <v>9999</v>
      </c>
      <c r="L25" s="305">
        <v>12</v>
      </c>
    </row>
    <row r="26" spans="1:12" x14ac:dyDescent="0.2">
      <c r="A26" s="277" t="s">
        <v>387</v>
      </c>
      <c r="B26" s="290" t="s">
        <v>304</v>
      </c>
      <c r="C26" s="291" t="s">
        <v>83</v>
      </c>
      <c r="D26" s="204">
        <v>80073</v>
      </c>
      <c r="E26" s="291" t="s">
        <v>83</v>
      </c>
      <c r="F26" s="292" t="s">
        <v>79</v>
      </c>
      <c r="G26" s="292">
        <v>40256</v>
      </c>
      <c r="H26" s="292">
        <v>350</v>
      </c>
      <c r="I26" s="292">
        <v>9999</v>
      </c>
      <c r="J26" s="292">
        <v>204000</v>
      </c>
      <c r="K26" s="292">
        <v>9999</v>
      </c>
      <c r="L26" s="292">
        <v>12</v>
      </c>
    </row>
    <row r="27" spans="1:12" x14ac:dyDescent="0.2">
      <c r="A27" s="277" t="s">
        <v>57</v>
      </c>
      <c r="B27" s="290" t="s">
        <v>305</v>
      </c>
      <c r="C27" s="291" t="s">
        <v>83</v>
      </c>
      <c r="D27" s="204">
        <v>80073</v>
      </c>
      <c r="E27" s="291" t="s">
        <v>83</v>
      </c>
      <c r="F27" s="292" t="s">
        <v>79</v>
      </c>
      <c r="G27" s="292">
        <v>40255</v>
      </c>
      <c r="H27" s="292">
        <v>350</v>
      </c>
      <c r="I27" s="292">
        <v>9999</v>
      </c>
      <c r="J27" s="292">
        <v>204000</v>
      </c>
      <c r="K27" s="292">
        <v>9999</v>
      </c>
      <c r="L27" s="292">
        <v>12</v>
      </c>
    </row>
    <row r="28" spans="1:12" x14ac:dyDescent="0.2">
      <c r="A28" s="277" t="s">
        <v>388</v>
      </c>
      <c r="B28" s="290" t="s">
        <v>306</v>
      </c>
      <c r="C28" s="291" t="s">
        <v>83</v>
      </c>
      <c r="D28" s="204">
        <v>80073</v>
      </c>
      <c r="E28" s="291" t="s">
        <v>83</v>
      </c>
      <c r="F28" s="292" t="s">
        <v>79</v>
      </c>
      <c r="G28" s="292">
        <v>40250</v>
      </c>
      <c r="H28" s="292">
        <v>350</v>
      </c>
      <c r="I28" s="292">
        <v>9999</v>
      </c>
      <c r="J28" s="292">
        <v>204000</v>
      </c>
      <c r="K28" s="292">
        <v>9999</v>
      </c>
      <c r="L28" s="292">
        <v>12</v>
      </c>
    </row>
    <row r="29" spans="1:12" x14ac:dyDescent="0.2">
      <c r="A29" s="277" t="s">
        <v>389</v>
      </c>
      <c r="B29" s="290" t="s">
        <v>307</v>
      </c>
      <c r="C29" s="291" t="s">
        <v>88</v>
      </c>
      <c r="D29" s="204">
        <v>70054</v>
      </c>
      <c r="E29" s="291" t="s">
        <v>88</v>
      </c>
      <c r="F29" s="292" t="s">
        <v>79</v>
      </c>
      <c r="G29" s="292">
        <v>40257</v>
      </c>
      <c r="H29" s="292">
        <v>251</v>
      </c>
      <c r="I29" s="292">
        <v>9999</v>
      </c>
      <c r="J29" s="292">
        <v>204000</v>
      </c>
      <c r="K29" s="292">
        <v>9999</v>
      </c>
      <c r="L29" s="292">
        <v>12</v>
      </c>
    </row>
    <row r="30" spans="1:12" x14ac:dyDescent="0.2">
      <c r="A30" s="277" t="s">
        <v>49</v>
      </c>
      <c r="B30" s="290" t="s">
        <v>308</v>
      </c>
      <c r="C30" s="291" t="s">
        <v>88</v>
      </c>
      <c r="D30" s="204">
        <v>70054</v>
      </c>
      <c r="E30" s="291" t="s">
        <v>88</v>
      </c>
      <c r="F30" s="292" t="s">
        <v>79</v>
      </c>
      <c r="G30" s="292">
        <v>40254</v>
      </c>
      <c r="H30" s="292">
        <v>251</v>
      </c>
      <c r="I30" s="292">
        <v>9999</v>
      </c>
      <c r="J30" s="292">
        <v>204000</v>
      </c>
      <c r="K30" s="292">
        <v>9999</v>
      </c>
      <c r="L30" s="292">
        <v>12</v>
      </c>
    </row>
    <row r="31" spans="1:12" x14ac:dyDescent="0.2">
      <c r="A31" s="277" t="s">
        <v>39</v>
      </c>
      <c r="B31" s="290" t="s">
        <v>309</v>
      </c>
      <c r="C31" s="291" t="s">
        <v>88</v>
      </c>
      <c r="D31" s="204">
        <v>70054</v>
      </c>
      <c r="E31" s="291" t="s">
        <v>88</v>
      </c>
      <c r="F31" s="292" t="s">
        <v>79</v>
      </c>
      <c r="G31" s="292">
        <v>40253</v>
      </c>
      <c r="H31" s="292">
        <v>251</v>
      </c>
      <c r="I31" s="292">
        <v>9999</v>
      </c>
      <c r="J31" s="292">
        <v>204000</v>
      </c>
      <c r="K31" s="292">
        <v>9999</v>
      </c>
      <c r="L31" s="292">
        <v>12</v>
      </c>
    </row>
    <row r="32" spans="1:12" x14ac:dyDescent="0.2">
      <c r="A32" s="277" t="s">
        <v>390</v>
      </c>
      <c r="B32" s="290" t="s">
        <v>310</v>
      </c>
      <c r="C32" s="291" t="s">
        <v>88</v>
      </c>
      <c r="D32" s="204">
        <v>70054</v>
      </c>
      <c r="E32" s="291" t="s">
        <v>88</v>
      </c>
      <c r="F32" s="292" t="s">
        <v>79</v>
      </c>
      <c r="G32" s="292">
        <v>40252</v>
      </c>
      <c r="H32" s="292">
        <v>251</v>
      </c>
      <c r="I32" s="292">
        <v>9999</v>
      </c>
      <c r="J32" s="292">
        <v>204000</v>
      </c>
      <c r="K32" s="292">
        <v>9999</v>
      </c>
      <c r="L32" s="292">
        <v>12</v>
      </c>
    </row>
    <row r="33" spans="1:12" x14ac:dyDescent="0.2">
      <c r="A33" s="164" t="s">
        <v>391</v>
      </c>
      <c r="B33" s="290" t="s">
        <v>311</v>
      </c>
      <c r="C33" s="291" t="s">
        <v>88</v>
      </c>
      <c r="D33" s="204">
        <v>70054</v>
      </c>
      <c r="E33" s="291" t="s">
        <v>88</v>
      </c>
      <c r="F33" s="292" t="s">
        <v>79</v>
      </c>
      <c r="G33" s="292">
        <v>40251</v>
      </c>
      <c r="H33" s="292">
        <v>251</v>
      </c>
      <c r="I33" s="292">
        <v>9999</v>
      </c>
      <c r="J33" s="292">
        <v>204000</v>
      </c>
      <c r="K33" s="292">
        <v>9999</v>
      </c>
      <c r="L33" s="292">
        <v>12</v>
      </c>
    </row>
    <row r="34" spans="1:12" x14ac:dyDescent="0.2">
      <c r="A34" s="164" t="s">
        <v>392</v>
      </c>
      <c r="B34" s="283" t="s">
        <v>312</v>
      </c>
      <c r="C34" s="284" t="s">
        <v>71</v>
      </c>
      <c r="D34" s="285">
        <v>75012</v>
      </c>
      <c r="E34" s="284" t="s">
        <v>71</v>
      </c>
      <c r="F34" s="286" t="s">
        <v>61</v>
      </c>
      <c r="G34" s="286">
        <v>40081</v>
      </c>
      <c r="H34" s="286">
        <v>300</v>
      </c>
      <c r="I34" s="286">
        <v>9999</v>
      </c>
      <c r="J34" s="286">
        <v>202000</v>
      </c>
      <c r="K34" s="286">
        <v>9999</v>
      </c>
      <c r="L34" s="286">
        <v>12</v>
      </c>
    </row>
    <row r="35" spans="1:12" x14ac:dyDescent="0.2">
      <c r="A35" s="164" t="s">
        <v>7</v>
      </c>
      <c r="B35" s="283" t="s">
        <v>313</v>
      </c>
      <c r="C35" s="284" t="s">
        <v>71</v>
      </c>
      <c r="D35" s="285">
        <v>75012</v>
      </c>
      <c r="E35" s="284" t="s">
        <v>71</v>
      </c>
      <c r="F35" s="286" t="s">
        <v>61</v>
      </c>
      <c r="G35" s="286">
        <v>40083</v>
      </c>
      <c r="H35" s="286">
        <v>300</v>
      </c>
      <c r="I35" s="286">
        <v>9999</v>
      </c>
      <c r="J35" s="286">
        <v>202000</v>
      </c>
      <c r="K35" s="286">
        <v>9999</v>
      </c>
      <c r="L35" s="286">
        <v>12</v>
      </c>
    </row>
    <row r="36" spans="1:12" x14ac:dyDescent="0.2">
      <c r="A36" s="164" t="s">
        <v>397</v>
      </c>
      <c r="B36" s="283" t="s">
        <v>314</v>
      </c>
      <c r="C36" s="284" t="s">
        <v>71</v>
      </c>
      <c r="D36" s="285">
        <v>75012</v>
      </c>
      <c r="E36" s="284" t="s">
        <v>71</v>
      </c>
      <c r="F36" s="286" t="s">
        <v>61</v>
      </c>
      <c r="G36" s="286">
        <v>40080</v>
      </c>
      <c r="H36" s="286">
        <v>300</v>
      </c>
      <c r="I36" s="286">
        <v>9999</v>
      </c>
      <c r="J36" s="286">
        <v>202000</v>
      </c>
      <c r="K36" s="286">
        <v>9999</v>
      </c>
      <c r="L36" s="286">
        <v>12</v>
      </c>
    </row>
    <row r="37" spans="1:12" x14ac:dyDescent="0.2">
      <c r="A37" s="164" t="s">
        <v>393</v>
      </c>
      <c r="B37" s="283" t="s">
        <v>315</v>
      </c>
      <c r="C37" s="284" t="s">
        <v>64</v>
      </c>
      <c r="D37" s="285">
        <v>75070</v>
      </c>
      <c r="E37" s="284" t="s">
        <v>64</v>
      </c>
      <c r="F37" s="286" t="s">
        <v>61</v>
      </c>
      <c r="G37" s="286">
        <v>40082</v>
      </c>
      <c r="H37" s="286">
        <v>300</v>
      </c>
      <c r="I37" s="286">
        <v>9999</v>
      </c>
      <c r="J37" s="286">
        <v>202000</v>
      </c>
      <c r="K37" s="286">
        <v>9999</v>
      </c>
      <c r="L37" s="286">
        <v>12</v>
      </c>
    </row>
    <row r="38" spans="1:12" x14ac:dyDescent="0.2">
      <c r="A38" s="164" t="s">
        <v>399</v>
      </c>
      <c r="B38" s="283" t="s">
        <v>316</v>
      </c>
      <c r="C38" s="284" t="s">
        <v>68</v>
      </c>
      <c r="D38" s="285">
        <v>75056</v>
      </c>
      <c r="E38" s="284" t="s">
        <v>68</v>
      </c>
      <c r="F38" s="286" t="s">
        <v>61</v>
      </c>
      <c r="G38" s="286">
        <v>40086</v>
      </c>
      <c r="H38" s="286">
        <v>300</v>
      </c>
      <c r="I38" s="286">
        <v>9999</v>
      </c>
      <c r="J38" s="286">
        <v>202000</v>
      </c>
      <c r="K38" s="286">
        <v>9999</v>
      </c>
      <c r="L38" s="286">
        <v>12</v>
      </c>
    </row>
    <row r="39" spans="1:12" x14ac:dyDescent="0.2">
      <c r="A39" s="164" t="s">
        <v>30</v>
      </c>
      <c r="B39" s="283" t="s">
        <v>317</v>
      </c>
      <c r="C39" s="284" t="s">
        <v>318</v>
      </c>
      <c r="D39" s="285">
        <v>75126</v>
      </c>
      <c r="E39" s="284" t="s">
        <v>318</v>
      </c>
      <c r="F39" s="286" t="s">
        <v>61</v>
      </c>
      <c r="G39" s="286">
        <v>40084</v>
      </c>
      <c r="H39" s="286">
        <v>300</v>
      </c>
      <c r="I39" s="286">
        <v>9999</v>
      </c>
      <c r="J39" s="286">
        <v>202000</v>
      </c>
      <c r="K39" s="286">
        <v>9999</v>
      </c>
      <c r="L39" s="286">
        <v>12</v>
      </c>
    </row>
    <row r="40" spans="1:12" x14ac:dyDescent="0.2">
      <c r="A40" s="164" t="s">
        <v>394</v>
      </c>
      <c r="B40" s="283" t="s">
        <v>66</v>
      </c>
      <c r="C40" s="284" t="s">
        <v>66</v>
      </c>
      <c r="D40" s="285">
        <v>75060</v>
      </c>
      <c r="E40" s="284" t="s">
        <v>66</v>
      </c>
      <c r="F40" s="286" t="s">
        <v>61</v>
      </c>
      <c r="G40" s="286">
        <v>40085</v>
      </c>
      <c r="H40" s="286">
        <v>300</v>
      </c>
      <c r="I40" s="286">
        <v>9999</v>
      </c>
      <c r="J40" s="286">
        <v>202000</v>
      </c>
      <c r="K40" s="286">
        <v>9999</v>
      </c>
      <c r="L40" s="286">
        <v>12</v>
      </c>
    </row>
    <row r="41" spans="1:12" x14ac:dyDescent="0.2">
      <c r="A41" s="164" t="s">
        <v>29</v>
      </c>
      <c r="B41" s="276" t="s">
        <v>319</v>
      </c>
      <c r="C41" s="277" t="s">
        <v>331</v>
      </c>
      <c r="D41" s="278">
        <v>60023</v>
      </c>
      <c r="E41" s="277" t="s">
        <v>331</v>
      </c>
      <c r="F41" s="279" t="s">
        <v>35</v>
      </c>
      <c r="G41" s="279">
        <v>40203</v>
      </c>
      <c r="H41" s="279">
        <v>200</v>
      </c>
      <c r="I41" s="279">
        <v>9999</v>
      </c>
      <c r="J41" s="279">
        <v>203000</v>
      </c>
      <c r="K41" s="279">
        <v>9999</v>
      </c>
      <c r="L41" s="279">
        <v>12</v>
      </c>
    </row>
    <row r="42" spans="1:12" x14ac:dyDescent="0.2">
      <c r="A42" s="164" t="s">
        <v>395</v>
      </c>
      <c r="B42" s="276" t="s">
        <v>320</v>
      </c>
      <c r="C42" s="277" t="s">
        <v>331</v>
      </c>
      <c r="D42" s="278">
        <v>60023</v>
      </c>
      <c r="E42" s="277" t="s">
        <v>331</v>
      </c>
      <c r="F42" s="279" t="s">
        <v>35</v>
      </c>
      <c r="G42" s="279">
        <v>40204</v>
      </c>
      <c r="H42" s="279">
        <v>200</v>
      </c>
      <c r="I42" s="279">
        <v>9999</v>
      </c>
      <c r="J42" s="279">
        <v>203000</v>
      </c>
      <c r="K42" s="279">
        <v>9999</v>
      </c>
      <c r="L42" s="279">
        <v>12</v>
      </c>
    </row>
    <row r="43" spans="1:12" x14ac:dyDescent="0.2">
      <c r="A43" s="164" t="s">
        <v>33</v>
      </c>
      <c r="B43" s="276" t="s">
        <v>321</v>
      </c>
      <c r="C43" s="277" t="s">
        <v>57</v>
      </c>
      <c r="D43" s="278">
        <v>10060</v>
      </c>
      <c r="E43" s="277" t="s">
        <v>57</v>
      </c>
      <c r="F43" s="279" t="s">
        <v>35</v>
      </c>
      <c r="G43" s="279">
        <v>40208</v>
      </c>
      <c r="H43" s="279">
        <v>100</v>
      </c>
      <c r="I43" s="279">
        <v>9999</v>
      </c>
      <c r="J43" s="279">
        <v>203000</v>
      </c>
      <c r="K43" s="279">
        <v>9999</v>
      </c>
      <c r="L43" s="279">
        <v>12</v>
      </c>
    </row>
    <row r="44" spans="1:12" x14ac:dyDescent="0.2">
      <c r="A44" s="164" t="s">
        <v>25</v>
      </c>
      <c r="B44" s="276" t="s">
        <v>322</v>
      </c>
      <c r="C44" s="277" t="s">
        <v>36</v>
      </c>
      <c r="D44" s="278">
        <v>80109</v>
      </c>
      <c r="E44" s="277" t="s">
        <v>36</v>
      </c>
      <c r="F44" s="279" t="s">
        <v>35</v>
      </c>
      <c r="G44" s="279">
        <v>40213</v>
      </c>
      <c r="H44" s="279">
        <v>100</v>
      </c>
      <c r="I44" s="279">
        <v>9999</v>
      </c>
      <c r="J44" s="279">
        <v>203000</v>
      </c>
      <c r="K44" s="279">
        <v>9999</v>
      </c>
      <c r="L44" s="279">
        <v>12</v>
      </c>
    </row>
    <row r="45" spans="1:12" x14ac:dyDescent="0.2">
      <c r="A45" s="164" t="s">
        <v>396</v>
      </c>
      <c r="B45" s="276" t="s">
        <v>323</v>
      </c>
      <c r="C45" s="277" t="s">
        <v>36</v>
      </c>
      <c r="D45" s="278">
        <v>80109</v>
      </c>
      <c r="E45" s="277" t="s">
        <v>36</v>
      </c>
      <c r="F45" s="279" t="s">
        <v>35</v>
      </c>
      <c r="G45" s="279">
        <v>40200</v>
      </c>
      <c r="H45" s="279">
        <v>100</v>
      </c>
      <c r="I45" s="279">
        <v>9999</v>
      </c>
      <c r="J45" s="279">
        <v>203000</v>
      </c>
      <c r="K45" s="279">
        <v>9999</v>
      </c>
      <c r="L45" s="279">
        <v>12</v>
      </c>
    </row>
    <row r="46" spans="1:12" x14ac:dyDescent="0.2">
      <c r="A46" s="164" t="s">
        <v>10</v>
      </c>
      <c r="B46" s="276" t="s">
        <v>324</v>
      </c>
      <c r="C46" s="277" t="s">
        <v>36</v>
      </c>
      <c r="D46" s="278">
        <v>80109</v>
      </c>
      <c r="E46" s="277" t="s">
        <v>36</v>
      </c>
      <c r="F46" s="279" t="s">
        <v>35</v>
      </c>
      <c r="G46" s="279">
        <v>40201</v>
      </c>
      <c r="H46" s="279">
        <v>100</v>
      </c>
      <c r="I46" s="279">
        <v>9999</v>
      </c>
      <c r="J46" s="279">
        <v>203000</v>
      </c>
      <c r="K46" s="279">
        <v>9999</v>
      </c>
      <c r="L46" s="279">
        <v>12</v>
      </c>
    </row>
    <row r="47" spans="1:12" x14ac:dyDescent="0.2">
      <c r="A47" t="e">
        <v>#N/A</v>
      </c>
      <c r="B47" s="276" t="s">
        <v>325</v>
      </c>
      <c r="C47" s="277" t="s">
        <v>36</v>
      </c>
      <c r="D47" s="278">
        <v>80109</v>
      </c>
      <c r="E47" s="277" t="s">
        <v>36</v>
      </c>
      <c r="F47" s="279" t="s">
        <v>35</v>
      </c>
      <c r="G47" s="279">
        <v>40212</v>
      </c>
      <c r="H47" s="279">
        <v>100</v>
      </c>
      <c r="I47" s="279">
        <v>9999</v>
      </c>
      <c r="J47" s="279">
        <v>203000</v>
      </c>
      <c r="K47" s="279">
        <v>9999</v>
      </c>
      <c r="L47" s="279">
        <v>12</v>
      </c>
    </row>
    <row r="48" spans="1:12" x14ac:dyDescent="0.2">
      <c r="A48"/>
      <c r="B48" s="276" t="s">
        <v>326</v>
      </c>
      <c r="C48" s="277" t="s">
        <v>36</v>
      </c>
      <c r="D48" s="278">
        <v>80109</v>
      </c>
      <c r="E48" s="277" t="s">
        <v>36</v>
      </c>
      <c r="F48" s="279" t="s">
        <v>35</v>
      </c>
      <c r="G48" s="279">
        <v>40202</v>
      </c>
      <c r="H48" s="279">
        <v>100</v>
      </c>
      <c r="I48" s="279">
        <v>9999</v>
      </c>
      <c r="J48" s="279">
        <v>203000</v>
      </c>
      <c r="K48" s="279">
        <v>9999</v>
      </c>
      <c r="L48" s="279">
        <v>12</v>
      </c>
    </row>
    <row r="49" spans="1:12" x14ac:dyDescent="0.2">
      <c r="A49"/>
      <c r="B49" s="276" t="s">
        <v>327</v>
      </c>
      <c r="C49" s="277" t="s">
        <v>54</v>
      </c>
      <c r="D49" s="278">
        <v>10115</v>
      </c>
      <c r="E49" s="277" t="s">
        <v>54</v>
      </c>
      <c r="F49" s="279" t="s">
        <v>35</v>
      </c>
      <c r="G49" s="279">
        <v>40206</v>
      </c>
      <c r="H49" s="279">
        <v>100</v>
      </c>
      <c r="I49" s="279">
        <v>9999</v>
      </c>
      <c r="J49" s="279">
        <v>203000</v>
      </c>
      <c r="K49" s="279">
        <v>9999</v>
      </c>
      <c r="L49" s="279">
        <v>12</v>
      </c>
    </row>
    <row r="50" spans="1:12" x14ac:dyDescent="0.2">
      <c r="A50"/>
      <c r="B50" s="276" t="s">
        <v>328</v>
      </c>
      <c r="C50" s="277" t="s">
        <v>49</v>
      </c>
      <c r="D50" s="278">
        <v>10195</v>
      </c>
      <c r="E50" s="277" t="s">
        <v>49</v>
      </c>
      <c r="F50" s="279" t="s">
        <v>35</v>
      </c>
      <c r="G50" s="279">
        <v>40207</v>
      </c>
      <c r="H50" s="279">
        <v>100</v>
      </c>
      <c r="I50" s="279">
        <v>9999</v>
      </c>
      <c r="J50" s="279">
        <v>203000</v>
      </c>
      <c r="K50" s="279">
        <v>9999</v>
      </c>
      <c r="L50" s="279">
        <v>12</v>
      </c>
    </row>
    <row r="51" spans="1:12" x14ac:dyDescent="0.2">
      <c r="A51"/>
      <c r="B51" s="276" t="s">
        <v>329</v>
      </c>
      <c r="C51" s="277" t="s">
        <v>49</v>
      </c>
      <c r="D51" s="278">
        <v>10195</v>
      </c>
      <c r="E51" s="277" t="s">
        <v>49</v>
      </c>
      <c r="F51" s="279" t="s">
        <v>35</v>
      </c>
      <c r="G51" s="279">
        <v>40209</v>
      </c>
      <c r="H51" s="279">
        <v>100</v>
      </c>
      <c r="I51" s="279">
        <v>9999</v>
      </c>
      <c r="J51" s="279">
        <v>203000</v>
      </c>
      <c r="K51" s="279">
        <v>9999</v>
      </c>
      <c r="L51" s="279">
        <v>12</v>
      </c>
    </row>
    <row r="52" spans="1:12" x14ac:dyDescent="0.2">
      <c r="A52"/>
      <c r="B52" s="276" t="s">
        <v>39</v>
      </c>
      <c r="C52" s="277" t="s">
        <v>39</v>
      </c>
      <c r="D52" s="278">
        <v>65009</v>
      </c>
      <c r="E52" s="277" t="s">
        <v>39</v>
      </c>
      <c r="F52" s="279" t="s">
        <v>35</v>
      </c>
      <c r="G52" s="279">
        <v>40210</v>
      </c>
      <c r="H52" s="279">
        <v>355</v>
      </c>
      <c r="I52" s="279">
        <v>9999</v>
      </c>
      <c r="J52" s="279">
        <v>203000</v>
      </c>
      <c r="K52" s="279">
        <v>9999</v>
      </c>
      <c r="L52" s="279">
        <v>12</v>
      </c>
    </row>
    <row r="53" spans="1:12" x14ac:dyDescent="0.2">
      <c r="A53"/>
      <c r="B53" s="276" t="s">
        <v>330</v>
      </c>
      <c r="C53" s="277" t="s">
        <v>332</v>
      </c>
      <c r="D53" s="278">
        <v>75073</v>
      </c>
      <c r="E53" s="277" t="s">
        <v>332</v>
      </c>
      <c r="F53" s="279" t="s">
        <v>35</v>
      </c>
      <c r="G53" s="279">
        <v>40211</v>
      </c>
      <c r="H53" s="279">
        <v>300</v>
      </c>
      <c r="I53" s="279">
        <v>9999</v>
      </c>
      <c r="J53" s="279">
        <v>203000</v>
      </c>
      <c r="K53" s="279">
        <v>9999</v>
      </c>
      <c r="L53" s="279">
        <v>12</v>
      </c>
    </row>
    <row r="54" spans="1:12" x14ac:dyDescent="0.2">
      <c r="A54"/>
      <c r="B54" s="297" t="s">
        <v>333</v>
      </c>
      <c r="C54" s="269" t="s">
        <v>27</v>
      </c>
      <c r="D54" s="298">
        <v>10192</v>
      </c>
      <c r="E54" s="269" t="s">
        <v>27</v>
      </c>
      <c r="F54" s="299" t="s">
        <v>0</v>
      </c>
      <c r="G54" s="299">
        <v>40104</v>
      </c>
      <c r="H54" s="299">
        <v>100</v>
      </c>
      <c r="I54" s="299">
        <v>9999</v>
      </c>
      <c r="J54" s="299">
        <v>202500</v>
      </c>
      <c r="K54" s="299">
        <v>9999</v>
      </c>
      <c r="L54" s="299">
        <v>12</v>
      </c>
    </row>
    <row r="55" spans="1:12" x14ac:dyDescent="0.2">
      <c r="A55"/>
      <c r="B55" s="307" t="s">
        <v>334</v>
      </c>
      <c r="C55" s="269" t="s">
        <v>27</v>
      </c>
      <c r="D55" s="298">
        <v>10192</v>
      </c>
      <c r="E55" s="269" t="s">
        <v>27</v>
      </c>
      <c r="F55" s="299" t="s">
        <v>0</v>
      </c>
      <c r="G55" s="299">
        <v>40115</v>
      </c>
      <c r="H55" s="299">
        <v>100</v>
      </c>
      <c r="I55" s="299">
        <v>9999</v>
      </c>
      <c r="J55" s="299">
        <v>202500</v>
      </c>
      <c r="K55" s="299">
        <v>9999</v>
      </c>
      <c r="L55" s="299">
        <v>12</v>
      </c>
    </row>
    <row r="56" spans="1:12" x14ac:dyDescent="0.2">
      <c r="A56"/>
      <c r="B56" s="297" t="s">
        <v>335</v>
      </c>
      <c r="C56" s="269" t="s">
        <v>31</v>
      </c>
      <c r="D56" s="298">
        <v>10088</v>
      </c>
      <c r="E56" s="269" t="s">
        <v>31</v>
      </c>
      <c r="F56" s="299" t="s">
        <v>0</v>
      </c>
      <c r="G56" s="299">
        <v>40101</v>
      </c>
      <c r="H56" s="299">
        <v>100</v>
      </c>
      <c r="I56" s="299">
        <v>9999</v>
      </c>
      <c r="J56" s="299">
        <v>202500</v>
      </c>
      <c r="K56" s="299">
        <v>9999</v>
      </c>
      <c r="L56" s="299">
        <v>12</v>
      </c>
    </row>
    <row r="57" spans="1:12" x14ac:dyDescent="0.2">
      <c r="A57"/>
      <c r="B57" s="297" t="s">
        <v>336</v>
      </c>
      <c r="C57" s="269" t="s">
        <v>31</v>
      </c>
      <c r="D57" s="298">
        <v>10088</v>
      </c>
      <c r="E57" s="269" t="s">
        <v>31</v>
      </c>
      <c r="F57" s="299" t="s">
        <v>0</v>
      </c>
      <c r="G57" s="299">
        <v>40100</v>
      </c>
      <c r="H57" s="299">
        <v>100</v>
      </c>
      <c r="I57" s="299">
        <v>9999</v>
      </c>
      <c r="J57" s="299">
        <v>202500</v>
      </c>
      <c r="K57" s="299">
        <v>9999</v>
      </c>
      <c r="L57" s="299">
        <v>12</v>
      </c>
    </row>
    <row r="58" spans="1:12" x14ac:dyDescent="0.2">
      <c r="A58"/>
      <c r="B58" s="297" t="s">
        <v>337</v>
      </c>
      <c r="C58" s="269" t="s">
        <v>31</v>
      </c>
      <c r="D58" s="298">
        <v>10088</v>
      </c>
      <c r="E58" s="269" t="s">
        <v>31</v>
      </c>
      <c r="F58" s="299" t="s">
        <v>0</v>
      </c>
      <c r="G58" s="299">
        <v>40114</v>
      </c>
      <c r="H58" s="299">
        <v>100</v>
      </c>
      <c r="I58" s="299">
        <v>9999</v>
      </c>
      <c r="J58" s="299">
        <v>202500</v>
      </c>
      <c r="K58" s="299">
        <v>9999</v>
      </c>
      <c r="L58" s="299">
        <v>12</v>
      </c>
    </row>
    <row r="59" spans="1:12" x14ac:dyDescent="0.2">
      <c r="A59"/>
      <c r="B59" s="297" t="s">
        <v>338</v>
      </c>
      <c r="C59" s="269" t="s">
        <v>7</v>
      </c>
      <c r="D59" s="298">
        <v>75018</v>
      </c>
      <c r="E59" s="269" t="s">
        <v>7</v>
      </c>
      <c r="F59" s="299" t="s">
        <v>0</v>
      </c>
      <c r="G59" s="299">
        <v>40108</v>
      </c>
      <c r="H59" s="299">
        <v>300</v>
      </c>
      <c r="I59" s="299">
        <v>9999</v>
      </c>
      <c r="J59" s="299">
        <v>202500</v>
      </c>
      <c r="K59" s="299">
        <v>9999</v>
      </c>
      <c r="L59" s="299">
        <v>12</v>
      </c>
    </row>
    <row r="60" spans="1:12" x14ac:dyDescent="0.2">
      <c r="A60"/>
      <c r="B60" s="297" t="s">
        <v>339</v>
      </c>
      <c r="C60" s="269" t="s">
        <v>21</v>
      </c>
      <c r="D60" s="298">
        <v>10381</v>
      </c>
      <c r="E60" s="269" t="s">
        <v>21</v>
      </c>
      <c r="F60" s="299" t="s">
        <v>0</v>
      </c>
      <c r="G60" s="299">
        <v>40150</v>
      </c>
      <c r="H60" s="299">
        <v>100</v>
      </c>
      <c r="I60" s="299">
        <v>9999</v>
      </c>
      <c r="J60" s="299">
        <v>202500</v>
      </c>
      <c r="K60" s="299">
        <v>9999</v>
      </c>
      <c r="L60" s="299">
        <v>12</v>
      </c>
    </row>
    <row r="61" spans="1:12" x14ac:dyDescent="0.2">
      <c r="A61"/>
      <c r="B61" s="297" t="s">
        <v>340</v>
      </c>
      <c r="C61" s="269" t="s">
        <v>21</v>
      </c>
      <c r="D61" s="298">
        <v>10381</v>
      </c>
      <c r="E61" s="269" t="s">
        <v>21</v>
      </c>
      <c r="F61" s="299" t="s">
        <v>0</v>
      </c>
      <c r="G61" s="299">
        <v>40147</v>
      </c>
      <c r="H61" s="299">
        <v>100</v>
      </c>
      <c r="I61" s="299">
        <v>9999</v>
      </c>
      <c r="J61" s="299">
        <v>202500</v>
      </c>
      <c r="K61" s="299">
        <v>9999</v>
      </c>
      <c r="L61" s="299">
        <v>12</v>
      </c>
    </row>
    <row r="62" spans="1:12" x14ac:dyDescent="0.2">
      <c r="A62"/>
      <c r="B62" s="297" t="s">
        <v>341</v>
      </c>
      <c r="C62" s="269" t="s">
        <v>21</v>
      </c>
      <c r="D62" s="298">
        <v>10381</v>
      </c>
      <c r="E62" s="269" t="s">
        <v>21</v>
      </c>
      <c r="F62" s="299" t="s">
        <v>0</v>
      </c>
      <c r="G62" s="299">
        <v>40111</v>
      </c>
      <c r="H62" s="299">
        <v>100</v>
      </c>
      <c r="I62" s="299">
        <v>9999</v>
      </c>
      <c r="J62" s="299">
        <v>202500</v>
      </c>
      <c r="K62" s="299">
        <v>9999</v>
      </c>
      <c r="L62" s="299">
        <v>12</v>
      </c>
    </row>
    <row r="63" spans="1:12" x14ac:dyDescent="0.2">
      <c r="A63"/>
      <c r="B63" s="297" t="s">
        <v>342</v>
      </c>
      <c r="C63" s="269" t="s">
        <v>21</v>
      </c>
      <c r="D63" s="298">
        <v>10381</v>
      </c>
      <c r="E63" s="269" t="s">
        <v>21</v>
      </c>
      <c r="F63" s="299" t="s">
        <v>0</v>
      </c>
      <c r="G63" s="299">
        <v>40110</v>
      </c>
      <c r="H63" s="299">
        <v>100</v>
      </c>
      <c r="I63" s="299">
        <v>9999</v>
      </c>
      <c r="J63" s="299">
        <v>202500</v>
      </c>
      <c r="K63" s="299">
        <v>9999</v>
      </c>
      <c r="L63" s="299">
        <v>12</v>
      </c>
    </row>
    <row r="64" spans="1:12" x14ac:dyDescent="0.2">
      <c r="A64"/>
      <c r="B64" s="297" t="s">
        <v>343</v>
      </c>
      <c r="C64" s="269" t="s">
        <v>21</v>
      </c>
      <c r="D64" s="298">
        <v>10381</v>
      </c>
      <c r="E64" s="269" t="s">
        <v>21</v>
      </c>
      <c r="F64" s="299" t="s">
        <v>0</v>
      </c>
      <c r="G64" s="299">
        <v>40307</v>
      </c>
      <c r="H64" s="299">
        <v>100</v>
      </c>
      <c r="I64" s="299">
        <v>9999</v>
      </c>
      <c r="J64" s="299">
        <v>302500</v>
      </c>
      <c r="K64" s="299">
        <v>9999</v>
      </c>
      <c r="L64" s="299">
        <v>12</v>
      </c>
    </row>
    <row r="65" spans="1:12" x14ac:dyDescent="0.2">
      <c r="A65"/>
      <c r="B65" s="297" t="s">
        <v>344</v>
      </c>
      <c r="C65" s="269" t="s">
        <v>21</v>
      </c>
      <c r="D65" s="298">
        <v>10381</v>
      </c>
      <c r="E65" s="269" t="s">
        <v>21</v>
      </c>
      <c r="F65" s="299" t="s">
        <v>0</v>
      </c>
      <c r="G65" s="299">
        <v>40343</v>
      </c>
      <c r="H65" s="299">
        <v>100</v>
      </c>
      <c r="I65" s="299">
        <v>9999</v>
      </c>
      <c r="J65" s="299">
        <v>302500</v>
      </c>
      <c r="K65" s="299">
        <v>9999</v>
      </c>
      <c r="L65" s="299">
        <v>12</v>
      </c>
    </row>
    <row r="66" spans="1:12" x14ac:dyDescent="0.2">
      <c r="A66"/>
      <c r="B66" s="297" t="s">
        <v>345</v>
      </c>
      <c r="C66" s="269" t="s">
        <v>21</v>
      </c>
      <c r="D66" s="298">
        <v>10381</v>
      </c>
      <c r="E66" s="269" t="s">
        <v>21</v>
      </c>
      <c r="F66" s="299" t="s">
        <v>0</v>
      </c>
      <c r="G66" s="299">
        <v>40340</v>
      </c>
      <c r="H66" s="299">
        <v>100</v>
      </c>
      <c r="I66" s="299">
        <v>9999</v>
      </c>
      <c r="J66" s="299">
        <v>302500</v>
      </c>
      <c r="K66" s="299">
        <v>9999</v>
      </c>
      <c r="L66" s="299">
        <v>12</v>
      </c>
    </row>
    <row r="67" spans="1:12" x14ac:dyDescent="0.2">
      <c r="A67"/>
      <c r="B67" s="297" t="s">
        <v>346</v>
      </c>
      <c r="C67" s="269" t="s">
        <v>21</v>
      </c>
      <c r="D67" s="298">
        <v>10381</v>
      </c>
      <c r="E67" s="269" t="s">
        <v>21</v>
      </c>
      <c r="F67" s="299" t="s">
        <v>0</v>
      </c>
      <c r="G67" s="299">
        <v>40341</v>
      </c>
      <c r="H67" s="299">
        <v>100</v>
      </c>
      <c r="I67" s="299">
        <v>9999</v>
      </c>
      <c r="J67" s="299">
        <v>302500</v>
      </c>
      <c r="K67" s="299">
        <v>9999</v>
      </c>
      <c r="L67" s="299">
        <v>12</v>
      </c>
    </row>
    <row r="68" spans="1:12" x14ac:dyDescent="0.2">
      <c r="A68"/>
      <c r="B68" s="297" t="s">
        <v>347</v>
      </c>
      <c r="C68" s="269" t="s">
        <v>21</v>
      </c>
      <c r="D68" s="298">
        <v>10381</v>
      </c>
      <c r="E68" s="269" t="s">
        <v>21</v>
      </c>
      <c r="F68" s="299" t="s">
        <v>0</v>
      </c>
      <c r="G68" s="299">
        <v>40342</v>
      </c>
      <c r="H68" s="299">
        <v>100</v>
      </c>
      <c r="I68" s="299">
        <v>9999</v>
      </c>
      <c r="J68" s="299">
        <v>302500</v>
      </c>
      <c r="K68" s="299">
        <v>9999</v>
      </c>
      <c r="L68" s="299">
        <v>12</v>
      </c>
    </row>
    <row r="69" spans="1:12" x14ac:dyDescent="0.2">
      <c r="A69"/>
      <c r="B69" s="297" t="s">
        <v>348</v>
      </c>
      <c r="C69" s="269" t="s">
        <v>21</v>
      </c>
      <c r="D69" s="298">
        <v>10381</v>
      </c>
      <c r="E69" s="269" t="s">
        <v>21</v>
      </c>
      <c r="F69" s="299" t="s">
        <v>0</v>
      </c>
      <c r="G69" s="299">
        <v>40136</v>
      </c>
      <c r="H69" s="299">
        <v>100</v>
      </c>
      <c r="I69" s="299">
        <v>9999</v>
      </c>
      <c r="J69" s="299">
        <v>202500</v>
      </c>
      <c r="K69" s="299">
        <v>9999</v>
      </c>
      <c r="L69" s="299">
        <v>12</v>
      </c>
    </row>
    <row r="70" spans="1:12" x14ac:dyDescent="0.2">
      <c r="A70"/>
      <c r="B70" s="297" t="s">
        <v>349</v>
      </c>
      <c r="C70" s="269" t="s">
        <v>21</v>
      </c>
      <c r="D70" s="298">
        <v>10381</v>
      </c>
      <c r="E70" s="269" t="s">
        <v>21</v>
      </c>
      <c r="F70" s="299" t="s">
        <v>0</v>
      </c>
      <c r="G70" s="299">
        <v>40140</v>
      </c>
      <c r="H70" s="299">
        <v>100</v>
      </c>
      <c r="I70" s="299">
        <v>9999</v>
      </c>
      <c r="J70" s="299">
        <v>202500</v>
      </c>
      <c r="K70" s="299">
        <v>9999</v>
      </c>
      <c r="L70" s="299">
        <v>12</v>
      </c>
    </row>
    <row r="71" spans="1:12" x14ac:dyDescent="0.2">
      <c r="A71"/>
      <c r="B71" s="297" t="s">
        <v>350</v>
      </c>
      <c r="C71" s="269" t="s">
        <v>21</v>
      </c>
      <c r="D71" s="298">
        <v>10381</v>
      </c>
      <c r="E71" s="269" t="s">
        <v>21</v>
      </c>
      <c r="F71" s="299" t="s">
        <v>0</v>
      </c>
      <c r="G71" s="299">
        <v>40124</v>
      </c>
      <c r="H71" s="299">
        <v>100</v>
      </c>
      <c r="I71" s="299">
        <v>9999</v>
      </c>
      <c r="J71" s="299">
        <v>202500</v>
      </c>
      <c r="K71" s="299">
        <v>9999</v>
      </c>
      <c r="L71" s="299">
        <v>12</v>
      </c>
    </row>
    <row r="72" spans="1:12" x14ac:dyDescent="0.2">
      <c r="A72"/>
      <c r="B72" s="297" t="s">
        <v>351</v>
      </c>
      <c r="C72" s="269" t="s">
        <v>21</v>
      </c>
      <c r="D72" s="298">
        <v>10381</v>
      </c>
      <c r="E72" s="269" t="s">
        <v>21</v>
      </c>
      <c r="F72" s="299" t="s">
        <v>0</v>
      </c>
      <c r="G72" s="299">
        <v>40129</v>
      </c>
      <c r="H72" s="299">
        <v>100</v>
      </c>
      <c r="I72" s="299">
        <v>9999</v>
      </c>
      <c r="J72" s="299">
        <v>202500</v>
      </c>
      <c r="K72" s="299">
        <v>9999</v>
      </c>
      <c r="L72" s="299">
        <v>12</v>
      </c>
    </row>
    <row r="73" spans="1:12" x14ac:dyDescent="0.2">
      <c r="A73"/>
      <c r="B73" s="297" t="s">
        <v>352</v>
      </c>
      <c r="C73" s="269" t="s">
        <v>21</v>
      </c>
      <c r="D73" s="298">
        <v>10381</v>
      </c>
      <c r="E73" s="269" t="s">
        <v>21</v>
      </c>
      <c r="F73" s="299" t="s">
        <v>0</v>
      </c>
      <c r="G73" s="299">
        <v>40146</v>
      </c>
      <c r="H73" s="299">
        <v>100</v>
      </c>
      <c r="I73" s="299">
        <v>9999</v>
      </c>
      <c r="J73" s="299">
        <v>202500</v>
      </c>
      <c r="K73" s="299">
        <v>9999</v>
      </c>
      <c r="L73" s="299">
        <v>12</v>
      </c>
    </row>
    <row r="74" spans="1:12" x14ac:dyDescent="0.2">
      <c r="A74"/>
      <c r="B74" s="297" t="s">
        <v>353</v>
      </c>
      <c r="C74" s="269" t="s">
        <v>21</v>
      </c>
      <c r="D74" s="298">
        <v>10381</v>
      </c>
      <c r="E74" s="269" t="s">
        <v>21</v>
      </c>
      <c r="F74" s="299" t="s">
        <v>0</v>
      </c>
      <c r="G74" s="299">
        <v>40149</v>
      </c>
      <c r="H74" s="299">
        <v>100</v>
      </c>
      <c r="I74" s="299">
        <v>9999</v>
      </c>
      <c r="J74" s="299">
        <v>202500</v>
      </c>
      <c r="K74" s="299">
        <v>9999</v>
      </c>
      <c r="L74" s="299">
        <v>12</v>
      </c>
    </row>
    <row r="75" spans="1:12" x14ac:dyDescent="0.2">
      <c r="A75"/>
      <c r="B75" s="287" t="s">
        <v>562</v>
      </c>
      <c r="C75" s="271" t="s">
        <v>21</v>
      </c>
      <c r="D75" s="288">
        <v>10381</v>
      </c>
      <c r="E75" s="271" t="s">
        <v>21</v>
      </c>
      <c r="F75" s="289" t="s">
        <v>0</v>
      </c>
      <c r="G75" s="289">
        <v>40134</v>
      </c>
      <c r="H75" s="289">
        <v>100</v>
      </c>
      <c r="I75" s="289">
        <v>9999</v>
      </c>
      <c r="J75" s="289">
        <v>202500</v>
      </c>
      <c r="K75" s="289">
        <v>9999</v>
      </c>
      <c r="L75" s="289">
        <v>12</v>
      </c>
    </row>
    <row r="76" spans="1:12" x14ac:dyDescent="0.2">
      <c r="A76"/>
      <c r="B76" s="297" t="s">
        <v>354</v>
      </c>
      <c r="C76" s="269" t="s">
        <v>8</v>
      </c>
      <c r="D76" s="298">
        <v>65040</v>
      </c>
      <c r="E76" s="269" t="s">
        <v>8</v>
      </c>
      <c r="F76" s="299" t="s">
        <v>0</v>
      </c>
      <c r="G76" s="299">
        <v>40137</v>
      </c>
      <c r="H76" s="299">
        <v>100</v>
      </c>
      <c r="I76" s="299">
        <v>9999</v>
      </c>
      <c r="J76" s="299">
        <v>202500</v>
      </c>
      <c r="K76" s="299">
        <v>9999</v>
      </c>
      <c r="L76" s="299">
        <v>12</v>
      </c>
    </row>
    <row r="77" spans="1:12" x14ac:dyDescent="0.2">
      <c r="A77"/>
      <c r="B77" s="297" t="s">
        <v>355</v>
      </c>
      <c r="C77" s="269" t="s">
        <v>8</v>
      </c>
      <c r="D77" s="298">
        <v>65040</v>
      </c>
      <c r="E77" s="269" t="s">
        <v>8</v>
      </c>
      <c r="F77" s="299" t="s">
        <v>0</v>
      </c>
      <c r="G77" s="299">
        <v>40309</v>
      </c>
      <c r="H77" s="299">
        <v>100</v>
      </c>
      <c r="I77" s="299">
        <v>9999</v>
      </c>
      <c r="J77" s="299">
        <v>302500</v>
      </c>
      <c r="K77" s="299">
        <v>9999</v>
      </c>
      <c r="L77" s="299">
        <v>12</v>
      </c>
    </row>
    <row r="78" spans="1:12" x14ac:dyDescent="0.2">
      <c r="A78"/>
      <c r="B78" s="297" t="s">
        <v>356</v>
      </c>
      <c r="C78" s="269" t="s">
        <v>8</v>
      </c>
      <c r="D78" s="298">
        <v>65040</v>
      </c>
      <c r="E78" s="269" t="s">
        <v>8</v>
      </c>
      <c r="F78" s="299" t="s">
        <v>0</v>
      </c>
      <c r="G78" s="299">
        <v>40305</v>
      </c>
      <c r="H78" s="299">
        <v>100</v>
      </c>
      <c r="I78" s="299">
        <v>9999</v>
      </c>
      <c r="J78" s="299">
        <v>302500</v>
      </c>
      <c r="K78" s="299">
        <v>9999</v>
      </c>
      <c r="L78" s="299">
        <v>12</v>
      </c>
    </row>
    <row r="79" spans="1:12" x14ac:dyDescent="0.2">
      <c r="A79"/>
      <c r="B79" s="297" t="s">
        <v>357</v>
      </c>
      <c r="C79" s="269" t="s">
        <v>8</v>
      </c>
      <c r="D79" s="298">
        <v>65040</v>
      </c>
      <c r="E79" s="269" t="s">
        <v>8</v>
      </c>
      <c r="F79" s="299" t="s">
        <v>0</v>
      </c>
      <c r="G79" s="299">
        <v>40300</v>
      </c>
      <c r="H79" s="299">
        <v>100</v>
      </c>
      <c r="I79" s="299">
        <v>9999</v>
      </c>
      <c r="J79" s="299">
        <v>302500</v>
      </c>
      <c r="K79" s="299">
        <v>9999</v>
      </c>
      <c r="L79" s="299">
        <v>12</v>
      </c>
    </row>
    <row r="80" spans="1:12" x14ac:dyDescent="0.2">
      <c r="A80"/>
      <c r="B80" s="297" t="s">
        <v>358</v>
      </c>
      <c r="C80" s="269" t="s">
        <v>8</v>
      </c>
      <c r="D80" s="298">
        <v>65040</v>
      </c>
      <c r="E80" s="269" t="s">
        <v>8</v>
      </c>
      <c r="F80" s="299" t="s">
        <v>0</v>
      </c>
      <c r="G80" s="299">
        <v>40301</v>
      </c>
      <c r="H80" s="299">
        <v>100</v>
      </c>
      <c r="I80" s="299">
        <v>9999</v>
      </c>
      <c r="J80" s="299">
        <v>302500</v>
      </c>
      <c r="K80" s="299">
        <v>9999</v>
      </c>
      <c r="L80" s="299">
        <v>12</v>
      </c>
    </row>
    <row r="81" spans="1:12" x14ac:dyDescent="0.2">
      <c r="A81"/>
      <c r="B81" s="297" t="s">
        <v>359</v>
      </c>
      <c r="C81" s="269" t="s">
        <v>8</v>
      </c>
      <c r="D81" s="298">
        <v>65040</v>
      </c>
      <c r="E81" s="269" t="s">
        <v>8</v>
      </c>
      <c r="F81" s="299" t="s">
        <v>0</v>
      </c>
      <c r="G81" s="299">
        <v>40308</v>
      </c>
      <c r="H81" s="299">
        <v>100</v>
      </c>
      <c r="I81" s="299">
        <v>9999</v>
      </c>
      <c r="J81" s="299">
        <v>302500</v>
      </c>
      <c r="K81" s="299">
        <v>9999</v>
      </c>
      <c r="L81" s="299">
        <v>12</v>
      </c>
    </row>
    <row r="82" spans="1:12" x14ac:dyDescent="0.2">
      <c r="A82"/>
      <c r="B82" s="297" t="s">
        <v>360</v>
      </c>
      <c r="C82" s="269" t="s">
        <v>8</v>
      </c>
      <c r="D82" s="298">
        <v>65040</v>
      </c>
      <c r="E82" s="269" t="s">
        <v>8</v>
      </c>
      <c r="F82" s="299" t="s">
        <v>0</v>
      </c>
      <c r="G82" s="299">
        <v>40302</v>
      </c>
      <c r="H82" s="299">
        <v>100</v>
      </c>
      <c r="I82" s="299">
        <v>9999</v>
      </c>
      <c r="J82" s="299">
        <v>302500</v>
      </c>
      <c r="K82" s="299">
        <v>9999</v>
      </c>
      <c r="L82" s="299">
        <v>12</v>
      </c>
    </row>
    <row r="83" spans="1:12" x14ac:dyDescent="0.2">
      <c r="A83"/>
      <c r="B83" s="297" t="s">
        <v>361</v>
      </c>
      <c r="C83" s="269" t="s">
        <v>1</v>
      </c>
      <c r="D83" s="298">
        <v>80101</v>
      </c>
      <c r="E83" s="269" t="s">
        <v>1</v>
      </c>
      <c r="F83" s="299" t="s">
        <v>0</v>
      </c>
      <c r="G83" s="299">
        <v>40127</v>
      </c>
      <c r="H83" s="299">
        <v>100</v>
      </c>
      <c r="I83" s="299">
        <v>9999</v>
      </c>
      <c r="J83" s="299">
        <v>202500</v>
      </c>
      <c r="K83" s="299">
        <v>9999</v>
      </c>
      <c r="L83" s="299">
        <v>12</v>
      </c>
    </row>
    <row r="84" spans="1:12" x14ac:dyDescent="0.2">
      <c r="A84"/>
      <c r="B84" s="297" t="s">
        <v>362</v>
      </c>
      <c r="C84" s="269" t="s">
        <v>1</v>
      </c>
      <c r="D84" s="298">
        <v>80101</v>
      </c>
      <c r="E84" s="269" t="s">
        <v>1</v>
      </c>
      <c r="F84" s="299" t="s">
        <v>0</v>
      </c>
      <c r="G84" s="299">
        <v>40143</v>
      </c>
      <c r="H84" s="299">
        <v>100</v>
      </c>
      <c r="I84" s="299">
        <v>9999</v>
      </c>
      <c r="J84" s="299">
        <v>202500</v>
      </c>
      <c r="K84" s="299">
        <v>9999</v>
      </c>
      <c r="L84" s="299">
        <v>12</v>
      </c>
    </row>
    <row r="85" spans="1:12" x14ac:dyDescent="0.2">
      <c r="A85"/>
      <c r="B85" s="297" t="s">
        <v>363</v>
      </c>
      <c r="C85" s="269" t="s">
        <v>1</v>
      </c>
      <c r="D85" s="298">
        <v>80101</v>
      </c>
      <c r="E85" s="269" t="s">
        <v>1</v>
      </c>
      <c r="F85" s="299" t="s">
        <v>0</v>
      </c>
      <c r="G85" s="299">
        <v>40133</v>
      </c>
      <c r="H85" s="299">
        <v>100</v>
      </c>
      <c r="I85" s="299">
        <v>9999</v>
      </c>
      <c r="J85" s="299">
        <v>202500</v>
      </c>
      <c r="K85" s="299">
        <v>9999</v>
      </c>
      <c r="L85" s="299">
        <v>12</v>
      </c>
    </row>
    <row r="86" spans="1:12" x14ac:dyDescent="0.2">
      <c r="A86"/>
      <c r="B86" s="297" t="s">
        <v>364</v>
      </c>
      <c r="C86" s="269" t="s">
        <v>1</v>
      </c>
      <c r="D86" s="298">
        <v>80101</v>
      </c>
      <c r="E86" s="269" t="s">
        <v>1</v>
      </c>
      <c r="F86" s="299" t="s">
        <v>0</v>
      </c>
      <c r="G86" s="299">
        <v>40121</v>
      </c>
      <c r="H86" s="299">
        <v>100</v>
      </c>
      <c r="I86" s="299">
        <v>9999</v>
      </c>
      <c r="J86" s="299">
        <v>202500</v>
      </c>
      <c r="K86" s="299">
        <v>9999</v>
      </c>
      <c r="L86" s="299">
        <v>12</v>
      </c>
    </row>
    <row r="87" spans="1:12" x14ac:dyDescent="0.2">
      <c r="A87"/>
      <c r="B87" s="297" t="s">
        <v>365</v>
      </c>
      <c r="C87" s="269" t="s">
        <v>30</v>
      </c>
      <c r="D87" s="298">
        <v>10181</v>
      </c>
      <c r="E87" s="269" t="s">
        <v>30</v>
      </c>
      <c r="F87" s="299" t="s">
        <v>0</v>
      </c>
      <c r="G87" s="299">
        <v>40148</v>
      </c>
      <c r="H87" s="299">
        <v>100</v>
      </c>
      <c r="I87" s="299">
        <v>9999</v>
      </c>
      <c r="J87" s="299">
        <v>202500</v>
      </c>
      <c r="K87" s="299">
        <v>9999</v>
      </c>
      <c r="L87" s="299">
        <v>12</v>
      </c>
    </row>
    <row r="88" spans="1:12" x14ac:dyDescent="0.2">
      <c r="A88"/>
      <c r="B88" s="297" t="s">
        <v>368</v>
      </c>
      <c r="C88" s="269" t="s">
        <v>29</v>
      </c>
      <c r="D88" s="298">
        <v>10190</v>
      </c>
      <c r="E88" s="269" t="s">
        <v>29</v>
      </c>
      <c r="F88" s="299" t="s">
        <v>0</v>
      </c>
      <c r="G88" s="299">
        <v>40106</v>
      </c>
      <c r="H88" s="299">
        <v>100</v>
      </c>
      <c r="I88" s="299">
        <v>9999</v>
      </c>
      <c r="J88" s="299">
        <v>202500</v>
      </c>
      <c r="K88" s="299">
        <v>9999</v>
      </c>
      <c r="L88" s="299">
        <v>12</v>
      </c>
    </row>
    <row r="89" spans="1:12" x14ac:dyDescent="0.2">
      <c r="A89"/>
      <c r="B89" s="297" t="s">
        <v>369</v>
      </c>
      <c r="C89" s="269" t="s">
        <v>18</v>
      </c>
      <c r="D89" s="298">
        <v>60195</v>
      </c>
      <c r="E89" s="269" t="s">
        <v>18</v>
      </c>
      <c r="F89" s="299" t="s">
        <v>0</v>
      </c>
      <c r="G89" s="299">
        <v>40128</v>
      </c>
      <c r="H89" s="299">
        <v>100</v>
      </c>
      <c r="I89" s="299">
        <v>9999</v>
      </c>
      <c r="J89" s="299">
        <v>202500</v>
      </c>
      <c r="K89" s="299">
        <v>9999</v>
      </c>
      <c r="L89" s="299">
        <v>12</v>
      </c>
    </row>
    <row r="90" spans="1:12" x14ac:dyDescent="0.2">
      <c r="A90"/>
      <c r="B90" s="297" t="s">
        <v>370</v>
      </c>
      <c r="C90" s="269" t="s">
        <v>18</v>
      </c>
      <c r="D90" s="298">
        <v>60195</v>
      </c>
      <c r="E90" s="269" t="s">
        <v>18</v>
      </c>
      <c r="F90" s="299" t="s">
        <v>0</v>
      </c>
      <c r="G90" s="299">
        <v>40144</v>
      </c>
      <c r="H90" s="299">
        <v>100</v>
      </c>
      <c r="I90" s="299">
        <v>9999</v>
      </c>
      <c r="J90" s="299">
        <v>202500</v>
      </c>
      <c r="K90" s="299">
        <v>9999</v>
      </c>
      <c r="L90" s="299">
        <v>12</v>
      </c>
    </row>
    <row r="91" spans="1:12" x14ac:dyDescent="0.2">
      <c r="A91"/>
      <c r="B91" s="297" t="s">
        <v>373</v>
      </c>
      <c r="C91" s="269" t="s">
        <v>33</v>
      </c>
      <c r="D91" s="298">
        <v>10005</v>
      </c>
      <c r="E91" s="269" t="s">
        <v>33</v>
      </c>
      <c r="F91" s="299" t="s">
        <v>0</v>
      </c>
      <c r="G91" s="299">
        <v>40105</v>
      </c>
      <c r="H91" s="299">
        <v>100</v>
      </c>
      <c r="I91" s="299">
        <v>9999</v>
      </c>
      <c r="J91" s="299">
        <v>202500</v>
      </c>
      <c r="K91" s="299">
        <v>9999</v>
      </c>
      <c r="L91" s="299">
        <v>12</v>
      </c>
    </row>
    <row r="92" spans="1:12" x14ac:dyDescent="0.2">
      <c r="A92"/>
      <c r="B92" s="297" t="s">
        <v>374</v>
      </c>
      <c r="C92" s="269" t="s">
        <v>25</v>
      </c>
      <c r="D92" s="298">
        <v>10291</v>
      </c>
      <c r="E92" s="269" t="s">
        <v>25</v>
      </c>
      <c r="F92" s="299" t="s">
        <v>0</v>
      </c>
      <c r="G92" s="299">
        <v>40130</v>
      </c>
      <c r="H92" s="299">
        <v>100</v>
      </c>
      <c r="I92" s="299">
        <v>9999</v>
      </c>
      <c r="J92" s="299">
        <v>202500</v>
      </c>
      <c r="K92" s="299">
        <v>9999</v>
      </c>
      <c r="L92" s="299">
        <v>12</v>
      </c>
    </row>
    <row r="93" spans="1:12" x14ac:dyDescent="0.2">
      <c r="A93"/>
      <c r="B93" s="297" t="s">
        <v>375</v>
      </c>
      <c r="C93" s="269" t="s">
        <v>12</v>
      </c>
      <c r="D93" s="298">
        <v>60199</v>
      </c>
      <c r="E93" s="269" t="s">
        <v>12</v>
      </c>
      <c r="F93" s="299" t="s">
        <v>0</v>
      </c>
      <c r="G93" s="299">
        <v>40118</v>
      </c>
      <c r="H93" s="299">
        <v>100</v>
      </c>
      <c r="I93" s="299">
        <v>9999</v>
      </c>
      <c r="J93" s="299">
        <v>202500</v>
      </c>
      <c r="K93" s="299">
        <v>9999</v>
      </c>
      <c r="L93" s="299">
        <v>12</v>
      </c>
    </row>
    <row r="94" spans="1:12" x14ac:dyDescent="0.2">
      <c r="A94"/>
      <c r="B94" s="297" t="s">
        <v>398</v>
      </c>
      <c r="C94" s="269" t="s">
        <v>10</v>
      </c>
      <c r="D94" s="298">
        <v>60200</v>
      </c>
      <c r="E94" s="269" t="s">
        <v>10</v>
      </c>
      <c r="F94" s="299" t="s">
        <v>0</v>
      </c>
      <c r="G94" s="299">
        <v>40117</v>
      </c>
      <c r="H94" s="299">
        <v>100</v>
      </c>
      <c r="I94" s="299">
        <v>9999</v>
      </c>
      <c r="J94" s="299">
        <v>202500</v>
      </c>
      <c r="K94" s="299">
        <v>9999</v>
      </c>
      <c r="L94" s="299">
        <v>12</v>
      </c>
    </row>
    <row r="95" spans="1:12" x14ac:dyDescent="0.2">
      <c r="A95"/>
      <c r="B95" s="172" t="s">
        <v>402</v>
      </c>
      <c r="C95" s="172" t="e">
        <v>#N/A</v>
      </c>
      <c r="D95" s="172" t="e">
        <v>#N/A</v>
      </c>
      <c r="E95" s="172" t="e">
        <v>#N/A</v>
      </c>
      <c r="F95" s="172" t="s">
        <v>401</v>
      </c>
      <c r="G95" s="173">
        <v>40180</v>
      </c>
      <c r="H95" s="173" t="e">
        <v>#N/A</v>
      </c>
      <c r="I95" s="173">
        <v>9999</v>
      </c>
      <c r="J95" s="173">
        <v>209000</v>
      </c>
      <c r="K95" s="173">
        <v>9999</v>
      </c>
      <c r="L95" s="173">
        <v>12</v>
      </c>
    </row>
    <row r="96" spans="1:12" x14ac:dyDescent="0.2">
      <c r="A96"/>
      <c r="B96" s="172" t="s">
        <v>403</v>
      </c>
      <c r="C96" s="172" t="e">
        <v>#N/A</v>
      </c>
      <c r="D96" s="172" t="e">
        <v>#N/A</v>
      </c>
      <c r="E96" s="172" t="e">
        <v>#N/A</v>
      </c>
      <c r="F96" s="172" t="s">
        <v>401</v>
      </c>
      <c r="G96" s="173">
        <v>40181</v>
      </c>
      <c r="H96" s="173" t="e">
        <v>#N/A</v>
      </c>
      <c r="I96" s="173">
        <v>9999</v>
      </c>
      <c r="J96" s="173">
        <v>209000</v>
      </c>
      <c r="K96" s="173">
        <v>9999</v>
      </c>
      <c r="L96" s="173">
        <v>12</v>
      </c>
    </row>
    <row r="97" spans="1:12" x14ac:dyDescent="0.2">
      <c r="A97"/>
      <c r="B97" s="172" t="s">
        <v>404</v>
      </c>
      <c r="C97" s="172" t="e">
        <v>#N/A</v>
      </c>
      <c r="D97" s="172" t="e">
        <v>#N/A</v>
      </c>
      <c r="E97" s="172" t="e">
        <v>#N/A</v>
      </c>
      <c r="F97" s="172" t="s">
        <v>401</v>
      </c>
      <c r="G97" s="173">
        <v>40182</v>
      </c>
      <c r="H97" s="173" t="e">
        <v>#N/A</v>
      </c>
      <c r="I97" s="173">
        <v>9999</v>
      </c>
      <c r="J97" s="173">
        <v>209000</v>
      </c>
      <c r="K97" s="173">
        <v>9999</v>
      </c>
      <c r="L97" s="173">
        <v>12</v>
      </c>
    </row>
    <row r="98" spans="1:12" x14ac:dyDescent="0.2">
      <c r="A98"/>
      <c r="B98" s="172" t="s">
        <v>405</v>
      </c>
      <c r="C98" s="172" t="e">
        <v>#N/A</v>
      </c>
      <c r="D98" s="172" t="e">
        <v>#N/A</v>
      </c>
      <c r="E98" s="172" t="e">
        <v>#N/A</v>
      </c>
      <c r="F98" s="172" t="s">
        <v>401</v>
      </c>
      <c r="G98" s="173">
        <v>40183</v>
      </c>
      <c r="H98" s="173" t="e">
        <v>#N/A</v>
      </c>
      <c r="I98" s="173">
        <v>9999</v>
      </c>
      <c r="J98" s="173">
        <v>209000</v>
      </c>
      <c r="K98" s="173">
        <v>9999</v>
      </c>
      <c r="L98" s="173">
        <v>12</v>
      </c>
    </row>
    <row r="99" spans="1:12" x14ac:dyDescent="0.2">
      <c r="A99"/>
      <c r="B99" s="174" t="s">
        <v>406</v>
      </c>
      <c r="C99" s="171" t="e">
        <v>#N/A</v>
      </c>
      <c r="D99" s="175" t="e">
        <v>#N/A</v>
      </c>
      <c r="E99" s="176" t="e">
        <v>#N/A</v>
      </c>
      <c r="F99" s="175" t="s">
        <v>401</v>
      </c>
      <c r="G99" s="177">
        <v>40270</v>
      </c>
      <c r="H99" s="177" t="e">
        <v>#N/A</v>
      </c>
      <c r="I99" s="177">
        <v>9999</v>
      </c>
      <c r="J99" s="177" t="e">
        <v>#N/A</v>
      </c>
      <c r="K99" s="177">
        <v>9999</v>
      </c>
      <c r="L99" s="177">
        <v>12</v>
      </c>
    </row>
    <row r="100" spans="1:12" x14ac:dyDescent="0.2">
      <c r="A100"/>
      <c r="B100" s="174" t="s">
        <v>407</v>
      </c>
      <c r="C100" s="171" t="e">
        <v>#N/A</v>
      </c>
      <c r="D100" s="175" t="e">
        <v>#N/A</v>
      </c>
      <c r="E100" s="176" t="e">
        <v>#N/A</v>
      </c>
      <c r="F100" s="175" t="s">
        <v>401</v>
      </c>
      <c r="G100" s="177">
        <v>40271</v>
      </c>
      <c r="H100" s="177" t="e">
        <v>#N/A</v>
      </c>
      <c r="I100" s="177">
        <v>9999</v>
      </c>
      <c r="J100" s="177" t="e">
        <v>#N/A</v>
      </c>
      <c r="K100" s="177">
        <v>9999</v>
      </c>
      <c r="L100" s="177">
        <v>12</v>
      </c>
    </row>
    <row r="101" spans="1:12" x14ac:dyDescent="0.2">
      <c r="A101"/>
      <c r="B101" s="174" t="s">
        <v>408</v>
      </c>
      <c r="C101" s="171" t="e">
        <v>#N/A</v>
      </c>
      <c r="D101" s="175" t="e">
        <v>#N/A</v>
      </c>
      <c r="E101" s="176" t="e">
        <v>#N/A</v>
      </c>
      <c r="F101" s="175" t="s">
        <v>401</v>
      </c>
      <c r="G101" s="177">
        <v>40280</v>
      </c>
      <c r="H101" s="177" t="e">
        <v>#N/A</v>
      </c>
      <c r="I101" s="177">
        <v>9999</v>
      </c>
      <c r="J101" s="177" t="e">
        <v>#N/A</v>
      </c>
      <c r="K101" s="177">
        <v>9999</v>
      </c>
      <c r="L101" s="177">
        <v>12</v>
      </c>
    </row>
    <row r="102" spans="1:12" x14ac:dyDescent="0.2">
      <c r="A102"/>
      <c r="B102" s="174" t="s">
        <v>409</v>
      </c>
      <c r="C102" s="171" t="e">
        <v>#N/A</v>
      </c>
      <c r="D102" s="175" t="e">
        <v>#N/A</v>
      </c>
      <c r="E102" s="176" t="e">
        <v>#N/A</v>
      </c>
      <c r="F102" s="175" t="s">
        <v>401</v>
      </c>
      <c r="G102" s="177">
        <v>40281</v>
      </c>
      <c r="H102" s="177" t="e">
        <v>#N/A</v>
      </c>
      <c r="I102" s="177">
        <v>9999</v>
      </c>
      <c r="J102" s="177" t="e">
        <v>#N/A</v>
      </c>
      <c r="K102" s="177">
        <v>9999</v>
      </c>
      <c r="L102" s="177">
        <v>12</v>
      </c>
    </row>
    <row r="103" spans="1:12" x14ac:dyDescent="0.2">
      <c r="A103"/>
      <c r="B103" s="174" t="s">
        <v>410</v>
      </c>
      <c r="C103" s="171" t="e">
        <v>#N/A</v>
      </c>
      <c r="D103" s="175" t="e">
        <v>#N/A</v>
      </c>
      <c r="E103" s="176" t="e">
        <v>#N/A</v>
      </c>
      <c r="F103" s="175" t="s">
        <v>401</v>
      </c>
      <c r="G103" s="177">
        <v>40282</v>
      </c>
      <c r="H103" s="177" t="e">
        <v>#N/A</v>
      </c>
      <c r="I103" s="177">
        <v>9999</v>
      </c>
      <c r="J103" s="177" t="e">
        <v>#N/A</v>
      </c>
      <c r="K103" s="177">
        <v>9999</v>
      </c>
      <c r="L103" s="177">
        <v>12</v>
      </c>
    </row>
    <row r="104" spans="1:12" x14ac:dyDescent="0.2">
      <c r="A104"/>
      <c r="B104" s="19"/>
      <c r="D104" s="15"/>
      <c r="F104" s="16"/>
      <c r="G104" s="16"/>
      <c r="H104" s="16"/>
      <c r="I104" s="16"/>
      <c r="J104" s="16"/>
      <c r="K104" s="16"/>
      <c r="L104" s="16"/>
    </row>
    <row r="105" spans="1:12" x14ac:dyDescent="0.2">
      <c r="A105"/>
      <c r="B105" s="19"/>
      <c r="D105" s="15"/>
      <c r="F105" s="16"/>
      <c r="G105" s="16"/>
      <c r="H105" s="16"/>
      <c r="I105" s="16"/>
      <c r="J105" s="16"/>
      <c r="K105" s="16"/>
      <c r="L105" s="16"/>
    </row>
    <row r="106" spans="1:12" x14ac:dyDescent="0.2">
      <c r="A106"/>
      <c r="B106" s="19"/>
      <c r="D106" s="15"/>
      <c r="F106" s="16"/>
      <c r="G106" s="16"/>
      <c r="H106" s="16"/>
      <c r="I106" s="16"/>
      <c r="J106" s="16"/>
      <c r="K106" s="16"/>
      <c r="L106" s="16"/>
    </row>
    <row r="107" spans="1:12" x14ac:dyDescent="0.2">
      <c r="A107"/>
      <c r="B107" s="19"/>
      <c r="D107" s="15"/>
      <c r="F107" s="16"/>
      <c r="G107" s="16"/>
      <c r="H107" s="16"/>
      <c r="I107" s="16"/>
      <c r="J107" s="16"/>
      <c r="K107" s="16"/>
      <c r="L107" s="16"/>
    </row>
    <row r="108" spans="1:12" x14ac:dyDescent="0.2">
      <c r="A108"/>
      <c r="B108" s="19"/>
      <c r="D108" s="15"/>
      <c r="F108" s="16"/>
      <c r="G108" s="16"/>
      <c r="H108" s="16"/>
      <c r="I108" s="16"/>
      <c r="J108" s="16"/>
      <c r="K108" s="16"/>
      <c r="L108" s="16"/>
    </row>
    <row r="109" spans="1:12" x14ac:dyDescent="0.2">
      <c r="A109"/>
      <c r="B109" s="19"/>
      <c r="D109" s="15"/>
      <c r="F109" s="16"/>
      <c r="G109" s="16"/>
      <c r="H109" s="16"/>
      <c r="I109" s="16"/>
      <c r="J109" s="16"/>
      <c r="K109" s="16"/>
      <c r="L109" s="16"/>
    </row>
    <row r="110" spans="1:12" x14ac:dyDescent="0.2">
      <c r="A110"/>
      <c r="B110" s="19"/>
      <c r="D110" s="15"/>
      <c r="F110" s="16"/>
      <c r="G110" s="16"/>
      <c r="H110" s="16"/>
      <c r="I110" s="16"/>
      <c r="J110" s="16"/>
      <c r="K110" s="16"/>
      <c r="L110" s="16"/>
    </row>
    <row r="111" spans="1:12" x14ac:dyDescent="0.2">
      <c r="A111"/>
      <c r="B111" s="19"/>
      <c r="D111" s="15"/>
      <c r="F111" s="16"/>
      <c r="G111" s="16"/>
      <c r="H111" s="16"/>
      <c r="I111" s="16"/>
      <c r="J111" s="16"/>
      <c r="K111" s="16"/>
      <c r="L111" s="16"/>
    </row>
    <row r="112" spans="1:12" x14ac:dyDescent="0.2">
      <c r="A112"/>
      <c r="B112" s="19"/>
      <c r="D112" s="15"/>
      <c r="F112" s="16"/>
      <c r="G112" s="16"/>
      <c r="H112" s="16"/>
      <c r="I112" s="16"/>
      <c r="J112" s="16"/>
      <c r="K112" s="16"/>
      <c r="L112" s="16"/>
    </row>
    <row r="113" spans="1:12" x14ac:dyDescent="0.2">
      <c r="A113"/>
      <c r="B113" s="19"/>
      <c r="D113" s="15"/>
      <c r="F113" s="16"/>
      <c r="G113" s="16"/>
      <c r="H113" s="16"/>
      <c r="I113" s="16"/>
      <c r="J113" s="16"/>
      <c r="K113" s="16"/>
      <c r="L113" s="16"/>
    </row>
    <row r="114" spans="1:12" x14ac:dyDescent="0.2">
      <c r="A114"/>
      <c r="B114" s="19"/>
      <c r="D114" s="15"/>
      <c r="F114" s="16"/>
      <c r="G114" s="16"/>
      <c r="H114" s="16"/>
      <c r="I114" s="16"/>
      <c r="J114" s="16"/>
      <c r="K114" s="16"/>
      <c r="L114" s="16"/>
    </row>
    <row r="115" spans="1:12" x14ac:dyDescent="0.2">
      <c r="A115"/>
      <c r="B115" s="19"/>
      <c r="D115" s="15"/>
      <c r="F115" s="16"/>
      <c r="G115" s="16"/>
      <c r="H115" s="16"/>
      <c r="I115" s="16"/>
      <c r="J115" s="16"/>
      <c r="K115" s="16"/>
      <c r="L115" s="16"/>
    </row>
    <row r="116" spans="1:12" x14ac:dyDescent="0.2">
      <c r="A116"/>
      <c r="B116" s="19"/>
      <c r="D116" s="15"/>
      <c r="F116" s="16"/>
      <c r="G116" s="16"/>
      <c r="H116" s="16"/>
      <c r="I116" s="16"/>
      <c r="J116" s="16"/>
      <c r="K116" s="16"/>
      <c r="L116" s="16"/>
    </row>
    <row r="117" spans="1:12" x14ac:dyDescent="0.2">
      <c r="A117"/>
      <c r="B117" s="19"/>
      <c r="D117" s="15"/>
      <c r="F117" s="16"/>
      <c r="G117" s="16"/>
      <c r="H117" s="16"/>
      <c r="I117" s="16"/>
      <c r="J117" s="16"/>
      <c r="K117" s="16"/>
      <c r="L117" s="16"/>
    </row>
    <row r="118" spans="1:12" x14ac:dyDescent="0.2">
      <c r="A118"/>
      <c r="B118" s="19"/>
      <c r="D118" s="15"/>
      <c r="F118" s="16"/>
      <c r="G118" s="16"/>
      <c r="H118" s="16"/>
      <c r="I118" s="16"/>
      <c r="J118" s="16"/>
      <c r="K118" s="16"/>
      <c r="L118" s="16"/>
    </row>
    <row r="119" spans="1:12" x14ac:dyDescent="0.2">
      <c r="A119"/>
      <c r="B119" s="19"/>
      <c r="D119" s="15"/>
      <c r="F119" s="16"/>
      <c r="G119" s="16"/>
      <c r="H119" s="16"/>
      <c r="I119" s="16"/>
      <c r="J119" s="16"/>
      <c r="K119" s="16"/>
      <c r="L119" s="16"/>
    </row>
    <row r="120" spans="1:12" x14ac:dyDescent="0.2">
      <c r="A120"/>
      <c r="B120" s="19"/>
      <c r="F120" s="16"/>
      <c r="G120" s="16"/>
      <c r="H120" s="16"/>
      <c r="I120" s="16"/>
      <c r="J120" s="16"/>
      <c r="K120" s="16"/>
      <c r="L120" s="16"/>
    </row>
    <row r="121" spans="1:12" x14ac:dyDescent="0.2">
      <c r="A121"/>
      <c r="B121" s="19"/>
      <c r="F121" s="16"/>
      <c r="G121" s="16"/>
      <c r="H121" s="16"/>
      <c r="I121" s="16"/>
      <c r="J121" s="16"/>
      <c r="K121" s="16"/>
      <c r="L121" s="16"/>
    </row>
    <row r="122" spans="1:12" x14ac:dyDescent="0.2">
      <c r="A122"/>
      <c r="B122" s="19"/>
      <c r="F122" s="16"/>
      <c r="G122" s="16"/>
      <c r="H122" s="16"/>
      <c r="I122" s="16"/>
      <c r="J122" s="16"/>
      <c r="K122" s="16"/>
      <c r="L122" s="16"/>
    </row>
    <row r="123" spans="1:12" x14ac:dyDescent="0.2">
      <c r="A123"/>
      <c r="B123" s="19"/>
      <c r="F123" s="16"/>
      <c r="G123" s="16"/>
      <c r="H123" s="16"/>
      <c r="I123" s="16"/>
      <c r="J123" s="16"/>
      <c r="K123" s="16"/>
      <c r="L123" s="16"/>
    </row>
    <row r="124" spans="1:12" x14ac:dyDescent="0.2">
      <c r="A124"/>
      <c r="B124" s="19"/>
      <c r="F124" s="16"/>
      <c r="G124" s="16"/>
      <c r="H124" s="16"/>
      <c r="I124" s="16"/>
      <c r="J124" s="16"/>
      <c r="K124" s="16"/>
      <c r="L124" s="16"/>
    </row>
    <row r="125" spans="1:12" x14ac:dyDescent="0.2">
      <c r="A125"/>
      <c r="B125" s="19"/>
      <c r="F125" s="16"/>
      <c r="G125" s="16"/>
      <c r="H125" s="16"/>
      <c r="I125" s="16"/>
      <c r="J125" s="16"/>
      <c r="K125" s="16"/>
      <c r="L125" s="16"/>
    </row>
    <row r="126" spans="1:12" x14ac:dyDescent="0.2">
      <c r="A126"/>
      <c r="B126" s="19"/>
      <c r="F126" s="16"/>
      <c r="G126" s="16"/>
      <c r="H126" s="16"/>
      <c r="I126" s="16"/>
      <c r="J126" s="16"/>
      <c r="K126" s="16"/>
      <c r="L126" s="16"/>
    </row>
    <row r="127" spans="1:12" x14ac:dyDescent="0.2">
      <c r="A127"/>
      <c r="B127" s="19"/>
      <c r="F127" s="16"/>
      <c r="G127" s="16"/>
      <c r="H127" s="16"/>
      <c r="I127" s="16"/>
      <c r="J127" s="16"/>
      <c r="K127" s="16"/>
      <c r="L127" s="16"/>
    </row>
    <row r="128" spans="1:12" x14ac:dyDescent="0.2">
      <c r="A128"/>
      <c r="B128" s="19"/>
      <c r="F128" s="16"/>
      <c r="G128" s="16"/>
      <c r="H128" s="16"/>
      <c r="I128" s="16"/>
      <c r="J128" s="16"/>
      <c r="K128" s="16"/>
      <c r="L128" s="16"/>
    </row>
    <row r="129" spans="1:12" x14ac:dyDescent="0.2">
      <c r="A129"/>
      <c r="B129" s="19"/>
      <c r="F129" s="16"/>
      <c r="G129" s="16"/>
      <c r="H129" s="16"/>
      <c r="I129" s="16"/>
      <c r="J129" s="16"/>
      <c r="K129" s="16"/>
      <c r="L129" s="16"/>
    </row>
    <row r="130" spans="1:12" x14ac:dyDescent="0.2">
      <c r="A130"/>
      <c r="B130" s="19"/>
      <c r="F130" s="16"/>
      <c r="G130" s="16"/>
      <c r="H130" s="16"/>
      <c r="I130" s="16"/>
      <c r="J130" s="16"/>
      <c r="K130" s="16"/>
      <c r="L130" s="16"/>
    </row>
    <row r="131" spans="1:12" x14ac:dyDescent="0.2">
      <c r="A131"/>
      <c r="B131" s="19"/>
      <c r="F131" s="16"/>
      <c r="G131" s="16"/>
      <c r="H131" s="16"/>
      <c r="I131" s="16"/>
      <c r="J131" s="16"/>
      <c r="K131" s="16"/>
      <c r="L131" s="16"/>
    </row>
    <row r="132" spans="1:12" x14ac:dyDescent="0.2">
      <c r="A132"/>
      <c r="B132" s="19"/>
      <c r="F132" s="16"/>
      <c r="G132" s="16"/>
      <c r="H132" s="16"/>
      <c r="I132" s="16"/>
      <c r="J132" s="16"/>
      <c r="K132" s="16"/>
      <c r="L132" s="16"/>
    </row>
    <row r="133" spans="1:12" x14ac:dyDescent="0.2">
      <c r="A133"/>
      <c r="B133" s="19"/>
      <c r="F133" s="16"/>
      <c r="G133" s="16"/>
      <c r="H133" s="16"/>
      <c r="I133" s="16"/>
      <c r="J133" s="16"/>
      <c r="K133" s="16"/>
      <c r="L133" s="16"/>
    </row>
    <row r="134" spans="1:12" x14ac:dyDescent="0.2">
      <c r="A134"/>
      <c r="B134" s="19"/>
      <c r="F134" s="16"/>
      <c r="G134" s="16"/>
      <c r="H134" s="16"/>
      <c r="I134" s="16"/>
      <c r="J134" s="16"/>
      <c r="K134" s="16"/>
      <c r="L134" s="16"/>
    </row>
    <row r="135" spans="1:12" x14ac:dyDescent="0.2">
      <c r="A135"/>
      <c r="B135" s="19"/>
      <c r="F135" s="16"/>
      <c r="G135" s="16"/>
      <c r="H135" s="16"/>
      <c r="I135" s="16"/>
      <c r="J135" s="16"/>
      <c r="K135" s="16"/>
      <c r="L135" s="16"/>
    </row>
    <row r="136" spans="1:12" x14ac:dyDescent="0.2">
      <c r="A136"/>
      <c r="B136" s="19"/>
      <c r="F136" s="16"/>
      <c r="G136" s="16"/>
      <c r="H136" s="16"/>
      <c r="I136" s="16"/>
      <c r="J136" s="16"/>
      <c r="K136" s="16"/>
      <c r="L136" s="16"/>
    </row>
    <row r="137" spans="1:12" x14ac:dyDescent="0.2">
      <c r="A137"/>
      <c r="B137" s="19"/>
      <c r="F137" s="16"/>
      <c r="G137" s="16"/>
      <c r="H137" s="16"/>
      <c r="I137" s="16"/>
      <c r="J137" s="16"/>
      <c r="K137" s="16"/>
      <c r="L137" s="16"/>
    </row>
    <row r="138" spans="1:12" x14ac:dyDescent="0.2">
      <c r="A138"/>
      <c r="B138" s="19"/>
      <c r="F138" s="16"/>
      <c r="G138" s="16"/>
      <c r="H138" s="16"/>
      <c r="I138" s="16"/>
      <c r="J138" s="16"/>
      <c r="K138" s="16"/>
      <c r="L138" s="16"/>
    </row>
    <row r="139" spans="1:12" x14ac:dyDescent="0.2">
      <c r="A139"/>
      <c r="B139" s="19"/>
      <c r="F139" s="16"/>
      <c r="G139" s="16"/>
      <c r="H139" s="16"/>
      <c r="I139" s="16"/>
      <c r="J139" s="16"/>
      <c r="K139" s="16"/>
      <c r="L139" s="16"/>
    </row>
    <row r="140" spans="1:12" x14ac:dyDescent="0.2">
      <c r="A140"/>
      <c r="B140" s="19"/>
      <c r="F140" s="16"/>
      <c r="G140" s="16"/>
      <c r="H140" s="16"/>
      <c r="I140" s="16"/>
      <c r="J140" s="16"/>
      <c r="K140" s="16"/>
      <c r="L140" s="16"/>
    </row>
    <row r="141" spans="1:12" x14ac:dyDescent="0.2">
      <c r="A141"/>
      <c r="B141" s="19"/>
      <c r="F141" s="16"/>
      <c r="G141" s="16"/>
      <c r="H141" s="16"/>
      <c r="I141" s="16"/>
      <c r="J141" s="16"/>
      <c r="K141" s="16"/>
      <c r="L141" s="16"/>
    </row>
    <row r="142" spans="1:12" x14ac:dyDescent="0.2">
      <c r="A142"/>
      <c r="B142" s="19"/>
      <c r="F142" s="16"/>
      <c r="G142" s="16"/>
      <c r="H142" s="16"/>
      <c r="I142" s="16"/>
      <c r="J142" s="16"/>
      <c r="K142" s="16"/>
      <c r="L142" s="16"/>
    </row>
    <row r="143" spans="1:12" x14ac:dyDescent="0.2">
      <c r="A143"/>
      <c r="B143" s="19"/>
      <c r="F143" s="16"/>
      <c r="G143" s="16"/>
      <c r="H143" s="16"/>
      <c r="I143" s="16"/>
      <c r="J143" s="16"/>
      <c r="K143" s="16"/>
      <c r="L143" s="16"/>
    </row>
    <row r="144" spans="1:12" x14ac:dyDescent="0.2">
      <c r="A144"/>
      <c r="B144" s="19"/>
      <c r="F144" s="16"/>
      <c r="G144" s="16"/>
      <c r="H144" s="16"/>
      <c r="I144" s="16"/>
      <c r="J144" s="16"/>
      <c r="K144" s="16"/>
      <c r="L144" s="16"/>
    </row>
    <row r="145" spans="1:12" x14ac:dyDescent="0.2">
      <c r="A145"/>
      <c r="B145" s="19"/>
      <c r="F145" s="16"/>
      <c r="G145" s="16"/>
      <c r="H145" s="16"/>
      <c r="I145" s="16"/>
      <c r="J145" s="16"/>
      <c r="K145" s="16"/>
      <c r="L145" s="16"/>
    </row>
    <row r="146" spans="1:12" x14ac:dyDescent="0.2">
      <c r="A146"/>
      <c r="B146" s="19"/>
      <c r="F146" s="16"/>
      <c r="G146" s="16"/>
      <c r="H146" s="16"/>
      <c r="I146" s="16"/>
      <c r="J146" s="16"/>
      <c r="K146" s="16"/>
      <c r="L146" s="16"/>
    </row>
    <row r="147" spans="1:12" x14ac:dyDescent="0.2">
      <c r="A147"/>
      <c r="B147" s="19"/>
      <c r="F147" s="16"/>
      <c r="G147" s="16"/>
      <c r="H147" s="16"/>
      <c r="I147" s="16"/>
      <c r="J147" s="16"/>
      <c r="K147" s="16"/>
      <c r="L147" s="16"/>
    </row>
    <row r="148" spans="1:12" x14ac:dyDescent="0.2">
      <c r="A148"/>
      <c r="B148" s="19"/>
      <c r="F148" s="16"/>
      <c r="G148" s="16"/>
      <c r="H148" s="16"/>
      <c r="I148" s="16"/>
      <c r="J148" s="16"/>
      <c r="K148" s="16"/>
      <c r="L148" s="16"/>
    </row>
    <row r="149" spans="1:12" x14ac:dyDescent="0.2">
      <c r="A149"/>
      <c r="B149" s="19"/>
      <c r="F149" s="16"/>
      <c r="G149" s="16"/>
      <c r="H149" s="16"/>
      <c r="I149" s="16"/>
      <c r="J149" s="16"/>
      <c r="K149" s="16"/>
      <c r="L149" s="16"/>
    </row>
    <row r="150" spans="1:12" x14ac:dyDescent="0.2">
      <c r="A150"/>
      <c r="B150" s="19"/>
      <c r="F150" s="16"/>
      <c r="G150" s="16"/>
      <c r="H150" s="16"/>
      <c r="I150" s="16"/>
      <c r="J150" s="16"/>
      <c r="K150" s="16"/>
      <c r="L150" s="16"/>
    </row>
    <row r="151" spans="1:12" x14ac:dyDescent="0.2">
      <c r="A151"/>
      <c r="B151" s="19"/>
      <c r="F151" s="16"/>
      <c r="G151" s="16"/>
      <c r="H151" s="16"/>
      <c r="I151" s="16"/>
      <c r="J151" s="16"/>
      <c r="K151" s="16"/>
      <c r="L151" s="16"/>
    </row>
    <row r="152" spans="1:12" x14ac:dyDescent="0.2">
      <c r="A152"/>
      <c r="B152" s="19"/>
      <c r="F152" s="16"/>
      <c r="G152" s="16"/>
      <c r="H152" s="16"/>
      <c r="I152" s="16"/>
      <c r="J152" s="16"/>
      <c r="K152" s="16"/>
      <c r="L152" s="16"/>
    </row>
    <row r="153" spans="1:12" x14ac:dyDescent="0.2">
      <c r="A153"/>
      <c r="B153" s="19"/>
      <c r="F153" s="16"/>
      <c r="G153" s="16"/>
      <c r="H153" s="16"/>
      <c r="I153" s="16"/>
      <c r="J153" s="16"/>
      <c r="K153" s="16"/>
      <c r="L153" s="16"/>
    </row>
    <row r="154" spans="1:12" x14ac:dyDescent="0.2">
      <c r="A154"/>
      <c r="B154" s="19"/>
      <c r="F154" s="16"/>
      <c r="G154" s="16"/>
      <c r="H154" s="16"/>
      <c r="I154" s="16"/>
      <c r="J154" s="16"/>
      <c r="K154" s="16"/>
      <c r="L154" s="16"/>
    </row>
    <row r="155" spans="1:12" x14ac:dyDescent="0.2">
      <c r="A155"/>
      <c r="B155" s="19"/>
      <c r="F155" s="16"/>
      <c r="G155" s="16"/>
      <c r="H155" s="16"/>
      <c r="I155" s="16"/>
      <c r="J155" s="16"/>
      <c r="K155" s="16"/>
      <c r="L155" s="16"/>
    </row>
    <row r="156" spans="1:12" x14ac:dyDescent="0.2">
      <c r="A156"/>
      <c r="B156" s="19"/>
      <c r="F156" s="16"/>
      <c r="G156" s="16"/>
      <c r="H156" s="16"/>
      <c r="I156" s="16"/>
      <c r="J156" s="16"/>
      <c r="K156" s="16"/>
      <c r="L156" s="16"/>
    </row>
    <row r="157" spans="1:12" x14ac:dyDescent="0.2">
      <c r="A157"/>
      <c r="B157" s="19"/>
      <c r="F157" s="16"/>
      <c r="G157" s="16"/>
      <c r="H157" s="16"/>
      <c r="I157" s="16"/>
      <c r="J157" s="16"/>
      <c r="K157" s="16"/>
      <c r="L157" s="16"/>
    </row>
    <row r="158" spans="1:12" x14ac:dyDescent="0.2">
      <c r="A158"/>
      <c r="B158" s="19"/>
      <c r="F158" s="16"/>
      <c r="G158" s="16"/>
      <c r="H158" s="16"/>
      <c r="I158" s="16"/>
      <c r="J158" s="16"/>
      <c r="K158" s="16"/>
      <c r="L158" s="16"/>
    </row>
    <row r="159" spans="1:12" x14ac:dyDescent="0.2">
      <c r="A159"/>
      <c r="B159" s="19"/>
      <c r="F159" s="16"/>
      <c r="G159" s="16"/>
      <c r="H159" s="16"/>
      <c r="I159" s="16"/>
      <c r="J159" s="16"/>
      <c r="K159" s="16"/>
      <c r="L159" s="16"/>
    </row>
    <row r="160" spans="1:12" x14ac:dyDescent="0.2">
      <c r="A160"/>
      <c r="B160" s="19"/>
      <c r="F160" s="16"/>
      <c r="G160" s="16"/>
      <c r="H160" s="16"/>
      <c r="I160" s="16"/>
      <c r="J160" s="16"/>
      <c r="K160" s="16"/>
      <c r="L160" s="16"/>
    </row>
    <row r="161" spans="1:12" x14ac:dyDescent="0.2">
      <c r="A161"/>
      <c r="B161" s="19"/>
      <c r="F161" s="16"/>
      <c r="G161" s="16"/>
      <c r="H161" s="16"/>
      <c r="I161" s="16"/>
      <c r="J161" s="16"/>
      <c r="K161" s="16"/>
      <c r="L161" s="16"/>
    </row>
    <row r="162" spans="1:12" x14ac:dyDescent="0.2">
      <c r="A162"/>
      <c r="B162" s="19"/>
      <c r="F162" s="16"/>
      <c r="G162" s="16"/>
      <c r="H162" s="16"/>
      <c r="I162" s="16"/>
      <c r="J162" s="16"/>
      <c r="K162" s="16"/>
      <c r="L162" s="16"/>
    </row>
    <row r="163" spans="1:12" x14ac:dyDescent="0.2">
      <c r="A163"/>
      <c r="B163" s="19"/>
      <c r="F163" s="16"/>
      <c r="G163" s="16"/>
      <c r="H163" s="16"/>
      <c r="I163" s="16"/>
      <c r="J163" s="16"/>
      <c r="K163" s="16"/>
      <c r="L163" s="16"/>
    </row>
    <row r="164" spans="1:12" x14ac:dyDescent="0.2">
      <c r="A164"/>
      <c r="B164" s="19"/>
      <c r="F164" s="16"/>
      <c r="G164" s="16"/>
      <c r="H164" s="16"/>
      <c r="I164" s="16"/>
      <c r="J164" s="16"/>
      <c r="K164" s="16"/>
      <c r="L164" s="16"/>
    </row>
    <row r="165" spans="1:12" x14ac:dyDescent="0.2">
      <c r="A165"/>
      <c r="B165" s="19"/>
      <c r="F165" s="16"/>
      <c r="G165" s="16"/>
      <c r="H165" s="16"/>
      <c r="I165" s="16"/>
      <c r="J165" s="16"/>
      <c r="K165" s="16"/>
      <c r="L165" s="16"/>
    </row>
    <row r="166" spans="1:12" x14ac:dyDescent="0.2">
      <c r="A166"/>
      <c r="B166" s="19"/>
      <c r="F166" s="16"/>
      <c r="G166" s="16"/>
      <c r="H166" s="16"/>
      <c r="I166" s="16"/>
      <c r="J166" s="16"/>
      <c r="K166" s="16"/>
      <c r="L166" s="16"/>
    </row>
    <row r="167" spans="1:12" x14ac:dyDescent="0.2">
      <c r="A167"/>
      <c r="B167" s="19"/>
      <c r="F167" s="16"/>
      <c r="G167" s="16"/>
      <c r="H167" s="16"/>
      <c r="I167" s="16"/>
      <c r="J167" s="16"/>
      <c r="K167" s="16"/>
      <c r="L167" s="16"/>
    </row>
    <row r="168" spans="1:12" x14ac:dyDescent="0.2">
      <c r="A168"/>
      <c r="B168" s="19"/>
      <c r="F168" s="16"/>
      <c r="G168" s="16"/>
      <c r="H168" s="16"/>
      <c r="I168" s="16"/>
      <c r="J168" s="16"/>
      <c r="K168" s="16"/>
      <c r="L168" s="16"/>
    </row>
    <row r="169" spans="1:12" x14ac:dyDescent="0.2">
      <c r="A169"/>
      <c r="B169" s="19"/>
      <c r="F169" s="16"/>
      <c r="G169" s="16"/>
      <c r="H169" s="16"/>
      <c r="I169" s="16"/>
      <c r="J169" s="16"/>
      <c r="K169" s="16"/>
      <c r="L169" s="16"/>
    </row>
    <row r="170" spans="1:12" x14ac:dyDescent="0.2">
      <c r="A170"/>
      <c r="B170" s="19"/>
      <c r="F170" s="16"/>
      <c r="G170" s="16"/>
      <c r="H170" s="16"/>
      <c r="I170" s="16"/>
      <c r="J170" s="16"/>
      <c r="K170" s="16"/>
      <c r="L170" s="16"/>
    </row>
    <row r="171" spans="1:12" x14ac:dyDescent="0.2">
      <c r="A171"/>
      <c r="B171" s="19"/>
      <c r="F171" s="16"/>
      <c r="G171" s="16"/>
      <c r="H171" s="16"/>
      <c r="I171" s="16"/>
      <c r="J171" s="16"/>
      <c r="K171" s="16"/>
      <c r="L171" s="16"/>
    </row>
    <row r="172" spans="1:12" x14ac:dyDescent="0.2">
      <c r="A172"/>
      <c r="B172" s="19"/>
      <c r="F172" s="16"/>
      <c r="G172" s="16"/>
      <c r="H172" s="16"/>
      <c r="I172" s="16"/>
      <c r="J172" s="16"/>
      <c r="K172" s="16"/>
      <c r="L172" s="16"/>
    </row>
    <row r="173" spans="1:12" x14ac:dyDescent="0.2">
      <c r="A173"/>
      <c r="B173" s="19"/>
      <c r="F173" s="16"/>
      <c r="G173" s="16"/>
      <c r="H173" s="16"/>
      <c r="I173" s="16"/>
      <c r="J173" s="16"/>
      <c r="K173" s="16"/>
      <c r="L173" s="16"/>
    </row>
    <row r="174" spans="1:12" x14ac:dyDescent="0.2">
      <c r="A174"/>
      <c r="B174" s="19"/>
      <c r="F174" s="16"/>
      <c r="G174" s="16"/>
      <c r="H174" s="16"/>
      <c r="I174" s="16"/>
      <c r="J174" s="16"/>
      <c r="K174" s="16"/>
      <c r="L174" s="16"/>
    </row>
    <row r="175" spans="1:12" x14ac:dyDescent="0.2">
      <c r="A175"/>
      <c r="B175" s="19"/>
      <c r="F175" s="16"/>
      <c r="G175" s="16"/>
      <c r="H175" s="16"/>
      <c r="I175" s="16"/>
      <c r="J175" s="16"/>
      <c r="K175" s="16"/>
      <c r="L175" s="16"/>
    </row>
    <row r="176" spans="1:12" x14ac:dyDescent="0.2">
      <c r="A176"/>
      <c r="B176" s="19"/>
      <c r="F176" s="16"/>
      <c r="G176" s="16"/>
      <c r="H176" s="16"/>
      <c r="I176" s="16"/>
      <c r="J176" s="16"/>
      <c r="K176" s="16"/>
      <c r="L176" s="16"/>
    </row>
    <row r="177" spans="1:12" x14ac:dyDescent="0.2">
      <c r="A177"/>
      <c r="B177" s="19"/>
      <c r="F177" s="16"/>
      <c r="G177" s="16"/>
      <c r="H177" s="16"/>
      <c r="I177" s="16"/>
      <c r="J177" s="16"/>
      <c r="K177" s="16"/>
      <c r="L177" s="16"/>
    </row>
    <row r="178" spans="1:12" x14ac:dyDescent="0.2">
      <c r="A178"/>
      <c r="B178" s="19"/>
      <c r="F178" s="16"/>
      <c r="G178" s="16"/>
      <c r="H178" s="16"/>
      <c r="I178" s="16"/>
      <c r="J178" s="16"/>
      <c r="K178" s="16"/>
      <c r="L178" s="16"/>
    </row>
    <row r="179" spans="1:12" x14ac:dyDescent="0.2">
      <c r="A179"/>
      <c r="B179" s="19"/>
      <c r="F179" s="16"/>
      <c r="G179" s="16"/>
      <c r="H179" s="16"/>
      <c r="I179" s="16"/>
      <c r="J179" s="16"/>
      <c r="K179" s="16"/>
      <c r="L179" s="16"/>
    </row>
    <row r="180" spans="1:12" x14ac:dyDescent="0.2">
      <c r="A180"/>
      <c r="B180" s="19"/>
      <c r="F180" s="16"/>
      <c r="G180" s="16"/>
      <c r="H180" s="16"/>
      <c r="I180" s="16"/>
      <c r="J180" s="16"/>
      <c r="K180" s="16"/>
      <c r="L180" s="16"/>
    </row>
    <row r="181" spans="1:12" x14ac:dyDescent="0.2">
      <c r="A181"/>
      <c r="B181" s="19"/>
      <c r="F181" s="16"/>
      <c r="G181" s="16"/>
      <c r="H181" s="16"/>
      <c r="I181" s="16"/>
      <c r="J181" s="16"/>
      <c r="K181" s="16"/>
      <c r="L181" s="16"/>
    </row>
    <row r="182" spans="1:12" x14ac:dyDescent="0.2">
      <c r="A182"/>
      <c r="B182" s="19"/>
      <c r="F182" s="16"/>
      <c r="G182" s="16"/>
      <c r="H182" s="16"/>
      <c r="I182" s="16"/>
      <c r="J182" s="16"/>
      <c r="K182" s="16"/>
      <c r="L182" s="16"/>
    </row>
    <row r="183" spans="1:12" x14ac:dyDescent="0.2">
      <c r="A183"/>
      <c r="B183" s="19"/>
      <c r="F183" s="16"/>
      <c r="G183" s="16"/>
      <c r="H183" s="16"/>
      <c r="I183" s="16"/>
      <c r="J183" s="16"/>
      <c r="K183" s="16"/>
      <c r="L183" s="16"/>
    </row>
    <row r="184" spans="1:12" x14ac:dyDescent="0.2">
      <c r="A184"/>
      <c r="B184" s="19"/>
      <c r="F184" s="16"/>
      <c r="G184" s="16"/>
      <c r="H184" s="16"/>
      <c r="I184" s="16"/>
      <c r="J184" s="16"/>
      <c r="K184" s="16"/>
      <c r="L184" s="16"/>
    </row>
    <row r="185" spans="1:12" x14ac:dyDescent="0.2">
      <c r="A185"/>
      <c r="B185" s="11"/>
      <c r="F185" s="16"/>
      <c r="G185" s="16"/>
      <c r="H185" s="16"/>
      <c r="I185" s="16"/>
      <c r="J185" s="16"/>
      <c r="K185" s="16"/>
      <c r="L185" s="16"/>
    </row>
    <row r="186" spans="1:12" x14ac:dyDescent="0.2">
      <c r="A186"/>
      <c r="B186" s="11"/>
      <c r="F186" s="16"/>
      <c r="G186" s="16"/>
      <c r="H186" s="16"/>
      <c r="I186" s="16"/>
      <c r="J186" s="16"/>
      <c r="K186" s="16"/>
      <c r="L186" s="16"/>
    </row>
    <row r="187" spans="1:12" x14ac:dyDescent="0.2">
      <c r="A187"/>
      <c r="B187" s="11"/>
      <c r="F187" s="16"/>
      <c r="G187" s="16"/>
      <c r="H187" s="16"/>
      <c r="I187" s="16"/>
      <c r="J187" s="16"/>
      <c r="K187" s="16"/>
      <c r="L187" s="16"/>
    </row>
    <row r="188" spans="1:12" x14ac:dyDescent="0.2">
      <c r="A188"/>
      <c r="B188" s="11"/>
      <c r="F188" s="16"/>
      <c r="G188" s="16"/>
      <c r="H188" s="16"/>
      <c r="I188" s="16"/>
      <c r="J188" s="16"/>
      <c r="K188" s="16"/>
      <c r="L188" s="16"/>
    </row>
    <row r="189" spans="1:12" x14ac:dyDescent="0.2">
      <c r="A189"/>
      <c r="B189" s="11"/>
      <c r="F189" s="16"/>
      <c r="G189" s="16"/>
      <c r="H189" s="16"/>
      <c r="I189" s="16"/>
      <c r="J189" s="16"/>
      <c r="K189" s="16"/>
      <c r="L189" s="16"/>
    </row>
    <row r="190" spans="1:12" x14ac:dyDescent="0.2">
      <c r="A190"/>
      <c r="B190" s="11"/>
      <c r="F190" s="16"/>
      <c r="G190" s="16"/>
      <c r="H190" s="16"/>
      <c r="I190" s="16"/>
      <c r="J190" s="16"/>
      <c r="K190" s="16"/>
      <c r="L190" s="16"/>
    </row>
    <row r="191" spans="1:12" x14ac:dyDescent="0.2">
      <c r="A191"/>
      <c r="B191" s="11"/>
      <c r="F191" s="16"/>
      <c r="G191" s="16"/>
      <c r="H191" s="16"/>
      <c r="I191" s="16"/>
      <c r="J191" s="16"/>
      <c r="K191" s="16"/>
      <c r="L191" s="16"/>
    </row>
    <row r="192" spans="1:12" x14ac:dyDescent="0.2">
      <c r="A192"/>
      <c r="B192" s="11"/>
      <c r="F192" s="16"/>
      <c r="G192" s="16"/>
      <c r="H192" s="16"/>
      <c r="I192" s="16"/>
      <c r="J192" s="16"/>
      <c r="K192" s="16"/>
      <c r="L192" s="16"/>
    </row>
    <row r="193" spans="1:12" x14ac:dyDescent="0.2">
      <c r="A193"/>
      <c r="B193" s="11"/>
      <c r="F193" s="16"/>
      <c r="G193" s="16"/>
      <c r="H193" s="16"/>
      <c r="I193" s="16"/>
      <c r="J193" s="16"/>
      <c r="K193" s="16"/>
      <c r="L193" s="16"/>
    </row>
    <row r="194" spans="1:12" x14ac:dyDescent="0.2">
      <c r="A194"/>
      <c r="B194" s="11"/>
      <c r="F194" s="16"/>
      <c r="G194" s="16"/>
      <c r="H194" s="16"/>
      <c r="I194" s="16"/>
      <c r="J194" s="16"/>
      <c r="K194" s="16"/>
      <c r="L194" s="16"/>
    </row>
    <row r="195" spans="1:12" x14ac:dyDescent="0.2">
      <c r="A195"/>
      <c r="B195" s="11"/>
      <c r="F195" s="16"/>
      <c r="G195" s="16"/>
      <c r="H195" s="16"/>
      <c r="I195" s="16"/>
      <c r="J195" s="16"/>
      <c r="K195" s="16"/>
      <c r="L195" s="16"/>
    </row>
    <row r="196" spans="1:12" x14ac:dyDescent="0.2">
      <c r="A196"/>
      <c r="B196" s="11"/>
      <c r="F196" s="16"/>
      <c r="G196" s="16"/>
      <c r="H196" s="16"/>
      <c r="I196" s="16"/>
      <c r="J196" s="16"/>
      <c r="K196" s="16"/>
      <c r="L196" s="16"/>
    </row>
    <row r="197" spans="1:12" x14ac:dyDescent="0.2">
      <c r="A197"/>
      <c r="B197" s="11"/>
      <c r="F197" s="16"/>
      <c r="G197" s="16"/>
      <c r="H197" s="16"/>
      <c r="I197" s="16"/>
      <c r="J197" s="16"/>
      <c r="K197" s="16"/>
      <c r="L197" s="16"/>
    </row>
    <row r="198" spans="1:12" x14ac:dyDescent="0.2">
      <c r="A198"/>
      <c r="B198" s="11"/>
      <c r="F198" s="16"/>
      <c r="G198" s="16"/>
      <c r="H198" s="16"/>
      <c r="I198" s="16"/>
      <c r="J198" s="16"/>
      <c r="K198" s="16"/>
      <c r="L198" s="16"/>
    </row>
    <row r="199" spans="1:12" x14ac:dyDescent="0.2">
      <c r="A199"/>
      <c r="B199" s="11"/>
      <c r="F199" s="16"/>
      <c r="G199" s="16"/>
      <c r="H199" s="16"/>
      <c r="I199" s="16"/>
      <c r="J199" s="16"/>
      <c r="K199" s="16"/>
      <c r="L199" s="16"/>
    </row>
    <row r="200" spans="1:12" x14ac:dyDescent="0.2">
      <c r="A200"/>
      <c r="B200" s="11"/>
      <c r="F200" s="16"/>
      <c r="G200" s="16"/>
      <c r="H200" s="16"/>
      <c r="I200" s="16"/>
      <c r="J200" s="16"/>
      <c r="K200" s="16"/>
      <c r="L200" s="16"/>
    </row>
    <row r="201" spans="1:12" x14ac:dyDescent="0.2">
      <c r="A201"/>
      <c r="B201" s="11"/>
      <c r="F201" s="16"/>
      <c r="G201" s="16"/>
      <c r="H201" s="16"/>
      <c r="I201" s="16"/>
      <c r="J201" s="16"/>
      <c r="K201" s="16"/>
      <c r="L201" s="16"/>
    </row>
    <row r="202" spans="1:12" x14ac:dyDescent="0.2">
      <c r="A202"/>
      <c r="B202" s="11"/>
      <c r="F202" s="16"/>
      <c r="G202" s="16"/>
      <c r="H202" s="16"/>
      <c r="I202" s="16"/>
      <c r="J202" s="16"/>
      <c r="K202" s="16"/>
      <c r="L202" s="16"/>
    </row>
    <row r="203" spans="1:12" x14ac:dyDescent="0.2">
      <c r="A203"/>
      <c r="B203" s="11"/>
      <c r="F203" s="16"/>
      <c r="G203" s="16"/>
      <c r="H203" s="16"/>
      <c r="I203" s="16"/>
      <c r="J203" s="16"/>
      <c r="K203" s="16"/>
      <c r="L203" s="16"/>
    </row>
    <row r="204" spans="1:12" x14ac:dyDescent="0.2">
      <c r="A204"/>
      <c r="B204" s="11"/>
      <c r="F204" s="16"/>
      <c r="G204" s="16"/>
      <c r="H204" s="16"/>
      <c r="I204" s="16"/>
      <c r="J204" s="16"/>
      <c r="K204" s="16"/>
      <c r="L204" s="16"/>
    </row>
    <row r="205" spans="1:12" x14ac:dyDescent="0.2">
      <c r="A205"/>
      <c r="B205" s="11"/>
      <c r="F205" s="16"/>
      <c r="G205" s="16"/>
      <c r="H205" s="16"/>
      <c r="I205" s="16"/>
      <c r="J205" s="16"/>
      <c r="K205" s="16"/>
      <c r="L205" s="16"/>
    </row>
    <row r="206" spans="1:12" x14ac:dyDescent="0.2">
      <c r="A206"/>
      <c r="B206" s="11"/>
      <c r="F206" s="16"/>
      <c r="G206" s="16"/>
      <c r="H206" s="16"/>
      <c r="I206" s="16"/>
      <c r="J206" s="16"/>
      <c r="K206" s="16"/>
      <c r="L206" s="16"/>
    </row>
    <row r="207" spans="1:12" x14ac:dyDescent="0.2">
      <c r="A207"/>
      <c r="B207" s="11"/>
      <c r="F207" s="16"/>
      <c r="G207" s="16"/>
      <c r="H207" s="16"/>
      <c r="I207" s="16"/>
      <c r="J207" s="16"/>
      <c r="K207" s="16"/>
      <c r="L207" s="16"/>
    </row>
    <row r="208" spans="1:12" x14ac:dyDescent="0.2">
      <c r="A208"/>
      <c r="B208" s="11"/>
      <c r="F208" s="16"/>
      <c r="G208" s="16"/>
      <c r="H208" s="16"/>
      <c r="I208" s="16"/>
      <c r="J208" s="16"/>
      <c r="K208" s="16"/>
      <c r="L208" s="16"/>
    </row>
    <row r="209" spans="1:12" x14ac:dyDescent="0.2">
      <c r="A209"/>
      <c r="B209" s="11"/>
      <c r="F209" s="16"/>
      <c r="G209" s="16"/>
      <c r="H209" s="16"/>
      <c r="I209" s="16"/>
      <c r="J209" s="16"/>
      <c r="K209" s="16"/>
      <c r="L209" s="16"/>
    </row>
    <row r="210" spans="1:12" x14ac:dyDescent="0.2">
      <c r="A210"/>
      <c r="B210" s="11"/>
      <c r="F210" s="16"/>
      <c r="G210" s="16"/>
      <c r="H210" s="16"/>
      <c r="I210" s="16"/>
      <c r="J210" s="16"/>
      <c r="K210" s="16"/>
      <c r="L210" s="16"/>
    </row>
    <row r="211" spans="1:12" x14ac:dyDescent="0.2">
      <c r="A211"/>
      <c r="B211" s="11"/>
      <c r="F211" s="16"/>
      <c r="G211" s="16"/>
      <c r="H211" s="16"/>
      <c r="I211" s="16"/>
      <c r="J211" s="16"/>
      <c r="K211" s="16"/>
      <c r="L211" s="16"/>
    </row>
    <row r="212" spans="1:12" x14ac:dyDescent="0.2">
      <c r="A212"/>
      <c r="B212" s="11"/>
      <c r="F212" s="16"/>
      <c r="G212" s="16"/>
      <c r="H212" s="16"/>
      <c r="I212" s="16"/>
      <c r="J212" s="16"/>
      <c r="K212" s="16"/>
      <c r="L212" s="16"/>
    </row>
    <row r="213" spans="1:12" x14ac:dyDescent="0.2">
      <c r="A213"/>
      <c r="B213" s="11"/>
      <c r="F213" s="16"/>
      <c r="G213" s="16"/>
      <c r="H213" s="16"/>
      <c r="I213" s="16"/>
      <c r="J213" s="16"/>
      <c r="K213" s="16"/>
      <c r="L213" s="16"/>
    </row>
    <row r="214" spans="1:12" x14ac:dyDescent="0.2">
      <c r="A214"/>
      <c r="B214" s="11"/>
      <c r="F214" s="16"/>
      <c r="G214" s="16"/>
      <c r="H214" s="16"/>
      <c r="I214" s="16"/>
      <c r="J214" s="16"/>
      <c r="K214" s="16"/>
      <c r="L214" s="16"/>
    </row>
    <row r="215" spans="1:12" x14ac:dyDescent="0.2">
      <c r="A215"/>
      <c r="B215" s="11"/>
      <c r="F215" s="16"/>
      <c r="G215" s="16"/>
      <c r="H215" s="16"/>
      <c r="I215" s="16"/>
      <c r="J215" s="16"/>
      <c r="K215" s="16"/>
      <c r="L215" s="16"/>
    </row>
    <row r="216" spans="1:12" x14ac:dyDescent="0.2">
      <c r="A216"/>
      <c r="B216" s="11"/>
      <c r="F216" s="16"/>
      <c r="G216" s="16"/>
      <c r="H216" s="16"/>
      <c r="I216" s="16"/>
      <c r="J216" s="16"/>
      <c r="K216" s="16"/>
      <c r="L216" s="16"/>
    </row>
    <row r="217" spans="1:12" x14ac:dyDescent="0.2">
      <c r="A217"/>
      <c r="B217" s="11"/>
      <c r="F217" s="16"/>
      <c r="G217" s="16"/>
      <c r="H217" s="16"/>
      <c r="I217" s="16"/>
      <c r="J217" s="16"/>
      <c r="K217" s="16"/>
      <c r="L217" s="16"/>
    </row>
    <row r="218" spans="1:12" x14ac:dyDescent="0.2">
      <c r="A218"/>
      <c r="B218" s="11"/>
      <c r="F218" s="16"/>
      <c r="G218" s="16"/>
      <c r="H218" s="16"/>
      <c r="I218" s="16"/>
      <c r="J218" s="16"/>
      <c r="K218" s="16"/>
      <c r="L218" s="16"/>
    </row>
    <row r="219" spans="1:12" x14ac:dyDescent="0.2">
      <c r="A219"/>
      <c r="B219" s="11"/>
      <c r="F219" s="16"/>
      <c r="G219" s="16"/>
      <c r="H219" s="16"/>
      <c r="I219" s="16"/>
      <c r="J219" s="16"/>
      <c r="K219" s="16"/>
      <c r="L219" s="16"/>
    </row>
    <row r="220" spans="1:12" x14ac:dyDescent="0.2">
      <c r="A220"/>
      <c r="B220" s="11"/>
      <c r="F220" s="16"/>
      <c r="G220" s="16"/>
      <c r="H220" s="16"/>
      <c r="I220" s="16"/>
      <c r="J220" s="16"/>
      <c r="K220" s="16"/>
      <c r="L220" s="16"/>
    </row>
    <row r="221" spans="1:12" x14ac:dyDescent="0.2">
      <c r="A221"/>
      <c r="B221" s="11"/>
      <c r="F221" s="16"/>
      <c r="G221" s="16"/>
      <c r="H221" s="16"/>
      <c r="I221" s="16"/>
      <c r="J221" s="16"/>
      <c r="K221" s="16"/>
      <c r="L221" s="16"/>
    </row>
    <row r="222" spans="1:12" x14ac:dyDescent="0.2">
      <c r="A222"/>
      <c r="B222" s="11"/>
      <c r="F222" s="16"/>
      <c r="G222" s="16"/>
      <c r="H222" s="16"/>
      <c r="I222" s="16"/>
      <c r="J222" s="16"/>
      <c r="K222" s="16"/>
      <c r="L222" s="16"/>
    </row>
    <row r="223" spans="1:12" x14ac:dyDescent="0.2">
      <c r="A223"/>
      <c r="B223" s="11"/>
      <c r="F223" s="16"/>
      <c r="G223" s="16"/>
      <c r="H223" s="16"/>
      <c r="I223" s="16"/>
      <c r="J223" s="16"/>
      <c r="K223" s="16"/>
      <c r="L223" s="16"/>
    </row>
    <row r="224" spans="1:12" x14ac:dyDescent="0.2">
      <c r="A224"/>
      <c r="B224" s="11"/>
      <c r="F224" s="16"/>
      <c r="G224" s="16"/>
      <c r="H224" s="16"/>
      <c r="I224" s="16"/>
      <c r="J224" s="16"/>
      <c r="K224" s="16"/>
      <c r="L224" s="16"/>
    </row>
    <row r="225" spans="1:12" x14ac:dyDescent="0.2">
      <c r="A225"/>
      <c r="B225" s="11"/>
      <c r="F225" s="16"/>
      <c r="G225" s="16"/>
      <c r="H225" s="16"/>
      <c r="I225" s="16"/>
      <c r="J225" s="16"/>
      <c r="K225" s="16"/>
      <c r="L225" s="16"/>
    </row>
    <row r="226" spans="1:12" x14ac:dyDescent="0.2">
      <c r="A226"/>
      <c r="B226" s="11"/>
      <c r="F226" s="16"/>
      <c r="G226" s="16"/>
      <c r="H226" s="16"/>
      <c r="I226" s="16"/>
      <c r="J226" s="16"/>
      <c r="K226" s="16"/>
      <c r="L226" s="16"/>
    </row>
    <row r="227" spans="1:12" x14ac:dyDescent="0.2">
      <c r="A227"/>
      <c r="B227" s="11"/>
      <c r="F227" s="16"/>
      <c r="G227" s="16"/>
      <c r="H227" s="16"/>
      <c r="I227" s="16"/>
      <c r="J227" s="16"/>
      <c r="K227" s="16"/>
      <c r="L227" s="16"/>
    </row>
    <row r="228" spans="1:12" x14ac:dyDescent="0.2">
      <c r="A228"/>
      <c r="B228" s="11"/>
      <c r="F228" s="16"/>
      <c r="G228" s="16"/>
      <c r="H228" s="16"/>
      <c r="I228" s="16"/>
      <c r="J228" s="16"/>
      <c r="K228" s="16"/>
      <c r="L228" s="16"/>
    </row>
    <row r="229" spans="1:12" x14ac:dyDescent="0.2">
      <c r="A229"/>
      <c r="B229" s="11"/>
      <c r="F229" s="16"/>
      <c r="G229" s="16"/>
      <c r="H229" s="16"/>
      <c r="I229" s="16"/>
      <c r="J229" s="16"/>
      <c r="K229" s="16"/>
      <c r="L229" s="16"/>
    </row>
    <row r="230" spans="1:12" x14ac:dyDescent="0.2">
      <c r="A230"/>
      <c r="B230" s="11"/>
      <c r="F230" s="16"/>
      <c r="G230" s="16"/>
      <c r="H230" s="16"/>
      <c r="I230" s="16"/>
      <c r="J230" s="16"/>
      <c r="K230" s="16"/>
      <c r="L230" s="16"/>
    </row>
    <row r="231" spans="1:12" x14ac:dyDescent="0.2">
      <c r="A231"/>
      <c r="B231" s="11"/>
      <c r="F231" s="16"/>
      <c r="G231" s="16"/>
      <c r="H231" s="16"/>
      <c r="I231" s="16"/>
      <c r="J231" s="16"/>
      <c r="K231" s="16"/>
      <c r="L231" s="16"/>
    </row>
    <row r="232" spans="1:12" x14ac:dyDescent="0.2">
      <c r="A232"/>
      <c r="B232" s="11"/>
      <c r="F232" s="16"/>
      <c r="G232" s="16"/>
      <c r="H232" s="16"/>
      <c r="I232" s="16"/>
      <c r="J232" s="16"/>
      <c r="K232" s="16"/>
      <c r="L232" s="16"/>
    </row>
    <row r="233" spans="1:12" x14ac:dyDescent="0.2">
      <c r="A233"/>
      <c r="B233" s="11"/>
      <c r="F233" s="16"/>
      <c r="G233" s="16"/>
      <c r="H233" s="16"/>
      <c r="I233" s="16"/>
      <c r="J233" s="16"/>
      <c r="K233" s="16"/>
      <c r="L233" s="16"/>
    </row>
    <row r="234" spans="1:12" x14ac:dyDescent="0.2">
      <c r="A234"/>
      <c r="B234" s="11"/>
      <c r="F234" s="16"/>
      <c r="G234" s="16"/>
      <c r="H234" s="16"/>
      <c r="I234" s="16"/>
      <c r="J234" s="16"/>
      <c r="K234" s="16"/>
      <c r="L234" s="16"/>
    </row>
    <row r="235" spans="1:12" x14ac:dyDescent="0.2">
      <c r="A235"/>
      <c r="B235" s="11"/>
      <c r="F235" s="16"/>
      <c r="G235" s="16"/>
      <c r="H235" s="16"/>
      <c r="I235" s="16"/>
      <c r="J235" s="16"/>
      <c r="K235" s="16"/>
      <c r="L235" s="16"/>
    </row>
    <row r="236" spans="1:12" x14ac:dyDescent="0.2">
      <c r="A236"/>
      <c r="B236" s="11"/>
      <c r="F236" s="16"/>
      <c r="G236" s="16"/>
      <c r="H236" s="16"/>
      <c r="I236" s="16"/>
      <c r="J236" s="16"/>
      <c r="K236" s="16"/>
      <c r="L236" s="16"/>
    </row>
    <row r="237" spans="1:12" x14ac:dyDescent="0.2">
      <c r="A237"/>
      <c r="B237" s="11"/>
      <c r="F237" s="16"/>
      <c r="G237" s="16"/>
      <c r="H237" s="16"/>
      <c r="I237" s="16"/>
      <c r="J237" s="16"/>
      <c r="K237" s="16"/>
      <c r="L237" s="16"/>
    </row>
    <row r="238" spans="1:12" x14ac:dyDescent="0.2">
      <c r="A238"/>
      <c r="B238" s="11"/>
      <c r="F238" s="16"/>
      <c r="G238" s="16"/>
      <c r="H238" s="16"/>
      <c r="I238" s="16"/>
      <c r="J238" s="16"/>
      <c r="K238" s="16"/>
      <c r="L238" s="16"/>
    </row>
    <row r="239" spans="1:12" x14ac:dyDescent="0.2">
      <c r="A239"/>
      <c r="B239" s="11"/>
      <c r="F239" s="16"/>
      <c r="G239" s="16"/>
      <c r="H239" s="16"/>
      <c r="I239" s="16"/>
      <c r="J239" s="16"/>
      <c r="K239" s="16"/>
      <c r="L239" s="16"/>
    </row>
    <row r="240" spans="1:12" x14ac:dyDescent="0.2">
      <c r="A240"/>
      <c r="B240" s="11"/>
      <c r="F240" s="16"/>
      <c r="G240" s="16"/>
      <c r="H240" s="16"/>
      <c r="I240" s="16"/>
      <c r="J240" s="16"/>
      <c r="K240" s="16"/>
      <c r="L240" s="16"/>
    </row>
    <row r="241" spans="1:12" x14ac:dyDescent="0.2">
      <c r="A241"/>
      <c r="B241" s="11"/>
      <c r="F241" s="16"/>
      <c r="G241" s="16"/>
      <c r="H241" s="16"/>
      <c r="I241" s="16"/>
      <c r="J241" s="16"/>
      <c r="K241" s="16"/>
      <c r="L241" s="16"/>
    </row>
    <row r="242" spans="1:12" x14ac:dyDescent="0.2">
      <c r="A242"/>
      <c r="B242" s="11"/>
      <c r="F242" s="16"/>
      <c r="G242" s="16"/>
      <c r="H242" s="16"/>
      <c r="I242" s="16"/>
      <c r="J242" s="16"/>
      <c r="K242" s="16"/>
      <c r="L242" s="16"/>
    </row>
    <row r="243" spans="1:12" x14ac:dyDescent="0.2">
      <c r="A243"/>
      <c r="B243" s="11"/>
      <c r="F243" s="16"/>
      <c r="G243" s="16"/>
      <c r="H243" s="16"/>
      <c r="I243" s="16"/>
      <c r="J243" s="16"/>
      <c r="K243" s="16"/>
      <c r="L243" s="16"/>
    </row>
    <row r="244" spans="1:12" x14ac:dyDescent="0.2">
      <c r="A244"/>
      <c r="B244" s="11"/>
      <c r="F244" s="16"/>
      <c r="G244" s="16"/>
      <c r="H244" s="16"/>
      <c r="I244" s="16"/>
      <c r="J244" s="16"/>
      <c r="K244" s="16"/>
      <c r="L244" s="16"/>
    </row>
    <row r="245" spans="1:12" x14ac:dyDescent="0.2">
      <c r="A245"/>
      <c r="B245" s="11"/>
      <c r="F245" s="16"/>
      <c r="G245" s="16"/>
      <c r="H245" s="16"/>
      <c r="I245" s="16"/>
      <c r="J245" s="16"/>
      <c r="K245" s="16"/>
      <c r="L245" s="16"/>
    </row>
    <row r="246" spans="1:12" x14ac:dyDescent="0.2">
      <c r="A246"/>
      <c r="B246" s="11"/>
      <c r="F246" s="16"/>
      <c r="G246" s="16"/>
      <c r="H246" s="16"/>
      <c r="I246" s="16"/>
      <c r="J246" s="16"/>
      <c r="K246" s="16"/>
      <c r="L246" s="16"/>
    </row>
    <row r="247" spans="1:12" x14ac:dyDescent="0.2">
      <c r="A247"/>
      <c r="B247" s="11"/>
      <c r="F247" s="16"/>
      <c r="G247" s="16"/>
      <c r="H247" s="16"/>
      <c r="I247" s="16"/>
      <c r="J247" s="16"/>
      <c r="K247" s="16"/>
      <c r="L247" s="16"/>
    </row>
    <row r="248" spans="1:12" x14ac:dyDescent="0.2">
      <c r="A248"/>
      <c r="B248" s="11"/>
      <c r="F248" s="16"/>
      <c r="G248" s="16"/>
      <c r="H248" s="16"/>
      <c r="I248" s="16"/>
      <c r="J248" s="16"/>
      <c r="K248" s="16"/>
      <c r="L248" s="16"/>
    </row>
    <row r="249" spans="1:12" x14ac:dyDescent="0.2">
      <c r="A249"/>
      <c r="B249" s="11"/>
      <c r="F249" s="16"/>
      <c r="G249" s="16"/>
      <c r="H249" s="16"/>
      <c r="I249" s="16"/>
      <c r="J249" s="16"/>
      <c r="K249" s="16"/>
      <c r="L249" s="16"/>
    </row>
    <row r="250" spans="1:12" x14ac:dyDescent="0.2">
      <c r="A250"/>
      <c r="B250" s="11"/>
      <c r="F250" s="16"/>
      <c r="G250" s="16"/>
      <c r="H250" s="16"/>
      <c r="I250" s="16"/>
      <c r="J250" s="16"/>
      <c r="K250" s="16"/>
      <c r="L250" s="16"/>
    </row>
    <row r="251" spans="1:12" x14ac:dyDescent="0.2">
      <c r="A251"/>
      <c r="B251" s="11"/>
      <c r="F251" s="16"/>
      <c r="G251" s="16"/>
      <c r="H251" s="16"/>
      <c r="I251" s="16"/>
      <c r="J251" s="16"/>
      <c r="K251" s="16"/>
      <c r="L251" s="16"/>
    </row>
    <row r="252" spans="1:12" x14ac:dyDescent="0.2">
      <c r="A252"/>
      <c r="B252" s="11"/>
      <c r="F252" s="16"/>
      <c r="G252" s="16"/>
      <c r="H252" s="16"/>
      <c r="I252" s="16"/>
      <c r="J252" s="16"/>
      <c r="K252" s="16"/>
      <c r="L252" s="16"/>
    </row>
    <row r="253" spans="1:12" x14ac:dyDescent="0.2">
      <c r="A253"/>
      <c r="B253" s="11"/>
      <c r="F253" s="16"/>
      <c r="G253" s="16"/>
      <c r="H253" s="16"/>
      <c r="I253" s="16"/>
      <c r="J253" s="16"/>
      <c r="K253" s="16"/>
      <c r="L253" s="16"/>
    </row>
    <row r="254" spans="1:12" x14ac:dyDescent="0.2">
      <c r="A254"/>
      <c r="B254" s="11"/>
      <c r="F254" s="16"/>
      <c r="G254" s="16"/>
      <c r="H254" s="16"/>
      <c r="I254" s="16"/>
      <c r="J254" s="16"/>
      <c r="K254" s="16"/>
      <c r="L254" s="16"/>
    </row>
    <row r="255" spans="1:12" x14ac:dyDescent="0.2">
      <c r="A255"/>
      <c r="B255" s="11"/>
      <c r="F255" s="16"/>
      <c r="G255" s="16"/>
      <c r="H255" s="16"/>
      <c r="I255" s="16"/>
      <c r="J255" s="16"/>
      <c r="K255" s="16"/>
      <c r="L255" s="16"/>
    </row>
    <row r="256" spans="1:12" x14ac:dyDescent="0.2">
      <c r="A256"/>
      <c r="B256" s="11"/>
      <c r="F256" s="16"/>
      <c r="G256" s="16"/>
      <c r="H256" s="16"/>
      <c r="I256" s="16"/>
      <c r="J256" s="16"/>
      <c r="K256" s="16"/>
      <c r="L256" s="16"/>
    </row>
    <row r="257" spans="1:12" x14ac:dyDescent="0.2">
      <c r="A257"/>
      <c r="B257" s="11"/>
      <c r="F257" s="16"/>
      <c r="G257" s="16"/>
      <c r="H257" s="16"/>
      <c r="I257" s="16"/>
      <c r="J257" s="16"/>
      <c r="K257" s="16"/>
      <c r="L257" s="16"/>
    </row>
    <row r="258" spans="1:12" x14ac:dyDescent="0.2">
      <c r="A258"/>
      <c r="B258" s="11"/>
      <c r="F258" s="16"/>
      <c r="G258" s="16"/>
      <c r="H258" s="16"/>
      <c r="I258" s="16"/>
      <c r="J258" s="16"/>
      <c r="K258" s="16"/>
      <c r="L258" s="16"/>
    </row>
    <row r="259" spans="1:12" x14ac:dyDescent="0.2">
      <c r="A259"/>
      <c r="B259" s="11"/>
      <c r="F259" s="16"/>
      <c r="G259" s="16"/>
      <c r="H259" s="16"/>
      <c r="I259" s="16"/>
      <c r="J259" s="16"/>
      <c r="K259" s="16"/>
      <c r="L259" s="16"/>
    </row>
    <row r="260" spans="1:12" x14ac:dyDescent="0.2">
      <c r="A260"/>
      <c r="B260" s="11"/>
      <c r="F260" s="16"/>
      <c r="G260" s="16"/>
      <c r="H260" s="16"/>
      <c r="I260" s="16"/>
      <c r="J260" s="16"/>
      <c r="K260" s="16"/>
      <c r="L260" s="16"/>
    </row>
    <row r="261" spans="1:12" x14ac:dyDescent="0.2">
      <c r="A261"/>
      <c r="B261" s="11"/>
      <c r="F261" s="16"/>
      <c r="G261" s="16"/>
      <c r="H261" s="16"/>
      <c r="I261" s="16"/>
      <c r="J261" s="16"/>
      <c r="K261" s="16"/>
      <c r="L261" s="16"/>
    </row>
    <row r="262" spans="1:12" x14ac:dyDescent="0.2">
      <c r="A262"/>
      <c r="B262" s="11"/>
      <c r="F262" s="16"/>
      <c r="G262" s="16"/>
      <c r="H262" s="16"/>
      <c r="I262" s="16"/>
      <c r="J262" s="16"/>
      <c r="K262" s="16"/>
      <c r="L262" s="16"/>
    </row>
    <row r="263" spans="1:12" x14ac:dyDescent="0.2">
      <c r="A263"/>
      <c r="B263" s="11"/>
      <c r="F263" s="16"/>
      <c r="G263" s="16"/>
      <c r="H263" s="16"/>
      <c r="I263" s="16"/>
      <c r="J263" s="16"/>
      <c r="K263" s="16"/>
      <c r="L263" s="16"/>
    </row>
    <row r="264" spans="1:12" x14ac:dyDescent="0.2">
      <c r="A264"/>
      <c r="B264" s="11"/>
      <c r="F264" s="16"/>
      <c r="G264" s="16"/>
      <c r="H264" s="16"/>
      <c r="I264" s="16"/>
      <c r="J264" s="16"/>
      <c r="K264" s="16"/>
      <c r="L264" s="16"/>
    </row>
    <row r="265" spans="1:12" x14ac:dyDescent="0.2">
      <c r="A265"/>
      <c r="B265" s="11"/>
      <c r="F265" s="16"/>
      <c r="G265" s="16"/>
      <c r="H265" s="16"/>
      <c r="I265" s="16"/>
      <c r="J265" s="16"/>
      <c r="K265" s="16"/>
      <c r="L265" s="16"/>
    </row>
    <row r="266" spans="1:12" x14ac:dyDescent="0.2">
      <c r="A266"/>
      <c r="B266" s="11"/>
      <c r="F266" s="16"/>
      <c r="G266" s="16"/>
      <c r="H266" s="16"/>
      <c r="I266" s="16"/>
      <c r="J266" s="16"/>
      <c r="K266" s="16"/>
      <c r="L266" s="16"/>
    </row>
    <row r="267" spans="1:12" x14ac:dyDescent="0.2">
      <c r="A267"/>
      <c r="B267" s="11"/>
      <c r="F267" s="16"/>
      <c r="G267" s="16"/>
      <c r="H267" s="16"/>
      <c r="I267" s="16"/>
      <c r="J267" s="16"/>
      <c r="K267" s="16"/>
      <c r="L267" s="16"/>
    </row>
    <row r="268" spans="1:12" x14ac:dyDescent="0.2">
      <c r="A268"/>
      <c r="B268" s="11"/>
      <c r="F268" s="16"/>
      <c r="G268" s="16"/>
      <c r="H268" s="16"/>
      <c r="I268" s="16"/>
      <c r="J268" s="16"/>
      <c r="K268" s="16"/>
      <c r="L268" s="16"/>
    </row>
    <row r="269" spans="1:12" x14ac:dyDescent="0.2">
      <c r="A269"/>
      <c r="B269" s="11"/>
      <c r="F269" s="16"/>
      <c r="G269" s="16"/>
      <c r="H269" s="16"/>
      <c r="I269" s="16"/>
      <c r="J269" s="16"/>
      <c r="K269" s="16"/>
      <c r="L269" s="16"/>
    </row>
    <row r="270" spans="1:12" x14ac:dyDescent="0.2">
      <c r="A270"/>
      <c r="B270" s="11"/>
      <c r="F270" s="16"/>
      <c r="G270" s="16"/>
      <c r="H270" s="16"/>
      <c r="I270" s="16"/>
      <c r="J270" s="16"/>
      <c r="K270" s="16"/>
      <c r="L270" s="16"/>
    </row>
    <row r="271" spans="1:12" x14ac:dyDescent="0.2">
      <c r="A271"/>
      <c r="B271" s="11"/>
      <c r="F271" s="16"/>
      <c r="G271" s="16"/>
      <c r="H271" s="16"/>
      <c r="I271" s="16"/>
      <c r="J271" s="16"/>
      <c r="K271" s="16"/>
      <c r="L271" s="16"/>
    </row>
    <row r="272" spans="1:12" x14ac:dyDescent="0.2">
      <c r="A272"/>
      <c r="B272" s="11"/>
      <c r="F272" s="16"/>
      <c r="G272" s="16"/>
      <c r="H272" s="16"/>
      <c r="I272" s="16"/>
      <c r="J272" s="16"/>
      <c r="K272" s="16"/>
      <c r="L272" s="16"/>
    </row>
    <row r="273" spans="1:12" x14ac:dyDescent="0.2">
      <c r="A273"/>
      <c r="B273" s="11"/>
      <c r="F273" s="16"/>
      <c r="G273" s="16"/>
      <c r="H273" s="16"/>
      <c r="I273" s="16"/>
      <c r="J273" s="16"/>
      <c r="K273" s="16"/>
      <c r="L273" s="16"/>
    </row>
    <row r="274" spans="1:12" x14ac:dyDescent="0.2">
      <c r="A274"/>
      <c r="B274" s="11"/>
      <c r="F274" s="16"/>
      <c r="G274" s="16"/>
      <c r="H274" s="16"/>
      <c r="I274" s="16"/>
      <c r="J274" s="16"/>
      <c r="K274" s="16"/>
      <c r="L274" s="16"/>
    </row>
    <row r="275" spans="1:12" x14ac:dyDescent="0.2">
      <c r="A275"/>
      <c r="B275" s="11"/>
      <c r="F275" s="16"/>
      <c r="G275" s="16"/>
      <c r="H275" s="16"/>
      <c r="I275" s="16"/>
      <c r="J275" s="16"/>
      <c r="K275" s="16"/>
      <c r="L275" s="16"/>
    </row>
    <row r="276" spans="1:12" x14ac:dyDescent="0.2">
      <c r="A276"/>
      <c r="B276" s="11"/>
      <c r="F276" s="16"/>
      <c r="G276" s="16"/>
      <c r="H276" s="16"/>
      <c r="I276" s="16"/>
      <c r="J276" s="16"/>
      <c r="K276" s="16"/>
      <c r="L276" s="16"/>
    </row>
    <row r="277" spans="1:12" x14ac:dyDescent="0.2">
      <c r="A277"/>
      <c r="B277" s="11"/>
      <c r="F277" s="16"/>
      <c r="G277" s="16"/>
      <c r="H277" s="16"/>
      <c r="I277" s="16"/>
      <c r="J277" s="16"/>
      <c r="K277" s="16"/>
      <c r="L277" s="16"/>
    </row>
    <row r="278" spans="1:12" x14ac:dyDescent="0.2">
      <c r="A278"/>
      <c r="B278" s="11"/>
      <c r="F278" s="16"/>
      <c r="G278" s="16"/>
      <c r="H278" s="16"/>
      <c r="I278" s="16"/>
      <c r="J278" s="16"/>
      <c r="K278" s="16"/>
      <c r="L278" s="16"/>
    </row>
    <row r="279" spans="1:12" x14ac:dyDescent="0.2">
      <c r="A279"/>
      <c r="B279" s="11"/>
      <c r="F279" s="16"/>
      <c r="G279" s="16"/>
      <c r="H279" s="16"/>
      <c r="I279" s="16"/>
      <c r="J279" s="16"/>
      <c r="K279" s="16"/>
      <c r="L279" s="16"/>
    </row>
    <row r="280" spans="1:12" x14ac:dyDescent="0.2">
      <c r="A280"/>
      <c r="B280" s="11"/>
      <c r="F280" s="16"/>
      <c r="G280" s="16"/>
      <c r="H280" s="16"/>
      <c r="I280" s="16"/>
      <c r="J280" s="16"/>
      <c r="K280" s="16"/>
      <c r="L280" s="16"/>
    </row>
    <row r="281" spans="1:12" x14ac:dyDescent="0.2">
      <c r="A281"/>
      <c r="B281" s="11"/>
      <c r="F281" s="16"/>
      <c r="G281" s="16"/>
      <c r="H281" s="16"/>
      <c r="I281" s="16"/>
      <c r="J281" s="16"/>
      <c r="K281" s="16"/>
      <c r="L281" s="16"/>
    </row>
    <row r="282" spans="1:12" x14ac:dyDescent="0.2">
      <c r="A282"/>
      <c r="B282" s="11"/>
      <c r="F282" s="16"/>
      <c r="G282" s="16"/>
      <c r="H282" s="16"/>
      <c r="I282" s="16"/>
      <c r="J282" s="16"/>
      <c r="K282" s="16"/>
      <c r="L282" s="16"/>
    </row>
    <row r="283" spans="1:12" x14ac:dyDescent="0.2">
      <c r="A283"/>
      <c r="B283" s="11"/>
      <c r="F283" s="16"/>
      <c r="G283" s="16"/>
      <c r="H283" s="16"/>
      <c r="I283" s="16"/>
      <c r="J283" s="16"/>
      <c r="K283" s="16"/>
      <c r="L283" s="16"/>
    </row>
    <row r="284" spans="1:12" x14ac:dyDescent="0.2">
      <c r="A284"/>
      <c r="B284" s="11"/>
      <c r="F284" s="16"/>
      <c r="G284" s="16"/>
      <c r="H284" s="16"/>
      <c r="I284" s="16"/>
      <c r="J284" s="16"/>
      <c r="K284" s="16"/>
      <c r="L284" s="16"/>
    </row>
    <row r="285" spans="1:12" x14ac:dyDescent="0.2">
      <c r="A285"/>
      <c r="B285" s="11"/>
      <c r="F285" s="16"/>
      <c r="G285" s="16"/>
      <c r="H285" s="16"/>
      <c r="I285" s="16"/>
      <c r="J285" s="16"/>
      <c r="K285" s="16"/>
      <c r="L285" s="16"/>
    </row>
    <row r="286" spans="1:12" x14ac:dyDescent="0.2">
      <c r="A286"/>
      <c r="B286" s="11"/>
      <c r="F286" s="16"/>
      <c r="G286" s="16"/>
      <c r="H286" s="16"/>
      <c r="I286" s="16"/>
      <c r="J286" s="16"/>
      <c r="K286" s="16"/>
      <c r="L286" s="16"/>
    </row>
    <row r="287" spans="1:12" x14ac:dyDescent="0.2">
      <c r="A287"/>
      <c r="B287" s="11"/>
      <c r="F287" s="16"/>
      <c r="G287" s="16"/>
      <c r="H287" s="16"/>
      <c r="I287" s="16"/>
      <c r="J287" s="16"/>
      <c r="K287" s="16"/>
      <c r="L287" s="16"/>
    </row>
    <row r="288" spans="1:12" x14ac:dyDescent="0.2">
      <c r="A288"/>
      <c r="B288" s="11"/>
      <c r="F288" s="16"/>
      <c r="G288" s="16"/>
      <c r="H288" s="16"/>
      <c r="I288" s="16"/>
      <c r="J288" s="16"/>
      <c r="K288" s="16"/>
      <c r="L288" s="16"/>
    </row>
    <row r="289" spans="1:12" x14ac:dyDescent="0.2">
      <c r="A289"/>
      <c r="B289" s="11"/>
      <c r="F289" s="16"/>
      <c r="G289" s="16"/>
      <c r="H289" s="16"/>
      <c r="I289" s="16"/>
      <c r="J289" s="16"/>
      <c r="K289" s="16"/>
      <c r="L289" s="16"/>
    </row>
    <row r="290" spans="1:12" x14ac:dyDescent="0.2">
      <c r="A290"/>
      <c r="B290" s="11"/>
      <c r="F290" s="16"/>
      <c r="G290" s="16"/>
      <c r="H290" s="16"/>
      <c r="I290" s="16"/>
      <c r="J290" s="16"/>
      <c r="K290" s="16"/>
      <c r="L290" s="16"/>
    </row>
    <row r="291" spans="1:12" x14ac:dyDescent="0.2">
      <c r="A291"/>
      <c r="B291" s="11"/>
      <c r="F291" s="16"/>
      <c r="G291" s="16"/>
      <c r="H291" s="16"/>
      <c r="I291" s="16"/>
      <c r="J291" s="16"/>
      <c r="K291" s="16"/>
      <c r="L291" s="16"/>
    </row>
    <row r="292" spans="1:12" x14ac:dyDescent="0.2">
      <c r="A292"/>
      <c r="B292" s="11"/>
      <c r="F292" s="16"/>
      <c r="G292" s="16"/>
      <c r="H292" s="16"/>
      <c r="I292" s="16"/>
      <c r="J292" s="16"/>
      <c r="K292" s="16"/>
      <c r="L292" s="16"/>
    </row>
    <row r="293" spans="1:12" x14ac:dyDescent="0.2">
      <c r="A293"/>
      <c r="B293" s="11"/>
      <c r="F293" s="16"/>
      <c r="G293" s="16"/>
      <c r="H293" s="16"/>
      <c r="I293" s="16"/>
      <c r="J293" s="16"/>
      <c r="K293" s="16"/>
      <c r="L293" s="16"/>
    </row>
    <row r="294" spans="1:12" x14ac:dyDescent="0.2">
      <c r="A294"/>
      <c r="B294" s="11"/>
      <c r="F294" s="16"/>
      <c r="G294" s="16"/>
      <c r="H294" s="16"/>
      <c r="I294" s="16"/>
      <c r="J294" s="16"/>
      <c r="K294" s="16"/>
      <c r="L294" s="16"/>
    </row>
    <row r="295" spans="1:12" x14ac:dyDescent="0.2">
      <c r="A295"/>
      <c r="B295" s="11"/>
      <c r="F295" s="16"/>
      <c r="G295" s="16"/>
      <c r="H295" s="16"/>
      <c r="I295" s="16"/>
      <c r="J295" s="16"/>
      <c r="K295" s="16"/>
      <c r="L295" s="16"/>
    </row>
    <row r="296" spans="1:12" x14ac:dyDescent="0.2">
      <c r="A296"/>
      <c r="B296" s="11"/>
      <c r="F296" s="16"/>
      <c r="G296" s="16"/>
      <c r="H296" s="16"/>
      <c r="I296" s="16"/>
      <c r="J296" s="16"/>
      <c r="K296" s="16"/>
      <c r="L296" s="16"/>
    </row>
    <row r="297" spans="1:12" x14ac:dyDescent="0.2">
      <c r="A297"/>
      <c r="B297" s="11"/>
      <c r="F297" s="16"/>
      <c r="G297" s="16"/>
      <c r="H297" s="16"/>
      <c r="I297" s="16"/>
      <c r="J297" s="16"/>
      <c r="K297" s="16"/>
      <c r="L297" s="16"/>
    </row>
    <row r="298" spans="1:12" x14ac:dyDescent="0.2">
      <c r="A298"/>
      <c r="B298" s="11"/>
      <c r="F298" s="16"/>
      <c r="G298" s="16"/>
      <c r="H298" s="16"/>
      <c r="I298" s="16"/>
      <c r="J298" s="16"/>
      <c r="K298" s="16"/>
      <c r="L298" s="16"/>
    </row>
    <row r="299" spans="1:12" x14ac:dyDescent="0.2">
      <c r="A299"/>
      <c r="B299" s="11"/>
      <c r="F299" s="16"/>
      <c r="G299" s="16"/>
      <c r="H299" s="16"/>
      <c r="I299" s="16"/>
      <c r="J299" s="16"/>
      <c r="K299" s="16"/>
      <c r="L299" s="16"/>
    </row>
    <row r="300" spans="1:12" x14ac:dyDescent="0.2">
      <c r="A300"/>
      <c r="B300" s="11"/>
      <c r="F300" s="16"/>
      <c r="G300" s="16"/>
      <c r="H300" s="16"/>
      <c r="I300" s="16"/>
      <c r="J300" s="16"/>
      <c r="K300" s="16"/>
      <c r="L300" s="16"/>
    </row>
    <row r="301" spans="1:12" x14ac:dyDescent="0.2">
      <c r="A301"/>
      <c r="B301" s="11"/>
      <c r="F301" s="16"/>
      <c r="G301" s="16"/>
      <c r="H301" s="16"/>
      <c r="I301" s="16"/>
      <c r="J301" s="16"/>
      <c r="K301" s="16"/>
      <c r="L301" s="16"/>
    </row>
    <row r="302" spans="1:12" x14ac:dyDescent="0.2">
      <c r="A302"/>
      <c r="B302" s="11"/>
      <c r="F302" s="16"/>
      <c r="G302" s="16"/>
      <c r="H302" s="16"/>
      <c r="I302" s="16"/>
      <c r="J302" s="16"/>
      <c r="K302" s="16"/>
      <c r="L302" s="16"/>
    </row>
    <row r="303" spans="1:12" x14ac:dyDescent="0.2">
      <c r="A303"/>
      <c r="B303" s="11"/>
      <c r="F303" s="16"/>
      <c r="G303" s="16"/>
      <c r="H303" s="16"/>
      <c r="I303" s="16"/>
      <c r="J303" s="16"/>
      <c r="K303" s="16"/>
      <c r="L303" s="16"/>
    </row>
    <row r="304" spans="1:12" x14ac:dyDescent="0.2">
      <c r="A304"/>
      <c r="B304" s="11"/>
      <c r="F304" s="16"/>
      <c r="G304" s="16"/>
      <c r="H304" s="16"/>
      <c r="I304" s="16"/>
      <c r="J304" s="16"/>
      <c r="K304" s="16"/>
      <c r="L304" s="16"/>
    </row>
    <row r="305" spans="1:12" x14ac:dyDescent="0.2">
      <c r="A305"/>
      <c r="B305" s="11"/>
      <c r="F305" s="16"/>
      <c r="G305" s="16"/>
      <c r="H305" s="16"/>
      <c r="I305" s="16"/>
      <c r="J305" s="16"/>
      <c r="K305" s="16"/>
      <c r="L305" s="16"/>
    </row>
    <row r="306" spans="1:12" x14ac:dyDescent="0.2">
      <c r="A306"/>
      <c r="B306" s="11"/>
      <c r="F306" s="16"/>
      <c r="G306" s="16"/>
      <c r="H306" s="16"/>
      <c r="I306" s="16"/>
      <c r="J306" s="16"/>
      <c r="K306" s="16"/>
      <c r="L306" s="16"/>
    </row>
    <row r="307" spans="1:12" x14ac:dyDescent="0.2">
      <c r="A307"/>
      <c r="B307" s="11"/>
      <c r="F307" s="16"/>
      <c r="G307" s="16"/>
      <c r="H307" s="16"/>
      <c r="I307" s="16"/>
      <c r="J307" s="16"/>
      <c r="K307" s="16"/>
      <c r="L307" s="16"/>
    </row>
    <row r="308" spans="1:12" x14ac:dyDescent="0.2">
      <c r="A308"/>
      <c r="B308" s="11"/>
      <c r="F308" s="16"/>
      <c r="G308" s="16"/>
      <c r="H308" s="16"/>
      <c r="I308" s="16"/>
      <c r="J308" s="16"/>
      <c r="K308" s="16"/>
      <c r="L308" s="16"/>
    </row>
    <row r="309" spans="1:12" x14ac:dyDescent="0.2">
      <c r="A309"/>
      <c r="B309" s="11"/>
      <c r="F309" s="16"/>
      <c r="G309" s="16"/>
      <c r="H309" s="16"/>
      <c r="I309" s="16"/>
      <c r="J309" s="16"/>
      <c r="K309" s="16"/>
      <c r="L309" s="16"/>
    </row>
    <row r="310" spans="1:12" x14ac:dyDescent="0.2">
      <c r="A310"/>
      <c r="B310" s="11"/>
      <c r="F310" s="16"/>
      <c r="G310" s="16"/>
      <c r="H310" s="16"/>
      <c r="I310" s="16"/>
      <c r="J310" s="16"/>
      <c r="K310" s="16"/>
      <c r="L310" s="16"/>
    </row>
    <row r="311" spans="1:12" x14ac:dyDescent="0.2">
      <c r="A311"/>
      <c r="B311" s="11"/>
      <c r="F311" s="16"/>
      <c r="G311" s="16"/>
      <c r="H311" s="16"/>
      <c r="I311" s="16"/>
      <c r="J311" s="16"/>
      <c r="K311" s="16"/>
      <c r="L311" s="16"/>
    </row>
    <row r="312" spans="1:12" x14ac:dyDescent="0.2">
      <c r="A312"/>
      <c r="B312" s="11"/>
      <c r="F312" s="16"/>
      <c r="G312" s="16"/>
      <c r="H312" s="16"/>
      <c r="I312" s="16"/>
      <c r="J312" s="16"/>
      <c r="K312" s="16"/>
      <c r="L312" s="16"/>
    </row>
    <row r="313" spans="1:12" x14ac:dyDescent="0.2">
      <c r="A313"/>
      <c r="B313" s="11"/>
      <c r="F313" s="16"/>
      <c r="G313" s="16"/>
      <c r="H313" s="16"/>
      <c r="I313" s="16"/>
      <c r="J313" s="16"/>
      <c r="K313" s="16"/>
      <c r="L313" s="16"/>
    </row>
    <row r="314" spans="1:12" x14ac:dyDescent="0.2">
      <c r="A314"/>
      <c r="B314" s="11"/>
      <c r="F314" s="16"/>
      <c r="G314" s="16"/>
      <c r="H314" s="16"/>
      <c r="I314" s="16"/>
      <c r="J314" s="16"/>
      <c r="K314" s="16"/>
      <c r="L314" s="16"/>
    </row>
    <row r="315" spans="1:12" x14ac:dyDescent="0.2">
      <c r="A315"/>
      <c r="B315" s="11"/>
      <c r="F315" s="16"/>
      <c r="G315" s="16"/>
      <c r="H315" s="16"/>
      <c r="I315" s="16"/>
      <c r="J315" s="16"/>
      <c r="K315" s="16"/>
      <c r="L315" s="16"/>
    </row>
    <row r="316" spans="1:12" x14ac:dyDescent="0.2">
      <c r="A316"/>
      <c r="B316" s="11"/>
      <c r="F316" s="16"/>
      <c r="G316" s="16"/>
      <c r="H316" s="16"/>
      <c r="I316" s="16"/>
      <c r="J316" s="16"/>
      <c r="K316" s="16"/>
      <c r="L316" s="16"/>
    </row>
    <row r="317" spans="1:12" x14ac:dyDescent="0.2">
      <c r="A317"/>
      <c r="B317" s="11"/>
      <c r="F317" s="16"/>
      <c r="G317" s="16"/>
      <c r="H317" s="16"/>
      <c r="I317" s="16"/>
      <c r="J317" s="16"/>
      <c r="K317" s="16"/>
      <c r="L317" s="16"/>
    </row>
    <row r="318" spans="1:12" x14ac:dyDescent="0.2">
      <c r="A318"/>
      <c r="B318" s="11"/>
      <c r="F318" s="16"/>
      <c r="G318" s="16"/>
      <c r="H318" s="16"/>
      <c r="I318" s="16"/>
      <c r="J318" s="16"/>
      <c r="K318" s="16"/>
      <c r="L318" s="16"/>
    </row>
    <row r="319" spans="1:12" x14ac:dyDescent="0.2">
      <c r="A319"/>
      <c r="B319" s="11"/>
      <c r="F319" s="16"/>
      <c r="G319" s="16"/>
      <c r="H319" s="16"/>
      <c r="I319" s="16"/>
      <c r="J319" s="16"/>
      <c r="K319" s="16"/>
      <c r="L319" s="16"/>
    </row>
    <row r="320" spans="1:12" x14ac:dyDescent="0.2">
      <c r="A320"/>
      <c r="B320" s="11"/>
      <c r="F320" s="16"/>
      <c r="G320" s="16"/>
      <c r="H320" s="16"/>
      <c r="I320" s="16"/>
      <c r="J320" s="16"/>
      <c r="K320" s="16"/>
      <c r="L320" s="16"/>
    </row>
    <row r="321" spans="1:12" x14ac:dyDescent="0.2">
      <c r="A321"/>
      <c r="B321" s="11"/>
      <c r="F321" s="16"/>
      <c r="G321" s="16"/>
      <c r="H321" s="16"/>
      <c r="I321" s="16"/>
      <c r="J321" s="16"/>
      <c r="K321" s="16"/>
      <c r="L321" s="16"/>
    </row>
    <row r="322" spans="1:12" x14ac:dyDescent="0.2">
      <c r="A322"/>
      <c r="B322" s="11"/>
      <c r="F322" s="16"/>
      <c r="G322" s="16"/>
      <c r="H322" s="16"/>
      <c r="I322" s="16"/>
      <c r="J322" s="16"/>
      <c r="K322" s="16"/>
      <c r="L322" s="16"/>
    </row>
    <row r="323" spans="1:12" x14ac:dyDescent="0.2">
      <c r="A323"/>
      <c r="B323" s="11"/>
      <c r="F323" s="16"/>
      <c r="G323" s="16"/>
      <c r="H323" s="16"/>
      <c r="I323" s="16"/>
      <c r="J323" s="16"/>
      <c r="K323" s="16"/>
      <c r="L323" s="16"/>
    </row>
    <row r="324" spans="1:12" x14ac:dyDescent="0.2">
      <c r="A324"/>
      <c r="B324" s="11"/>
      <c r="F324" s="16"/>
      <c r="G324" s="16"/>
      <c r="H324" s="16"/>
      <c r="I324" s="16"/>
      <c r="J324" s="16"/>
      <c r="K324" s="16"/>
      <c r="L324" s="16"/>
    </row>
    <row r="325" spans="1:12" x14ac:dyDescent="0.2">
      <c r="A325"/>
      <c r="B325" s="11"/>
      <c r="F325" s="16"/>
      <c r="G325" s="16"/>
      <c r="H325" s="16"/>
      <c r="I325" s="16"/>
      <c r="J325" s="16"/>
      <c r="K325" s="16"/>
      <c r="L325" s="16"/>
    </row>
    <row r="326" spans="1:12" x14ac:dyDescent="0.2">
      <c r="A326"/>
      <c r="B326" s="11"/>
      <c r="F326" s="16"/>
      <c r="G326" s="16"/>
      <c r="H326" s="16"/>
      <c r="I326" s="16"/>
      <c r="J326" s="16"/>
      <c r="K326" s="16"/>
      <c r="L326" s="16"/>
    </row>
    <row r="327" spans="1:12" x14ac:dyDescent="0.2">
      <c r="A327"/>
      <c r="B327" s="11"/>
      <c r="F327" s="16"/>
      <c r="G327" s="16"/>
      <c r="H327" s="16"/>
      <c r="I327" s="16"/>
      <c r="J327" s="16"/>
      <c r="K327" s="16"/>
      <c r="L327" s="16"/>
    </row>
    <row r="328" spans="1:12" x14ac:dyDescent="0.2">
      <c r="A328"/>
      <c r="B328" s="11"/>
      <c r="F328" s="16"/>
      <c r="G328" s="16"/>
      <c r="H328" s="16"/>
      <c r="I328" s="16"/>
      <c r="J328" s="16"/>
      <c r="K328" s="16"/>
      <c r="L328" s="16"/>
    </row>
    <row r="329" spans="1:12" x14ac:dyDescent="0.2">
      <c r="A329"/>
      <c r="B329" s="11"/>
      <c r="F329" s="16"/>
      <c r="G329" s="16"/>
      <c r="H329" s="16"/>
      <c r="I329" s="16"/>
      <c r="J329" s="16"/>
      <c r="K329" s="16"/>
      <c r="L329" s="16"/>
    </row>
    <row r="330" spans="1:12" x14ac:dyDescent="0.2">
      <c r="A330"/>
      <c r="B330" s="11"/>
      <c r="F330" s="16"/>
      <c r="G330" s="16"/>
      <c r="H330" s="16"/>
      <c r="I330" s="16"/>
      <c r="J330" s="16"/>
      <c r="K330" s="16"/>
      <c r="L330" s="16"/>
    </row>
    <row r="331" spans="1:12" x14ac:dyDescent="0.2">
      <c r="A331"/>
      <c r="B331" s="11"/>
      <c r="F331" s="16"/>
      <c r="G331" s="16"/>
      <c r="H331" s="16"/>
      <c r="I331" s="16"/>
      <c r="J331" s="16"/>
      <c r="K331" s="16"/>
      <c r="L331" s="16"/>
    </row>
    <row r="332" spans="1:12" x14ac:dyDescent="0.2">
      <c r="A332"/>
      <c r="B332" s="11"/>
      <c r="F332" s="16"/>
      <c r="G332" s="16"/>
      <c r="H332" s="16"/>
      <c r="I332" s="16"/>
      <c r="J332" s="16"/>
      <c r="K332" s="16"/>
      <c r="L332" s="16"/>
    </row>
    <row r="333" spans="1:12" x14ac:dyDescent="0.2">
      <c r="A333"/>
      <c r="B333" s="11"/>
      <c r="F333" s="16"/>
      <c r="G333" s="16"/>
      <c r="H333" s="16"/>
      <c r="I333" s="16"/>
      <c r="J333" s="16"/>
      <c r="K333" s="16"/>
      <c r="L333" s="16"/>
    </row>
    <row r="334" spans="1:12" x14ac:dyDescent="0.2">
      <c r="A334"/>
      <c r="B334" s="11"/>
      <c r="F334" s="16"/>
      <c r="G334" s="16"/>
      <c r="H334" s="16"/>
      <c r="I334" s="16"/>
      <c r="J334" s="16"/>
      <c r="K334" s="16"/>
      <c r="L334" s="16"/>
    </row>
    <row r="335" spans="1:12" x14ac:dyDescent="0.2">
      <c r="A335"/>
      <c r="B335" s="11"/>
      <c r="F335" s="16"/>
      <c r="G335" s="16"/>
      <c r="H335" s="16"/>
      <c r="I335" s="16"/>
      <c r="J335" s="16"/>
      <c r="K335" s="16"/>
      <c r="L335" s="16"/>
    </row>
    <row r="336" spans="1:12" x14ac:dyDescent="0.2">
      <c r="A336"/>
      <c r="B336" s="11"/>
      <c r="F336" s="16"/>
      <c r="G336" s="16"/>
      <c r="H336" s="16"/>
      <c r="I336" s="16"/>
      <c r="J336" s="16"/>
      <c r="K336" s="16"/>
      <c r="L336" s="16"/>
    </row>
    <row r="337" spans="1:12" x14ac:dyDescent="0.2">
      <c r="A337"/>
      <c r="B337" s="11"/>
      <c r="F337" s="16"/>
      <c r="G337" s="16"/>
      <c r="H337" s="16"/>
      <c r="I337" s="16"/>
      <c r="J337" s="16"/>
      <c r="K337" s="16"/>
      <c r="L337" s="16"/>
    </row>
    <row r="338" spans="1:12" x14ac:dyDescent="0.2">
      <c r="A338"/>
      <c r="B338" s="11"/>
    </row>
    <row r="339" spans="1:12" x14ac:dyDescent="0.2">
      <c r="A339"/>
      <c r="B339" s="11"/>
    </row>
    <row r="340" spans="1:12" x14ac:dyDescent="0.2">
      <c r="A340"/>
      <c r="B340" s="11"/>
    </row>
    <row r="341" spans="1:12" x14ac:dyDescent="0.2">
      <c r="A341"/>
      <c r="B341" s="11"/>
    </row>
    <row r="342" spans="1:12" x14ac:dyDescent="0.2">
      <c r="A342"/>
      <c r="B342" s="11"/>
    </row>
    <row r="343" spans="1:12" x14ac:dyDescent="0.2">
      <c r="A343"/>
      <c r="B343" s="11"/>
    </row>
    <row r="344" spans="1:12" x14ac:dyDescent="0.2">
      <c r="A344"/>
      <c r="B344" s="11"/>
    </row>
    <row r="345" spans="1:12" x14ac:dyDescent="0.2">
      <c r="A345"/>
      <c r="B345" s="11"/>
    </row>
    <row r="346" spans="1:12" x14ac:dyDescent="0.2">
      <c r="A346"/>
      <c r="B346" s="11"/>
    </row>
    <row r="347" spans="1:12" x14ac:dyDescent="0.2">
      <c r="A347"/>
      <c r="B347" s="11"/>
    </row>
    <row r="348" spans="1:12" x14ac:dyDescent="0.2">
      <c r="A348"/>
      <c r="B348" s="11"/>
    </row>
    <row r="349" spans="1:12" x14ac:dyDescent="0.2">
      <c r="A349"/>
      <c r="B349" s="11"/>
    </row>
    <row r="350" spans="1:12" x14ac:dyDescent="0.2">
      <c r="A350"/>
      <c r="B350" s="11"/>
    </row>
    <row r="351" spans="1:12" x14ac:dyDescent="0.2">
      <c r="A351"/>
      <c r="B351" s="11"/>
    </row>
    <row r="352" spans="1:12" x14ac:dyDescent="0.2">
      <c r="A352"/>
      <c r="B352" s="11"/>
    </row>
    <row r="353" spans="1:2" x14ac:dyDescent="0.2">
      <c r="A353"/>
      <c r="B353" s="11"/>
    </row>
    <row r="354" spans="1:2" x14ac:dyDescent="0.2">
      <c r="A354"/>
      <c r="B354" s="11"/>
    </row>
    <row r="355" spans="1:2" x14ac:dyDescent="0.2">
      <c r="A355"/>
      <c r="B355" s="11"/>
    </row>
    <row r="356" spans="1:2" x14ac:dyDescent="0.2">
      <c r="A356"/>
      <c r="B356" s="11"/>
    </row>
    <row r="357" spans="1:2" x14ac:dyDescent="0.2">
      <c r="A357"/>
      <c r="B357" s="11"/>
    </row>
    <row r="358" spans="1:2" x14ac:dyDescent="0.2">
      <c r="A358"/>
      <c r="B358" s="11"/>
    </row>
    <row r="359" spans="1:2" x14ac:dyDescent="0.2">
      <c r="A359"/>
      <c r="B359" s="11"/>
    </row>
    <row r="360" spans="1:2" x14ac:dyDescent="0.2">
      <c r="A360"/>
      <c r="B360" s="11"/>
    </row>
    <row r="361" spans="1:2" x14ac:dyDescent="0.2">
      <c r="A361"/>
      <c r="B361" s="11"/>
    </row>
    <row r="362" spans="1:2" x14ac:dyDescent="0.2">
      <c r="A362"/>
      <c r="B362" s="11"/>
    </row>
    <row r="363" spans="1:2" x14ac:dyDescent="0.2">
      <c r="A363"/>
      <c r="B363" s="11"/>
    </row>
    <row r="364" spans="1:2" x14ac:dyDescent="0.2">
      <c r="A364"/>
      <c r="B364" s="11"/>
    </row>
    <row r="365" spans="1:2" x14ac:dyDescent="0.2">
      <c r="A365"/>
      <c r="B365" s="11"/>
    </row>
    <row r="366" spans="1:2" x14ac:dyDescent="0.2">
      <c r="A366"/>
      <c r="B366" s="11"/>
    </row>
    <row r="367" spans="1:2" x14ac:dyDescent="0.2">
      <c r="A367"/>
      <c r="B367" s="11"/>
    </row>
    <row r="368" spans="1:2" x14ac:dyDescent="0.2">
      <c r="A368"/>
      <c r="B368" s="11"/>
    </row>
    <row r="369" spans="1:2" x14ac:dyDescent="0.2">
      <c r="A369"/>
      <c r="B369" s="11"/>
    </row>
    <row r="370" spans="1:2" x14ac:dyDescent="0.2">
      <c r="A370"/>
      <c r="B370" s="11"/>
    </row>
    <row r="371" spans="1:2" x14ac:dyDescent="0.2">
      <c r="A371"/>
      <c r="B371" s="11"/>
    </row>
    <row r="372" spans="1:2" x14ac:dyDescent="0.2">
      <c r="A372"/>
      <c r="B372" s="11"/>
    </row>
    <row r="373" spans="1:2" x14ac:dyDescent="0.2">
      <c r="A373"/>
      <c r="B373" s="11"/>
    </row>
    <row r="374" spans="1:2" x14ac:dyDescent="0.2">
      <c r="A374"/>
      <c r="B374" s="11"/>
    </row>
    <row r="375" spans="1:2" x14ac:dyDescent="0.2">
      <c r="A375"/>
      <c r="B375" s="11"/>
    </row>
    <row r="376" spans="1:2" x14ac:dyDescent="0.2">
      <c r="A376"/>
      <c r="B376" s="11"/>
    </row>
    <row r="377" spans="1:2" x14ac:dyDescent="0.2">
      <c r="A377"/>
      <c r="B377" s="11"/>
    </row>
    <row r="378" spans="1:2" x14ac:dyDescent="0.2">
      <c r="A378"/>
      <c r="B378" s="11"/>
    </row>
    <row r="379" spans="1:2" x14ac:dyDescent="0.2">
      <c r="A379"/>
      <c r="B379" s="11"/>
    </row>
    <row r="380" spans="1:2" x14ac:dyDescent="0.2">
      <c r="A380"/>
      <c r="B380" s="11"/>
    </row>
    <row r="381" spans="1:2" x14ac:dyDescent="0.2">
      <c r="A381"/>
      <c r="B381" s="11"/>
    </row>
    <row r="382" spans="1:2" x14ac:dyDescent="0.2">
      <c r="A382"/>
      <c r="B382" s="11"/>
    </row>
    <row r="383" spans="1:2" x14ac:dyDescent="0.2">
      <c r="A383"/>
      <c r="B383" s="11"/>
    </row>
    <row r="384" spans="1:2" x14ac:dyDescent="0.2">
      <c r="A384"/>
      <c r="B384" s="11"/>
    </row>
    <row r="385" spans="1:2" x14ac:dyDescent="0.2">
      <c r="A385"/>
      <c r="B385" s="11"/>
    </row>
    <row r="386" spans="1:2" x14ac:dyDescent="0.2">
      <c r="A386"/>
      <c r="B386" s="11"/>
    </row>
    <row r="387" spans="1:2" x14ac:dyDescent="0.2">
      <c r="A387"/>
      <c r="B387" s="11"/>
    </row>
    <row r="388" spans="1:2" x14ac:dyDescent="0.2">
      <c r="A388"/>
      <c r="B388" s="11"/>
    </row>
    <row r="389" spans="1:2" x14ac:dyDescent="0.2">
      <c r="A389"/>
      <c r="B389" s="11"/>
    </row>
    <row r="390" spans="1:2" x14ac:dyDescent="0.2">
      <c r="A390"/>
      <c r="B390" s="11"/>
    </row>
    <row r="391" spans="1:2" x14ac:dyDescent="0.2">
      <c r="A391"/>
      <c r="B391" s="11"/>
    </row>
    <row r="392" spans="1:2" x14ac:dyDescent="0.2">
      <c r="A392"/>
      <c r="B392" s="11"/>
    </row>
    <row r="393" spans="1:2" x14ac:dyDescent="0.2">
      <c r="A393"/>
    </row>
    <row r="394" spans="1:2" x14ac:dyDescent="0.2">
      <c r="A394"/>
    </row>
    <row r="395" spans="1:2" x14ac:dyDescent="0.2">
      <c r="A395"/>
    </row>
    <row r="396" spans="1:2" x14ac:dyDescent="0.2">
      <c r="A396"/>
    </row>
    <row r="397" spans="1:2" x14ac:dyDescent="0.2">
      <c r="A397"/>
    </row>
    <row r="398" spans="1:2" x14ac:dyDescent="0.2">
      <c r="A398"/>
    </row>
    <row r="399" spans="1:2" x14ac:dyDescent="0.2">
      <c r="A399"/>
    </row>
    <row r="400" spans="1:2" x14ac:dyDescent="0.2">
      <c r="A400"/>
    </row>
    <row r="401" spans="1:1" x14ac:dyDescent="0.2">
      <c r="A401"/>
    </row>
    <row r="402" spans="1:1" x14ac:dyDescent="0.2">
      <c r="A402"/>
    </row>
    <row r="403" spans="1:1" x14ac:dyDescent="0.2">
      <c r="A403"/>
    </row>
    <row r="404" spans="1:1" x14ac:dyDescent="0.2">
      <c r="A404"/>
    </row>
    <row r="405" spans="1:1" x14ac:dyDescent="0.2">
      <c r="A405"/>
    </row>
    <row r="406" spans="1:1" x14ac:dyDescent="0.2">
      <c r="A406"/>
    </row>
    <row r="407" spans="1:1" x14ac:dyDescent="0.2">
      <c r="A407"/>
    </row>
    <row r="408" spans="1:1" x14ac:dyDescent="0.2">
      <c r="A408"/>
    </row>
    <row r="409" spans="1:1" x14ac:dyDescent="0.2">
      <c r="A409"/>
    </row>
    <row r="410" spans="1:1" x14ac:dyDescent="0.2">
      <c r="A410"/>
    </row>
    <row r="411" spans="1:1" x14ac:dyDescent="0.2">
      <c r="A411"/>
    </row>
    <row r="412" spans="1:1" x14ac:dyDescent="0.2">
      <c r="A412"/>
    </row>
    <row r="413" spans="1:1" x14ac:dyDescent="0.2">
      <c r="A413"/>
    </row>
    <row r="414" spans="1:1" x14ac:dyDescent="0.2">
      <c r="A414"/>
    </row>
    <row r="415" spans="1:1" x14ac:dyDescent="0.2">
      <c r="A415"/>
    </row>
    <row r="416" spans="1:1" x14ac:dyDescent="0.2">
      <c r="A416"/>
    </row>
    <row r="417" spans="1:1" x14ac:dyDescent="0.2">
      <c r="A417"/>
    </row>
    <row r="418" spans="1:1" x14ac:dyDescent="0.2">
      <c r="A418"/>
    </row>
    <row r="419" spans="1:1" x14ac:dyDescent="0.2">
      <c r="A419"/>
    </row>
    <row r="420" spans="1:1" x14ac:dyDescent="0.2">
      <c r="A420"/>
    </row>
    <row r="421" spans="1:1" x14ac:dyDescent="0.2">
      <c r="A421"/>
    </row>
    <row r="422" spans="1:1" x14ac:dyDescent="0.2">
      <c r="A422"/>
    </row>
    <row r="423" spans="1:1" x14ac:dyDescent="0.2">
      <c r="A423"/>
    </row>
  </sheetData>
  <autoFilter ref="A1:L103" xr:uid="{00000000-0009-0000-0000-00000B000000}"/>
  <dataValidations count="2">
    <dataValidation type="list" allowBlank="1" showInputMessage="1" showErrorMessage="1" sqref="E24:E25 E1:F1 A2" xr:uid="{00000000-0002-0000-0B00-000000000000}">
      <formula1>#REF!</formula1>
    </dataValidation>
    <dataValidation type="list" allowBlank="1" showInputMessage="1" showErrorMessage="1" sqref="E169:E170 E157:E158 E160:E161 E163:E164 E166:E167 B175:B176 C159:C160 C156:C157 C165:C166 C168:C169 C162:C163 B163:B164 B169:B170 B166:B167 B172:B173" xr:uid="{00000000-0002-0000-0B00-000001000000}">
      <formula1>INDIRECT(SUBSTITUTE(#REF!," ","_"))</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election sqref="A1:U136"/>
    </sheetView>
  </sheetViews>
  <sheetFormatPr defaultRowHeight="12.75" x14ac:dyDescent="0.2"/>
  <cols>
    <col min="1" max="1" width="11.28515625" bestFit="1" customWidth="1"/>
  </cols>
  <sheetData>
    <row r="1" spans="1:1" x14ac:dyDescent="0.2">
      <c r="A1" s="580" t="s">
        <v>900</v>
      </c>
    </row>
    <row r="2" spans="1:1" x14ac:dyDescent="0.2">
      <c r="A2" s="580" t="s">
        <v>416</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13"/>
  <sheetViews>
    <sheetView workbookViewId="0">
      <selection sqref="A1:U136"/>
    </sheetView>
  </sheetViews>
  <sheetFormatPr defaultRowHeight="12.75" x14ac:dyDescent="0.2"/>
  <cols>
    <col min="1" max="1" width="11.5703125" bestFit="1" customWidth="1"/>
  </cols>
  <sheetData>
    <row r="1" spans="1:1" x14ac:dyDescent="0.2">
      <c r="A1" s="580" t="s">
        <v>416</v>
      </c>
    </row>
    <row r="2" spans="1:1" x14ac:dyDescent="0.2">
      <c r="A2" s="580" t="s">
        <v>182</v>
      </c>
    </row>
    <row r="3" spans="1:1" x14ac:dyDescent="0.2">
      <c r="A3" s="580" t="s">
        <v>90</v>
      </c>
    </row>
    <row r="4" spans="1:1" x14ac:dyDescent="0.2">
      <c r="A4" s="580" t="s">
        <v>222</v>
      </c>
    </row>
    <row r="5" spans="1:1" x14ac:dyDescent="0.2">
      <c r="A5" s="580" t="s">
        <v>179</v>
      </c>
    </row>
    <row r="6" spans="1:1" x14ac:dyDescent="0.2">
      <c r="A6" s="580" t="s">
        <v>176</v>
      </c>
    </row>
    <row r="7" spans="1:1" x14ac:dyDescent="0.2">
      <c r="A7" s="580" t="s">
        <v>116</v>
      </c>
    </row>
    <row r="8" spans="1:1" x14ac:dyDescent="0.2">
      <c r="A8" s="580" t="s">
        <v>112</v>
      </c>
    </row>
    <row r="9" spans="1:1" x14ac:dyDescent="0.2">
      <c r="A9" s="580" t="s">
        <v>79</v>
      </c>
    </row>
    <row r="10" spans="1:1" x14ac:dyDescent="0.2">
      <c r="A10" s="580" t="s">
        <v>61</v>
      </c>
    </row>
    <row r="11" spans="1:1" x14ac:dyDescent="0.2">
      <c r="A11" s="580" t="s">
        <v>35</v>
      </c>
    </row>
    <row r="12" spans="1:1" x14ac:dyDescent="0.2">
      <c r="A12" s="580" t="s">
        <v>0</v>
      </c>
    </row>
    <row r="13" spans="1:1" x14ac:dyDescent="0.2">
      <c r="A13" s="580" t="s">
        <v>920</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0"/>
  <sheetViews>
    <sheetView workbookViewId="0">
      <selection sqref="A1:U136"/>
    </sheetView>
  </sheetViews>
  <sheetFormatPr defaultRowHeight="12.75" x14ac:dyDescent="0.2"/>
  <cols>
    <col min="1" max="1" width="28.85546875" bestFit="1" customWidth="1"/>
    <col min="2" max="2" width="26.140625" bestFit="1" customWidth="1"/>
    <col min="3" max="3" width="25.5703125" bestFit="1" customWidth="1"/>
    <col min="4" max="4" width="16.5703125" bestFit="1" customWidth="1"/>
    <col min="5" max="5" width="21" bestFit="1" customWidth="1"/>
    <col min="6" max="6" width="28.28515625" bestFit="1" customWidth="1"/>
    <col min="7" max="7" width="25.5703125" bestFit="1" customWidth="1"/>
    <col min="8" max="8" width="25" bestFit="1" customWidth="1"/>
    <col min="9" max="9" width="23.5703125" bestFit="1" customWidth="1"/>
    <col min="10" max="10" width="28.42578125" bestFit="1" customWidth="1"/>
    <col min="11" max="11" width="28.28515625" bestFit="1" customWidth="1"/>
    <col min="12" max="12" width="18.5703125" bestFit="1" customWidth="1"/>
    <col min="13" max="18" width="11.28515625" bestFit="1" customWidth="1"/>
  </cols>
  <sheetData>
    <row r="1" spans="1:18" x14ac:dyDescent="0.2">
      <c r="A1" s="580" t="s">
        <v>901</v>
      </c>
      <c r="B1" s="580" t="s">
        <v>907</v>
      </c>
      <c r="C1" s="580" t="s">
        <v>902</v>
      </c>
      <c r="D1" s="580" t="s">
        <v>903</v>
      </c>
      <c r="E1" s="580" t="s">
        <v>904</v>
      </c>
      <c r="F1" s="580" t="s">
        <v>905</v>
      </c>
      <c r="G1" s="580" t="s">
        <v>906</v>
      </c>
      <c r="H1" s="580" t="s">
        <v>908</v>
      </c>
      <c r="I1" s="580" t="s">
        <v>909</v>
      </c>
      <c r="J1" s="580" t="s">
        <v>910</v>
      </c>
      <c r="K1" s="580" t="s">
        <v>911</v>
      </c>
      <c r="L1" s="580" t="s">
        <v>921</v>
      </c>
      <c r="M1" s="580"/>
      <c r="N1" s="580"/>
      <c r="O1" s="580"/>
      <c r="P1" s="580"/>
      <c r="Q1" s="580"/>
      <c r="R1" s="580"/>
    </row>
    <row r="2" spans="1:18" x14ac:dyDescent="0.2">
      <c r="A2" s="580" t="s">
        <v>242</v>
      </c>
      <c r="B2" s="580" t="s">
        <v>213</v>
      </c>
      <c r="C2" s="580" t="s">
        <v>173</v>
      </c>
      <c r="D2" s="580" t="s">
        <v>58</v>
      </c>
      <c r="E2" s="580" t="s">
        <v>176</v>
      </c>
      <c r="F2" s="580" t="s">
        <v>159</v>
      </c>
      <c r="G2" s="580" t="s">
        <v>114</v>
      </c>
      <c r="H2" s="580" t="s">
        <v>88</v>
      </c>
      <c r="I2" s="580" t="s">
        <v>77</v>
      </c>
      <c r="J2" s="580" t="s">
        <v>60</v>
      </c>
      <c r="K2" s="580" t="s">
        <v>34</v>
      </c>
      <c r="L2" s="580" t="s">
        <v>43</v>
      </c>
      <c r="M2" s="580"/>
      <c r="N2" s="580"/>
      <c r="O2" s="580"/>
      <c r="P2" s="580"/>
      <c r="Q2" s="580"/>
      <c r="R2" s="580"/>
    </row>
    <row r="3" spans="1:18" x14ac:dyDescent="0.2">
      <c r="A3" s="580" t="s">
        <v>235</v>
      </c>
      <c r="B3" s="580" t="s">
        <v>110</v>
      </c>
      <c r="C3" s="580" t="s">
        <v>437</v>
      </c>
      <c r="D3" s="580"/>
      <c r="E3" s="580"/>
      <c r="F3" s="580" t="s">
        <v>156</v>
      </c>
      <c r="G3" s="580"/>
      <c r="H3" s="580" t="s">
        <v>86</v>
      </c>
      <c r="I3" s="580" t="s">
        <v>75</v>
      </c>
      <c r="J3" s="580" t="s">
        <v>58</v>
      </c>
      <c r="K3" s="580" t="s">
        <v>32</v>
      </c>
      <c r="L3" s="580"/>
      <c r="M3" s="580"/>
      <c r="N3" s="580"/>
      <c r="O3" s="580"/>
      <c r="P3" s="580"/>
      <c r="Q3" s="580"/>
      <c r="R3" s="580"/>
    </row>
    <row r="4" spans="1:18" x14ac:dyDescent="0.2">
      <c r="A4" s="580" t="s">
        <v>226</v>
      </c>
      <c r="B4" s="580" t="s">
        <v>107</v>
      </c>
      <c r="C4" s="580" t="s">
        <v>168</v>
      </c>
      <c r="D4" s="580"/>
      <c r="E4" s="580"/>
      <c r="F4" s="580" t="s">
        <v>153</v>
      </c>
      <c r="G4" s="580"/>
      <c r="H4" s="580" t="s">
        <v>84</v>
      </c>
      <c r="I4" s="580" t="s">
        <v>74</v>
      </c>
      <c r="J4" s="580" t="s">
        <v>56</v>
      </c>
      <c r="K4" s="580" t="s">
        <v>30</v>
      </c>
      <c r="L4" s="580"/>
      <c r="M4" s="580"/>
      <c r="N4" s="580"/>
      <c r="O4" s="580"/>
      <c r="P4" s="580"/>
      <c r="Q4" s="580"/>
      <c r="R4" s="580"/>
    </row>
    <row r="5" spans="1:18" x14ac:dyDescent="0.2">
      <c r="A5" s="580" t="s">
        <v>217</v>
      </c>
      <c r="B5" s="580" t="s">
        <v>105</v>
      </c>
      <c r="C5" s="580" t="s">
        <v>438</v>
      </c>
      <c r="D5" s="580"/>
      <c r="E5" s="580"/>
      <c r="F5" s="580" t="s">
        <v>145</v>
      </c>
      <c r="G5" s="580"/>
      <c r="H5" s="580"/>
      <c r="I5" s="580" t="s">
        <v>72</v>
      </c>
      <c r="J5" s="580" t="s">
        <v>54</v>
      </c>
      <c r="K5" s="580" t="s">
        <v>29</v>
      </c>
      <c r="L5" s="580"/>
      <c r="M5" s="580"/>
      <c r="N5" s="580"/>
      <c r="O5" s="580"/>
      <c r="P5" s="580"/>
      <c r="Q5" s="580"/>
      <c r="R5" s="580"/>
    </row>
    <row r="6" spans="1:18" x14ac:dyDescent="0.2">
      <c r="A6" s="580" t="s">
        <v>211</v>
      </c>
      <c r="B6" s="580" t="s">
        <v>103</v>
      </c>
      <c r="C6" s="580"/>
      <c r="D6" s="580"/>
      <c r="E6" s="580"/>
      <c r="F6" s="580" t="s">
        <v>141</v>
      </c>
      <c r="G6" s="580"/>
      <c r="H6" s="580"/>
      <c r="I6" s="580" t="s">
        <v>70</v>
      </c>
      <c r="J6" s="580" t="s">
        <v>53</v>
      </c>
      <c r="K6" s="580" t="s">
        <v>28</v>
      </c>
      <c r="L6" s="580"/>
      <c r="M6" s="580"/>
      <c r="N6" s="580"/>
      <c r="O6" s="580"/>
      <c r="P6" s="580"/>
      <c r="Q6" s="580"/>
      <c r="R6" s="580"/>
    </row>
    <row r="7" spans="1:18" x14ac:dyDescent="0.2">
      <c r="A7" s="580" t="s">
        <v>433</v>
      </c>
      <c r="B7" s="580" t="s">
        <v>100</v>
      </c>
      <c r="C7" s="580"/>
      <c r="D7" s="580"/>
      <c r="E7" s="580"/>
      <c r="F7" s="580" t="s">
        <v>457</v>
      </c>
      <c r="G7" s="580"/>
      <c r="H7" s="580"/>
      <c r="I7" s="580" t="s">
        <v>68</v>
      </c>
      <c r="J7" s="580" t="s">
        <v>51</v>
      </c>
      <c r="K7" s="580" t="s">
        <v>26</v>
      </c>
      <c r="L7" s="580"/>
      <c r="M7" s="580"/>
      <c r="N7" s="580"/>
      <c r="O7" s="580"/>
      <c r="P7" s="580"/>
      <c r="Q7" s="580"/>
      <c r="R7" s="580"/>
    </row>
    <row r="8" spans="1:18" x14ac:dyDescent="0.2">
      <c r="A8" s="580" t="s">
        <v>195</v>
      </c>
      <c r="B8" s="580" t="s">
        <v>98</v>
      </c>
      <c r="C8" s="580"/>
      <c r="D8" s="580"/>
      <c r="E8" s="580"/>
      <c r="F8" s="580" t="s">
        <v>135</v>
      </c>
      <c r="G8" s="580"/>
      <c r="H8" s="580"/>
      <c r="I8" s="580" t="s">
        <v>67</v>
      </c>
      <c r="J8" s="580" t="s">
        <v>49</v>
      </c>
      <c r="K8" s="580" t="s">
        <v>25</v>
      </c>
      <c r="L8" s="580"/>
      <c r="M8" s="580"/>
      <c r="N8" s="580"/>
      <c r="O8" s="580"/>
      <c r="P8" s="580"/>
      <c r="Q8" s="580"/>
      <c r="R8" s="580"/>
    </row>
    <row r="9" spans="1:18" x14ac:dyDescent="0.2">
      <c r="A9" s="580" t="s">
        <v>190</v>
      </c>
      <c r="B9" s="580" t="s">
        <v>95</v>
      </c>
      <c r="C9" s="580"/>
      <c r="D9" s="580"/>
      <c r="E9" s="580"/>
      <c r="F9" s="580" t="s">
        <v>132</v>
      </c>
      <c r="G9" s="580"/>
      <c r="H9" s="580"/>
      <c r="I9" s="580" t="s">
        <v>65</v>
      </c>
      <c r="J9" s="580" t="s">
        <v>48</v>
      </c>
      <c r="K9" s="580" t="s">
        <v>22</v>
      </c>
      <c r="L9" s="580"/>
      <c r="M9" s="580"/>
      <c r="N9" s="580"/>
      <c r="O9" s="580"/>
      <c r="P9" s="580"/>
      <c r="Q9" s="580"/>
      <c r="R9" s="580"/>
    </row>
    <row r="10" spans="1:18" x14ac:dyDescent="0.2">
      <c r="A10" s="580" t="s">
        <v>187</v>
      </c>
      <c r="B10" s="580" t="s">
        <v>92</v>
      </c>
      <c r="C10" s="580"/>
      <c r="D10" s="580"/>
      <c r="E10" s="580"/>
      <c r="F10" s="580" t="s">
        <v>129</v>
      </c>
      <c r="G10" s="580"/>
      <c r="H10" s="580"/>
      <c r="I10" s="580" t="s">
        <v>318</v>
      </c>
      <c r="J10" s="580" t="s">
        <v>47</v>
      </c>
      <c r="K10" s="580" t="s">
        <v>441</v>
      </c>
      <c r="L10" s="580"/>
      <c r="M10" s="580"/>
      <c r="N10" s="580"/>
      <c r="O10" s="580"/>
      <c r="P10" s="580"/>
      <c r="Q10" s="580"/>
      <c r="R10" s="580"/>
    </row>
    <row r="11" spans="1:18" x14ac:dyDescent="0.2">
      <c r="A11" s="580" t="s">
        <v>184</v>
      </c>
      <c r="B11" s="580"/>
      <c r="C11" s="580"/>
      <c r="D11" s="580"/>
      <c r="E11" s="580"/>
      <c r="F11" s="580" t="s">
        <v>126</v>
      </c>
      <c r="G11" s="580"/>
      <c r="H11" s="580"/>
      <c r="I11" s="580"/>
      <c r="J11" s="580" t="s">
        <v>46</v>
      </c>
      <c r="K11" s="580" t="s">
        <v>19</v>
      </c>
      <c r="L11" s="580"/>
      <c r="M11" s="580"/>
      <c r="N11" s="580"/>
      <c r="O11" s="580"/>
      <c r="P11" s="580"/>
      <c r="Q11" s="580"/>
      <c r="R11" s="580"/>
    </row>
    <row r="12" spans="1:18" x14ac:dyDescent="0.2">
      <c r="A12" s="580" t="s">
        <v>671</v>
      </c>
      <c r="B12" s="580"/>
      <c r="C12" s="580"/>
      <c r="D12" s="580"/>
      <c r="E12" s="580"/>
      <c r="F12" s="580" t="s">
        <v>123</v>
      </c>
      <c r="G12" s="580"/>
      <c r="H12" s="580"/>
      <c r="I12" s="580"/>
      <c r="J12" s="580" t="s">
        <v>45</v>
      </c>
      <c r="K12" s="580" t="s">
        <v>17</v>
      </c>
      <c r="L12" s="580"/>
      <c r="M12" s="580"/>
      <c r="N12" s="580"/>
      <c r="O12" s="580"/>
      <c r="P12" s="580"/>
      <c r="Q12" s="580"/>
      <c r="R12" s="580"/>
    </row>
    <row r="13" spans="1:18" x14ac:dyDescent="0.2">
      <c r="A13" s="580" t="s">
        <v>673</v>
      </c>
      <c r="B13" s="580"/>
      <c r="C13" s="580"/>
      <c r="D13" s="580"/>
      <c r="E13" s="580"/>
      <c r="F13" s="580" t="s">
        <v>121</v>
      </c>
      <c r="G13" s="580"/>
      <c r="H13" s="580"/>
      <c r="I13" s="580"/>
      <c r="J13" s="580" t="s">
        <v>43</v>
      </c>
      <c r="K13" s="580" t="s">
        <v>15</v>
      </c>
      <c r="L13" s="580"/>
      <c r="M13" s="580"/>
      <c r="N13" s="580"/>
      <c r="O13" s="580"/>
      <c r="P13" s="580"/>
      <c r="Q13" s="580"/>
      <c r="R13" s="580"/>
    </row>
    <row r="14" spans="1:18" x14ac:dyDescent="0.2">
      <c r="A14" s="580" t="s">
        <v>672</v>
      </c>
      <c r="B14" s="580"/>
      <c r="C14" s="580"/>
      <c r="D14" s="580"/>
      <c r="E14" s="580"/>
      <c r="F14" s="580" t="s">
        <v>118</v>
      </c>
      <c r="G14" s="580"/>
      <c r="H14" s="580"/>
      <c r="I14" s="580"/>
      <c r="J14" s="580" t="s">
        <v>42</v>
      </c>
      <c r="K14" s="580" t="s">
        <v>13</v>
      </c>
      <c r="L14" s="580"/>
      <c r="M14" s="580"/>
      <c r="N14" s="580"/>
      <c r="O14" s="580"/>
      <c r="P14" s="580"/>
      <c r="Q14" s="580"/>
      <c r="R14" s="580"/>
    </row>
    <row r="15" spans="1:18" x14ac:dyDescent="0.2">
      <c r="A15" s="580" t="s">
        <v>81</v>
      </c>
      <c r="B15" s="580"/>
      <c r="C15" s="580"/>
      <c r="D15" s="580"/>
      <c r="E15" s="580"/>
      <c r="F15" s="580"/>
      <c r="G15" s="580"/>
      <c r="H15" s="580"/>
      <c r="I15" s="580"/>
      <c r="J15" s="580" t="s">
        <v>331</v>
      </c>
      <c r="K15" s="580" t="s">
        <v>11</v>
      </c>
      <c r="L15" s="580"/>
      <c r="M15" s="580"/>
      <c r="N15" s="580"/>
      <c r="O15" s="580"/>
      <c r="P15" s="580"/>
      <c r="Q15" s="580"/>
      <c r="R15" s="580"/>
    </row>
    <row r="16" spans="1:18" x14ac:dyDescent="0.2">
      <c r="A16" s="580" t="s">
        <v>434</v>
      </c>
      <c r="B16" s="580"/>
      <c r="C16" s="580"/>
      <c r="D16" s="580"/>
      <c r="E16" s="580"/>
      <c r="F16" s="580"/>
      <c r="G16" s="580"/>
      <c r="H16" s="580"/>
      <c r="I16" s="580"/>
      <c r="J16" s="580" t="s">
        <v>40</v>
      </c>
      <c r="K16" s="580" t="s">
        <v>9</v>
      </c>
      <c r="L16" s="580"/>
      <c r="M16" s="580"/>
      <c r="N16" s="580"/>
      <c r="O16" s="580"/>
      <c r="P16" s="580"/>
      <c r="Q16" s="580"/>
      <c r="R16" s="580"/>
    </row>
    <row r="17" spans="1:18" x14ac:dyDescent="0.2">
      <c r="A17" s="580" t="s">
        <v>916</v>
      </c>
      <c r="B17" s="580"/>
      <c r="C17" s="580"/>
      <c r="D17" s="580"/>
      <c r="E17" s="580"/>
      <c r="F17" s="580"/>
      <c r="G17" s="580"/>
      <c r="H17" s="580"/>
      <c r="I17" s="580"/>
      <c r="J17" s="580" t="s">
        <v>332</v>
      </c>
      <c r="K17" s="580" t="s">
        <v>7</v>
      </c>
      <c r="L17" s="580"/>
      <c r="M17" s="580"/>
      <c r="N17" s="580"/>
      <c r="O17" s="580"/>
      <c r="P17" s="580"/>
      <c r="Q17" s="580"/>
      <c r="R17" s="580"/>
    </row>
    <row r="18" spans="1:18" x14ac:dyDescent="0.2">
      <c r="A18" s="580"/>
      <c r="B18" s="580"/>
      <c r="C18" s="580"/>
      <c r="D18" s="580"/>
      <c r="E18" s="580"/>
      <c r="F18" s="580"/>
      <c r="G18" s="580"/>
      <c r="H18" s="580"/>
      <c r="I18" s="580"/>
      <c r="J18" s="580" t="s">
        <v>37</v>
      </c>
      <c r="K18" s="580" t="s">
        <v>6</v>
      </c>
      <c r="L18" s="580"/>
      <c r="M18" s="580"/>
      <c r="N18" s="580"/>
      <c r="O18" s="580"/>
      <c r="P18" s="580"/>
      <c r="Q18" s="580"/>
      <c r="R18" s="580"/>
    </row>
    <row r="19" spans="1:18" x14ac:dyDescent="0.2">
      <c r="A19" s="580"/>
      <c r="B19" s="580"/>
      <c r="C19" s="580"/>
      <c r="D19" s="580"/>
      <c r="E19" s="580"/>
      <c r="F19" s="580"/>
      <c r="G19" s="580"/>
      <c r="H19" s="580"/>
      <c r="I19" s="580"/>
      <c r="J19" s="580"/>
      <c r="K19" s="580" t="s">
        <v>4</v>
      </c>
      <c r="L19" s="580"/>
      <c r="M19" s="580"/>
      <c r="N19" s="580"/>
      <c r="O19" s="580"/>
      <c r="P19" s="580"/>
      <c r="Q19" s="580"/>
      <c r="R19" s="580"/>
    </row>
    <row r="20" spans="1:18" x14ac:dyDescent="0.2">
      <c r="A20" s="580"/>
      <c r="B20" s="580"/>
      <c r="C20" s="580"/>
      <c r="D20" s="580"/>
      <c r="E20" s="580"/>
      <c r="F20" s="580"/>
      <c r="G20" s="580"/>
      <c r="H20" s="580"/>
      <c r="I20" s="580"/>
      <c r="J20" s="580"/>
      <c r="K20" s="580" t="s">
        <v>2</v>
      </c>
      <c r="L20" s="580"/>
      <c r="M20" s="580"/>
      <c r="N20" s="580"/>
      <c r="O20" s="580"/>
      <c r="P20" s="580"/>
      <c r="Q20" s="580"/>
      <c r="R20" s="580"/>
    </row>
  </sheetData>
  <phoneticPr fontId="42"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4C5E6D3-E016-484D-BDEA-7C460FFF40F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126</vt:i4>
      </vt:variant>
    </vt:vector>
  </HeadingPairs>
  <TitlesOfParts>
    <vt:vector size="144" baseType="lpstr">
      <vt:lpstr>Budget form-original</vt:lpstr>
      <vt:lpstr>Budget form-NTL updated</vt:lpstr>
      <vt:lpstr>INSTRUCTIONS</vt:lpstr>
      <vt:lpstr>Budget Modification Form</vt:lpstr>
      <vt:lpstr>Chartfields</vt:lpstr>
      <vt:lpstr>Date Range for Forms</vt:lpstr>
      <vt:lpstr>OptCodes</vt:lpstr>
      <vt:lpstr>Budget Tree updated</vt:lpstr>
      <vt:lpstr>Budget form-ALL</vt:lpstr>
      <vt:lpstr>IFR</vt:lpstr>
      <vt:lpstr>Tax Levy</vt:lpstr>
      <vt:lpstr>Budget form_SAMPLE PAGE</vt:lpstr>
      <vt:lpstr>budg form data </vt:lpstr>
      <vt:lpstr>BAR Dept Tree-old</vt:lpstr>
      <vt:lpstr>Non Tax-Levy</vt:lpstr>
      <vt:lpstr>Level1</vt:lpstr>
      <vt:lpstr>Level2</vt:lpstr>
      <vt:lpstr>Level3</vt:lpstr>
      <vt:lpstr>'Budget form-original'!_</vt:lpstr>
      <vt:lpstr>'Budget form_SAMPLE PAGE'!Acad._Aff.</vt:lpstr>
      <vt:lpstr>'Budget form-ALL'!Acad._Aff.</vt:lpstr>
      <vt:lpstr>'Budget form-NTL updated'!Acad._Aff.</vt:lpstr>
      <vt:lpstr>'Budget Modification Form'!Acad._Aff.</vt:lpstr>
      <vt:lpstr>Acad._Aff.</vt:lpstr>
      <vt:lpstr>Allen_Aaronson_Dept_of_Mkt\Ib</vt:lpstr>
      <vt:lpstr>Athletic_and_Recreation_ARC</vt:lpstr>
      <vt:lpstr>BCTC_Computing_and_Tech_Ctr</vt:lpstr>
      <vt:lpstr>Bert_Wasserman_Dept_of_Eco_and_Fin</vt:lpstr>
      <vt:lpstr>Campus_Facilities_and_Operations</vt:lpstr>
      <vt:lpstr>Career_Development_Center</vt:lpstr>
      <vt:lpstr>Career_Services_Operations</vt:lpstr>
      <vt:lpstr>Center_Performing_Arts</vt:lpstr>
      <vt:lpstr>CodeDescr</vt:lpstr>
      <vt:lpstr>College</vt:lpstr>
      <vt:lpstr>College_Advancement</vt:lpstr>
      <vt:lpstr>College_Now_Program</vt:lpstr>
      <vt:lpstr>Communication_Studies</vt:lpstr>
      <vt:lpstr>Conference_Center</vt:lpstr>
      <vt:lpstr>Controllers_Office</vt:lpstr>
      <vt:lpstr>DateRange</vt:lpstr>
      <vt:lpstr>Deans_Office_MSPIA</vt:lpstr>
      <vt:lpstr>Deans_Office_WSAS</vt:lpstr>
      <vt:lpstr>Deans_Office_ZSB</vt:lpstr>
      <vt:lpstr>Executive_Programs_ZSB</vt:lpstr>
      <vt:lpstr>Financial_Aid</vt:lpstr>
      <vt:lpstr>Fine_and_Performing_Arts</vt:lpstr>
      <vt:lpstr>Graduate_Programs_ZSB</vt:lpstr>
      <vt:lpstr>IFR</vt:lpstr>
      <vt:lpstr>IFR_Acad_Aff</vt:lpstr>
      <vt:lpstr>IFR_Coll_Wide</vt:lpstr>
      <vt:lpstr>IFR_VPAF</vt:lpstr>
      <vt:lpstr>IFR_VPEM</vt:lpstr>
      <vt:lpstr>IFR_VPISD</vt:lpstr>
      <vt:lpstr>IFR_VPSA</vt:lpstr>
      <vt:lpstr>IFR_WSAS</vt:lpstr>
      <vt:lpstr>IFR_ZSB</vt:lpstr>
      <vt:lpstr>International_Student_Services</vt:lpstr>
      <vt:lpstr>Law</vt:lpstr>
      <vt:lpstr>Lawrence_Field_Ctr_Ent\Sm_Bus</vt:lpstr>
      <vt:lpstr>'Budget form_SAMPLE PAGE'!Ledger</vt:lpstr>
      <vt:lpstr>'Budget Modification Form'!Ledger</vt:lpstr>
      <vt:lpstr>Ledger</vt:lpstr>
      <vt:lpstr>LIBRARY</vt:lpstr>
      <vt:lpstr>list_level1</vt:lpstr>
      <vt:lpstr>Management</vt:lpstr>
      <vt:lpstr>Mathematics</vt:lpstr>
      <vt:lpstr>Mishkin_Art_Gallery</vt:lpstr>
      <vt:lpstr>'Budget form_SAMPLE PAGE'!MSPIA</vt:lpstr>
      <vt:lpstr>'Budget form-ALL'!MSPIA</vt:lpstr>
      <vt:lpstr>'Budget form-NTL updated'!MSPIA</vt:lpstr>
      <vt:lpstr>'Budget form-original'!MSPIA</vt:lpstr>
      <vt:lpstr>'Budget Modification Form'!MSPIA</vt:lpstr>
      <vt:lpstr>Newman_Real_Estate_Inst_NREI</vt:lpstr>
      <vt:lpstr>'Budget form-original'!OCM</vt:lpstr>
      <vt:lpstr>'Budget form_SAMPLE PAGE'!President</vt:lpstr>
      <vt:lpstr>'Budget form-ALL'!President</vt:lpstr>
      <vt:lpstr>'Budget form-NTL updated'!President</vt:lpstr>
      <vt:lpstr>'Budget form-original'!President</vt:lpstr>
      <vt:lpstr>'Budget Modification Form'!President</vt:lpstr>
      <vt:lpstr>Presidents_Office</vt:lpstr>
      <vt:lpstr>'Budget form_SAMPLE PAGE'!Print_Area</vt:lpstr>
      <vt:lpstr>'Budget form-ALL'!Print_Area</vt:lpstr>
      <vt:lpstr>'Budget form-NTL updated'!Print_Area</vt:lpstr>
      <vt:lpstr>'Budget form-original'!Print_Area</vt:lpstr>
      <vt:lpstr>'Budget Modification Form'!Print_Area</vt:lpstr>
      <vt:lpstr>Programs</vt:lpstr>
      <vt:lpstr>Provost_Teaching_Operations</vt:lpstr>
      <vt:lpstr>Public_Affairs</vt:lpstr>
      <vt:lpstr>Public_Safety</vt:lpstr>
      <vt:lpstr>Special_Coding</vt:lpstr>
      <vt:lpstr>Stan_Ross_Dept_Accountancy</vt:lpstr>
      <vt:lpstr>Statistics</vt:lpstr>
      <vt:lpstr>Student_Affairs_and_Serv</vt:lpstr>
      <vt:lpstr>Student_Disability_Services</vt:lpstr>
      <vt:lpstr>Student_Life</vt:lpstr>
      <vt:lpstr>Student_Services</vt:lpstr>
      <vt:lpstr>Subotnick_Fin_Services_Ctr</vt:lpstr>
      <vt:lpstr>Tax_Levy</vt:lpstr>
      <vt:lpstr>TL_Acad_Aff</vt:lpstr>
      <vt:lpstr>TL_MSPIA</vt:lpstr>
      <vt:lpstr>TL_OCM</vt:lpstr>
      <vt:lpstr>TL_President</vt:lpstr>
      <vt:lpstr>TL_VPAF</vt:lpstr>
      <vt:lpstr>TL_VPCA</vt:lpstr>
      <vt:lpstr>TL_VPEM</vt:lpstr>
      <vt:lpstr>TL_VPISD</vt:lpstr>
      <vt:lpstr>TL_VPSA</vt:lpstr>
      <vt:lpstr>TL_WSAS</vt:lpstr>
      <vt:lpstr>TL_ZSB</vt:lpstr>
      <vt:lpstr>Undergraduate_Admissions</vt:lpstr>
      <vt:lpstr>VP_AcadAff_Prov</vt:lpstr>
      <vt:lpstr>VP_for_Admin_and_Finance</vt:lpstr>
      <vt:lpstr>VP_for_Student_Affairs_Enroll</vt:lpstr>
      <vt:lpstr>'Budget form_SAMPLE PAGE'!VPAF</vt:lpstr>
      <vt:lpstr>'Budget form-ALL'!VPAF</vt:lpstr>
      <vt:lpstr>'Budget form-NTL updated'!VPAF</vt:lpstr>
      <vt:lpstr>'Budget form-original'!VPAF</vt:lpstr>
      <vt:lpstr>'Budget Modification Form'!VPAF</vt:lpstr>
      <vt:lpstr>'Budget form_SAMPLE PAGE'!VPCA</vt:lpstr>
      <vt:lpstr>'Budget form-ALL'!VPCA</vt:lpstr>
      <vt:lpstr>'Budget form-NTL updated'!VPCA</vt:lpstr>
      <vt:lpstr>'Budget form-original'!VPCA</vt:lpstr>
      <vt:lpstr>'Budget Modification Form'!VPCA</vt:lpstr>
      <vt:lpstr>'Budget form_SAMPLE PAGE'!VPEM</vt:lpstr>
      <vt:lpstr>'Budget form-ALL'!VPEM</vt:lpstr>
      <vt:lpstr>'Budget form-NTL updated'!VPEM</vt:lpstr>
      <vt:lpstr>'Budget form-original'!VPEM</vt:lpstr>
      <vt:lpstr>'Budget Modification Form'!VPEM</vt:lpstr>
      <vt:lpstr>VPISD</vt:lpstr>
      <vt:lpstr>'Budget form_SAMPLE PAGE'!VPSA</vt:lpstr>
      <vt:lpstr>'Budget form-ALL'!VPSA</vt:lpstr>
      <vt:lpstr>'Budget form-NTL updated'!VPSA</vt:lpstr>
      <vt:lpstr>'Budget form-original'!VPSA</vt:lpstr>
      <vt:lpstr>'Budget Modification Form'!VPSA</vt:lpstr>
      <vt:lpstr>Weissman_Ctr_for_Intl_Business</vt:lpstr>
      <vt:lpstr>'Budget form_SAMPLE PAGE'!WSAS</vt:lpstr>
      <vt:lpstr>'Budget form-ALL'!WSAS</vt:lpstr>
      <vt:lpstr>'Budget form-NTL updated'!WSAS</vt:lpstr>
      <vt:lpstr>'Budget form-original'!WSAS</vt:lpstr>
      <vt:lpstr>'Budget Modification Form'!WSAS</vt:lpstr>
      <vt:lpstr>'Budget form_SAMPLE PAGE'!ZSB</vt:lpstr>
      <vt:lpstr>'Budget form-ALL'!ZSB</vt:lpstr>
      <vt:lpstr>'Budget form-original'!ZSB</vt:lpstr>
      <vt:lpstr>'Budget Modification Form'!ZSB</vt:lpstr>
    </vt:vector>
  </TitlesOfParts>
  <Company>Baruch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2021-09-20T15:53:38Z</cp:lastPrinted>
  <dcterms:created xsi:type="dcterms:W3CDTF">2019-06-12T14:54:25Z</dcterms:created>
  <dcterms:modified xsi:type="dcterms:W3CDTF">2022-10-26T15:48:33Z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1855b2-0a05-4494-a903-f3f23f3f98e0_Enabled">
    <vt:lpwstr>true</vt:lpwstr>
  </property>
  <property fmtid="{D5CDD505-2E9C-101B-9397-08002B2CF9AE}" pid="3" name="MSIP_Label_fa1855b2-0a05-4494-a903-f3f23f3f98e0_SetDate">
    <vt:lpwstr>2022-08-25T22:14:37Z</vt:lpwstr>
  </property>
  <property fmtid="{D5CDD505-2E9C-101B-9397-08002B2CF9AE}" pid="4" name="MSIP_Label_fa1855b2-0a05-4494-a903-f3f23f3f98e0_Method">
    <vt:lpwstr>Standard</vt:lpwstr>
  </property>
  <property fmtid="{D5CDD505-2E9C-101B-9397-08002B2CF9AE}" pid="5" name="MSIP_Label_fa1855b2-0a05-4494-a903-f3f23f3f98e0_Name">
    <vt:lpwstr>defa4170-0d19-0005-0004-bc88714345d2</vt:lpwstr>
  </property>
  <property fmtid="{D5CDD505-2E9C-101B-9397-08002B2CF9AE}" pid="6" name="MSIP_Label_fa1855b2-0a05-4494-a903-f3f23f3f98e0_SiteId">
    <vt:lpwstr>6f60f0b3-5f06-4e09-9715-989dba8cc7d8</vt:lpwstr>
  </property>
  <property fmtid="{D5CDD505-2E9C-101B-9397-08002B2CF9AE}" pid="7" name="MSIP_Label_fa1855b2-0a05-4494-a903-f3f23f3f98e0_ActionId">
    <vt:lpwstr>c9f23e69-92a1-4682-b8d9-3d291368d8d2</vt:lpwstr>
  </property>
  <property fmtid="{D5CDD505-2E9C-101B-9397-08002B2CF9AE}" pid="8" name="MSIP_Label_fa1855b2-0a05-4494-a903-f3f23f3f98e0_ContentBits">
    <vt:lpwstr>0</vt:lpwstr>
  </property>
</Properties>
</file>